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Popelková Lenka\VZ_TR ČB Střed+kabel\02_Zadavaci_dokumentace\"/>
    </mc:Choice>
  </mc:AlternateContent>
  <xr:revisionPtr revIDLastSave="0" documentId="13_ncr:1_{4B08B1BC-F0B8-48C7-896C-8213C24F77D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e stavby" sheetId="1" r:id="rId1"/>
    <sheet name="1020000085 - TR 110 kV Č...." sheetId="2" r:id="rId2"/>
    <sheet name="Pokyny pro vyplnění" sheetId="3" r:id="rId3"/>
  </sheets>
  <definedNames>
    <definedName name="_xlnm._FilterDatabase" localSheetId="1" hidden="1">'1020000085 - TR 110 kV Č....'!$C$91:$K$736</definedName>
    <definedName name="_xlnm.Print_Titles" localSheetId="1">'1020000085 - TR 110 kV Č....'!$91:$91</definedName>
    <definedName name="_xlnm.Print_Titles" localSheetId="0">'Rekapitulace stavby'!$52:$52</definedName>
    <definedName name="_xlnm.Print_Area" localSheetId="1">'1020000085 - TR 110 kV Č....'!$C$4:$J$37,'1020000085 - TR 110 kV Č....'!$C$43:$J$75,'1020000085 - TR 110 kV Č....'!$C$81:$K$736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735" i="2"/>
  <c r="BH735" i="2"/>
  <c r="BG735" i="2"/>
  <c r="BF735" i="2"/>
  <c r="T735" i="2"/>
  <c r="R735" i="2"/>
  <c r="P735" i="2"/>
  <c r="BI734" i="2"/>
  <c r="BH734" i="2"/>
  <c r="BG734" i="2"/>
  <c r="BF734" i="2"/>
  <c r="T734" i="2"/>
  <c r="R734" i="2"/>
  <c r="P734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7" i="2"/>
  <c r="BH727" i="2"/>
  <c r="BG727" i="2"/>
  <c r="BF727" i="2"/>
  <c r="T727" i="2"/>
  <c r="R727" i="2"/>
  <c r="P727" i="2"/>
  <c r="BI726" i="2"/>
  <c r="BH726" i="2"/>
  <c r="BG726" i="2"/>
  <c r="BF726" i="2"/>
  <c r="T726" i="2"/>
  <c r="R726" i="2"/>
  <c r="P726" i="2"/>
  <c r="BI725" i="2"/>
  <c r="BH725" i="2"/>
  <c r="BG725" i="2"/>
  <c r="BF725" i="2"/>
  <c r="T725" i="2"/>
  <c r="R725" i="2"/>
  <c r="P725" i="2"/>
  <c r="BI724" i="2"/>
  <c r="BH724" i="2"/>
  <c r="BG724" i="2"/>
  <c r="BF724" i="2"/>
  <c r="T724" i="2"/>
  <c r="R724" i="2"/>
  <c r="P724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4" i="2"/>
  <c r="BH714" i="2"/>
  <c r="BG714" i="2"/>
  <c r="BF714" i="2"/>
  <c r="T714" i="2"/>
  <c r="R714" i="2"/>
  <c r="P714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6" i="2"/>
  <c r="BH706" i="2"/>
  <c r="BG706" i="2"/>
  <c r="BF706" i="2"/>
  <c r="T706" i="2"/>
  <c r="R706" i="2"/>
  <c r="P706" i="2"/>
  <c r="BI705" i="2"/>
  <c r="BH705" i="2"/>
  <c r="BG705" i="2"/>
  <c r="BF705" i="2"/>
  <c r="T705" i="2"/>
  <c r="R705" i="2"/>
  <c r="P705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7" i="2"/>
  <c r="BH667" i="2"/>
  <c r="BG667" i="2"/>
  <c r="BF667" i="2"/>
  <c r="T667" i="2"/>
  <c r="R667" i="2"/>
  <c r="P667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54" i="2"/>
  <c r="BH654" i="2"/>
  <c r="BG654" i="2"/>
  <c r="BF654" i="2"/>
  <c r="T654" i="2"/>
  <c r="R654" i="2"/>
  <c r="P654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T270" i="2"/>
  <c r="R271" i="2"/>
  <c r="R270" i="2"/>
  <c r="P271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T100" i="2"/>
  <c r="R101" i="2"/>
  <c r="R100" i="2" s="1"/>
  <c r="P101" i="2"/>
  <c r="P100" i="2" s="1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J89" i="2"/>
  <c r="J88" i="2"/>
  <c r="F88" i="2"/>
  <c r="F86" i="2"/>
  <c r="E84" i="2"/>
  <c r="J51" i="2"/>
  <c r="J50" i="2"/>
  <c r="F50" i="2"/>
  <c r="F48" i="2"/>
  <c r="E46" i="2"/>
  <c r="J16" i="2"/>
  <c r="E16" i="2"/>
  <c r="F51" i="2"/>
  <c r="J15" i="2"/>
  <c r="J10" i="2"/>
  <c r="J48" i="2"/>
  <c r="L50" i="1"/>
  <c r="AM50" i="1"/>
  <c r="AM49" i="1"/>
  <c r="L49" i="1"/>
  <c r="AM47" i="1"/>
  <c r="L47" i="1"/>
  <c r="L45" i="1"/>
  <c r="L44" i="1"/>
  <c r="BK705" i="2"/>
  <c r="BK678" i="2"/>
  <c r="J650" i="2"/>
  <c r="BK639" i="2"/>
  <c r="BK615" i="2"/>
  <c r="BK596" i="2"/>
  <c r="BK571" i="2"/>
  <c r="BK535" i="2"/>
  <c r="J513" i="2"/>
  <c r="J483" i="2"/>
  <c r="BK464" i="2"/>
  <c r="BK432" i="2"/>
  <c r="J418" i="2"/>
  <c r="J379" i="2"/>
  <c r="BK357" i="2"/>
  <c r="J334" i="2"/>
  <c r="J319" i="2"/>
  <c r="BK280" i="2"/>
  <c r="BK246" i="2"/>
  <c r="BK231" i="2"/>
  <c r="BK211" i="2"/>
  <c r="BK191" i="2"/>
  <c r="BK166" i="2"/>
  <c r="BK135" i="2"/>
  <c r="J103" i="2"/>
  <c r="BK699" i="2"/>
  <c r="J680" i="2"/>
  <c r="BK658" i="2"/>
  <c r="J642" i="2"/>
  <c r="J627" i="2"/>
  <c r="BK587" i="2"/>
  <c r="BK547" i="2"/>
  <c r="J497" i="2"/>
  <c r="J446" i="2"/>
  <c r="J436" i="2"/>
  <c r="BK401" i="2"/>
  <c r="J383" i="2"/>
  <c r="J351" i="2"/>
  <c r="BK325" i="2"/>
  <c r="J301" i="2"/>
  <c r="J267" i="2"/>
  <c r="J222" i="2"/>
  <c r="J213" i="2"/>
  <c r="BK182" i="2"/>
  <c r="J147" i="2"/>
  <c r="BK98" i="2"/>
  <c r="BK545" i="2"/>
  <c r="J524" i="2"/>
  <c r="BK495" i="2"/>
  <c r="J468" i="2"/>
  <c r="J447" i="2"/>
  <c r="J420" i="2"/>
  <c r="BK390" i="2"/>
  <c r="BK351" i="2"/>
  <c r="BK315" i="2"/>
  <c r="BK295" i="2"/>
  <c r="J263" i="2"/>
  <c r="J219" i="2"/>
  <c r="BK201" i="2"/>
  <c r="BK186" i="2"/>
  <c r="BK155" i="2"/>
  <c r="BK139" i="2"/>
  <c r="J115" i="2"/>
  <c r="BK734" i="2"/>
  <c r="BK724" i="2"/>
  <c r="J709" i="2"/>
  <c r="J689" i="2"/>
  <c r="J670" i="2"/>
  <c r="J639" i="2"/>
  <c r="BK622" i="2"/>
  <c r="J575" i="2"/>
  <c r="BK555" i="2"/>
  <c r="J533" i="2"/>
  <c r="BK513" i="2"/>
  <c r="BK485" i="2"/>
  <c r="BK445" i="2"/>
  <c r="BK410" i="2"/>
  <c r="J386" i="2"/>
  <c r="BK355" i="2"/>
  <c r="J338" i="2"/>
  <c r="J313" i="2"/>
  <c r="J261" i="2"/>
  <c r="J237" i="2"/>
  <c r="J184" i="2"/>
  <c r="BK145" i="2"/>
  <c r="J113" i="2"/>
  <c r="BK733" i="2"/>
  <c r="J711" i="2"/>
  <c r="J701" i="2"/>
  <c r="J681" i="2"/>
  <c r="J654" i="2"/>
  <c r="J622" i="2"/>
  <c r="BK573" i="2"/>
  <c r="J541" i="2"/>
  <c r="J515" i="2"/>
  <c r="BK483" i="2"/>
  <c r="BK430" i="2"/>
  <c r="J406" i="2"/>
  <c r="J366" i="2"/>
  <c r="BK356" i="2"/>
  <c r="J330" i="2"/>
  <c r="BK313" i="2"/>
  <c r="BK301" i="2"/>
  <c r="BK297" i="2"/>
  <c r="J243" i="2"/>
  <c r="BK215" i="2"/>
  <c r="J186" i="2"/>
  <c r="J172" i="2"/>
  <c r="J139" i="2"/>
  <c r="BK131" i="2"/>
  <c r="BK693" i="2"/>
  <c r="J676" i="2"/>
  <c r="BK648" i="2"/>
  <c r="J631" i="2"/>
  <c r="J608" i="2"/>
  <c r="J593" i="2"/>
  <c r="J543" i="2"/>
  <c r="J527" i="2"/>
  <c r="J491" i="2"/>
  <c r="BK473" i="2"/>
  <c r="BK447" i="2"/>
  <c r="J438" i="2"/>
  <c r="J407" i="2"/>
  <c r="J388" i="2"/>
  <c r="J362" i="2"/>
  <c r="BK332" i="2"/>
  <c r="J311" i="2"/>
  <c r="J289" i="2"/>
  <c r="BK261" i="2"/>
  <c r="J241" i="2"/>
  <c r="J207" i="2"/>
  <c r="BK178" i="2"/>
  <c r="BK157" i="2"/>
  <c r="BK125" i="2"/>
  <c r="BK101" i="2"/>
  <c r="J685" i="2"/>
  <c r="J664" i="2"/>
  <c r="BK650" i="2"/>
  <c r="BK631" i="2"/>
  <c r="BK613" i="2"/>
  <c r="J596" i="2"/>
  <c r="J549" i="2"/>
  <c r="J519" i="2"/>
  <c r="J476" i="2"/>
  <c r="BK444" i="2"/>
  <c r="BK422" i="2"/>
  <c r="J399" i="2"/>
  <c r="BK388" i="2"/>
  <c r="BK349" i="2"/>
  <c r="BK319" i="2"/>
  <c r="BK293" i="2"/>
  <c r="J278" i="2"/>
  <c r="BK237" i="2"/>
  <c r="BK221" i="2"/>
  <c r="J205" i="2"/>
  <c r="J164" i="2"/>
  <c r="J137" i="2"/>
  <c r="BK103" i="2"/>
  <c r="BK551" i="2"/>
  <c r="J535" i="2"/>
  <c r="BK520" i="2"/>
  <c r="J493" i="2"/>
  <c r="J450" i="2"/>
  <c r="BK418" i="2"/>
  <c r="BK383" i="2"/>
  <c r="J357" i="2"/>
  <c r="J317" i="2"/>
  <c r="J297" i="2"/>
  <c r="BK259" i="2"/>
  <c r="BK217" i="2"/>
  <c r="BK199" i="2"/>
  <c r="J170" i="2"/>
  <c r="BK133" i="2"/>
  <c r="J109" i="2"/>
  <c r="J733" i="2"/>
  <c r="BK714" i="2"/>
  <c r="J704" i="2"/>
  <c r="J678" i="2"/>
  <c r="J658" i="2"/>
  <c r="BK633" i="2"/>
  <c r="J611" i="2"/>
  <c r="J571" i="2"/>
  <c r="BK543" i="2"/>
  <c r="BK506" i="2"/>
  <c r="BK470" i="2"/>
  <c r="J444" i="2"/>
  <c r="BK416" i="2"/>
  <c r="J400" i="2"/>
  <c r="J381" i="2"/>
  <c r="BK353" i="2"/>
  <c r="J328" i="2"/>
  <c r="J265" i="2"/>
  <c r="BK216" i="2"/>
  <c r="BK195" i="2"/>
  <c r="J151" i="2"/>
  <c r="J111" i="2"/>
  <c r="BK730" i="2"/>
  <c r="J721" i="2"/>
  <c r="BK704" i="2"/>
  <c r="BK687" i="2"/>
  <c r="J662" i="2"/>
  <c r="BK629" i="2"/>
  <c r="J613" i="2"/>
  <c r="BK575" i="2"/>
  <c r="J547" i="2"/>
  <c r="J522" i="2"/>
  <c r="J495" i="2"/>
  <c r="J456" i="2"/>
  <c r="BK412" i="2"/>
  <c r="BK379" i="2"/>
  <c r="BK284" i="2"/>
  <c r="BK255" i="2"/>
  <c r="J244" i="2"/>
  <c r="BK219" i="2"/>
  <c r="BK197" i="2"/>
  <c r="BK170" i="2"/>
  <c r="J129" i="2"/>
  <c r="BK117" i="2"/>
  <c r="J105" i="2"/>
  <c r="J688" i="2"/>
  <c r="J667" i="2"/>
  <c r="BK642" i="2"/>
  <c r="J628" i="2"/>
  <c r="BK605" i="2"/>
  <c r="BK589" i="2"/>
  <c r="J567" i="2"/>
  <c r="J520" i="2"/>
  <c r="BK493" i="2"/>
  <c r="J479" i="2"/>
  <c r="BK458" i="2"/>
  <c r="J445" i="2"/>
  <c r="BK424" i="2"/>
  <c r="J374" i="2"/>
  <c r="J353" i="2"/>
  <c r="BK321" i="2"/>
  <c r="J299" i="2"/>
  <c r="J271" i="2"/>
  <c r="J220" i="2"/>
  <c r="J203" i="2"/>
  <c r="J168" i="2"/>
  <c r="J153" i="2"/>
  <c r="J119" i="2"/>
  <c r="BK691" i="2"/>
  <c r="BK667" i="2"/>
  <c r="BK654" i="2"/>
  <c r="J634" i="2"/>
  <c r="BK608" i="2"/>
  <c r="BK577" i="2"/>
  <c r="BK553" i="2"/>
  <c r="BK522" i="2"/>
  <c r="J466" i="2"/>
  <c r="BK442" i="2"/>
  <c r="J412" i="2"/>
  <c r="BK400" i="2"/>
  <c r="J376" i="2"/>
  <c r="J335" i="2"/>
  <c r="J315" i="2"/>
  <c r="J282" i="2"/>
  <c r="BK265" i="2"/>
  <c r="J234" i="2"/>
  <c r="J217" i="2"/>
  <c r="J189" i="2"/>
  <c r="J161" i="2"/>
  <c r="BK115" i="2"/>
  <c r="AS54" i="1"/>
  <c r="BK541" i="2"/>
  <c r="BK526" i="2"/>
  <c r="BK497" i="2"/>
  <c r="J485" i="2"/>
  <c r="J442" i="2"/>
  <c r="J416" i="2"/>
  <c r="J398" i="2"/>
  <c r="J356" i="2"/>
  <c r="BK305" i="2"/>
  <c r="BK274" i="2"/>
  <c r="J249" i="2"/>
  <c r="J216" i="2"/>
  <c r="BK203" i="2"/>
  <c r="J182" i="2"/>
  <c r="BK161" i="2"/>
  <c r="BK129" i="2"/>
  <c r="J98" i="2"/>
  <c r="J734" i="2"/>
  <c r="BK725" i="2"/>
  <c r="J706" i="2"/>
  <c r="BK695" i="2"/>
  <c r="BK664" i="2"/>
  <c r="BK637" i="2"/>
  <c r="J619" i="2"/>
  <c r="J573" i="2"/>
  <c r="J553" i="2"/>
  <c r="J517" i="2"/>
  <c r="BK487" i="2"/>
  <c r="BK455" i="2"/>
  <c r="J422" i="2"/>
  <c r="J401" i="2"/>
  <c r="BK377" i="2"/>
  <c r="J349" i="2"/>
  <c r="BK317" i="2"/>
  <c r="BK276" i="2"/>
  <c r="BK241" i="2"/>
  <c r="BK210" i="2"/>
  <c r="BK164" i="2"/>
  <c r="J131" i="2"/>
  <c r="BK735" i="2"/>
  <c r="J724" i="2"/>
  <c r="J707" i="2"/>
  <c r="J691" i="2"/>
  <c r="BK676" i="2"/>
  <c r="J644" i="2"/>
  <c r="J625" i="2"/>
  <c r="BK585" i="2"/>
  <c r="J559" i="2"/>
  <c r="J538" i="2"/>
  <c r="J510" i="2"/>
  <c r="BK491" i="2"/>
  <c r="BK434" i="2"/>
  <c r="BK396" i="2"/>
  <c r="BK376" i="2"/>
  <c r="BK358" i="2"/>
  <c r="BK249" i="2"/>
  <c r="J231" i="2"/>
  <c r="BK213" i="2"/>
  <c r="J180" i="2"/>
  <c r="J157" i="2"/>
  <c r="BK137" i="2"/>
  <c r="BK697" i="2"/>
  <c r="J687" i="2"/>
  <c r="J646" i="2"/>
  <c r="J637" i="2"/>
  <c r="BK611" i="2"/>
  <c r="J599" i="2"/>
  <c r="BK581" i="2"/>
  <c r="BK536" i="2"/>
  <c r="BK509" i="2"/>
  <c r="BK489" i="2"/>
  <c r="BK466" i="2"/>
  <c r="BK446" i="2"/>
  <c r="J426" i="2"/>
  <c r="J394" i="2"/>
  <c r="BK369" i="2"/>
  <c r="J347" i="2"/>
  <c r="J323" i="2"/>
  <c r="J303" i="2"/>
  <c r="J276" i="2"/>
  <c r="J252" i="2"/>
  <c r="J218" i="2"/>
  <c r="J195" i="2"/>
  <c r="BK180" i="2"/>
  <c r="BK159" i="2"/>
  <c r="J121" i="2"/>
  <c r="BK97" i="2"/>
  <c r="BK689" i="2"/>
  <c r="J656" i="2"/>
  <c r="J648" i="2"/>
  <c r="BK619" i="2"/>
  <c r="J602" i="2"/>
  <c r="BK565" i="2"/>
  <c r="J509" i="2"/>
  <c r="J470" i="2"/>
  <c r="J424" i="2"/>
  <c r="BK406" i="2"/>
  <c r="BK398" i="2"/>
  <c r="J360" i="2"/>
  <c r="J321" i="2"/>
  <c r="J295" i="2"/>
  <c r="J280" i="2"/>
  <c r="BK252" i="2"/>
  <c r="J221" i="2"/>
  <c r="BK212" i="2"/>
  <c r="BK168" i="2"/>
  <c r="BK149" i="2"/>
  <c r="BK105" i="2"/>
  <c r="BK562" i="2"/>
  <c r="J531" i="2"/>
  <c r="BK519" i="2"/>
  <c r="J487" i="2"/>
  <c r="BK456" i="2"/>
  <c r="BK436" i="2"/>
  <c r="J403" i="2"/>
  <c r="BK381" i="2"/>
  <c r="BK337" i="2"/>
  <c r="BK303" i="2"/>
  <c r="BK267" i="2"/>
  <c r="BK243" i="2"/>
  <c r="J212" i="2"/>
  <c r="J197" i="2"/>
  <c r="J166" i="2"/>
  <c r="J141" i="2"/>
  <c r="BK123" i="2"/>
  <c r="J735" i="2"/>
  <c r="BK726" i="2"/>
  <c r="BK711" i="2"/>
  <c r="J699" i="2"/>
  <c r="J673" i="2"/>
  <c r="BK636" i="2"/>
  <c r="J581" i="2"/>
  <c r="J562" i="2"/>
  <c r="J551" i="2"/>
  <c r="BK515" i="2"/>
  <c r="J501" i="2"/>
  <c r="J464" i="2"/>
  <c r="BK438" i="2"/>
  <c r="BK405" i="2"/>
  <c r="BK399" i="2"/>
  <c r="BK374" i="2"/>
  <c r="J332" i="2"/>
  <c r="J308" i="2"/>
  <c r="BK244" i="2"/>
  <c r="J211" i="2"/>
  <c r="J178" i="2"/>
  <c r="J117" i="2"/>
  <c r="BK95" i="2"/>
  <c r="J725" i="2"/>
  <c r="J714" i="2"/>
  <c r="BK706" i="2"/>
  <c r="BK683" i="2"/>
  <c r="BK656" i="2"/>
  <c r="BK627" i="2"/>
  <c r="J589" i="2"/>
  <c r="J569" i="2"/>
  <c r="BK533" i="2"/>
  <c r="BK508" i="2"/>
  <c r="J489" i="2"/>
  <c r="J455" i="2"/>
  <c r="BK420" i="2"/>
  <c r="J385" i="2"/>
  <c r="BK364" i="2"/>
  <c r="J344" i="2"/>
  <c r="BK328" i="2"/>
  <c r="BK308" i="2"/>
  <c r="BK299" i="2"/>
  <c r="J291" i="2"/>
  <c r="BK234" i="2"/>
  <c r="BK214" i="2"/>
  <c r="BK184" i="2"/>
  <c r="BK147" i="2"/>
  <c r="J133" i="2"/>
  <c r="J125" i="2"/>
  <c r="BK662" i="2"/>
  <c r="BK628" i="2"/>
  <c r="BK599" i="2"/>
  <c r="J557" i="2"/>
  <c r="BK524" i="2"/>
  <c r="BK479" i="2"/>
  <c r="J432" i="2"/>
  <c r="BK408" i="2"/>
  <c r="BK392" i="2"/>
  <c r="J364" i="2"/>
  <c r="BK347" i="2"/>
  <c r="J305" i="2"/>
  <c r="J284" i="2"/>
  <c r="BK257" i="2"/>
  <c r="BK222" i="2"/>
  <c r="BK220" i="2"/>
  <c r="J191" i="2"/>
  <c r="BK151" i="2"/>
  <c r="BK127" i="2"/>
  <c r="J97" i="2"/>
  <c r="J536" i="2"/>
  <c r="BK527" i="2"/>
  <c r="BK499" i="2"/>
  <c r="J458" i="2"/>
  <c r="BK440" i="2"/>
  <c r="BK414" i="2"/>
  <c r="J396" i="2"/>
  <c r="J355" i="2"/>
  <c r="BK334" i="2"/>
  <c r="BK286" i="2"/>
  <c r="J255" i="2"/>
  <c r="BK209" i="2"/>
  <c r="J193" i="2"/>
  <c r="BK172" i="2"/>
  <c r="J145" i="2"/>
  <c r="BK121" i="2"/>
  <c r="BK96" i="2"/>
  <c r="J730" i="2"/>
  <c r="BK718" i="2"/>
  <c r="BK707" i="2"/>
  <c r="BK681" i="2"/>
  <c r="BK660" i="2"/>
  <c r="BK634" i="2"/>
  <c r="J587" i="2"/>
  <c r="BK569" i="2"/>
  <c r="J545" i="2"/>
  <c r="BK510" i="2"/>
  <c r="BK476" i="2"/>
  <c r="J462" i="2"/>
  <c r="J428" i="2"/>
  <c r="BK403" i="2"/>
  <c r="J392" i="2"/>
  <c r="BK366" i="2"/>
  <c r="BK330" i="2"/>
  <c r="J286" i="2"/>
  <c r="J259" i="2"/>
  <c r="BK228" i="2"/>
  <c r="J201" i="2"/>
  <c r="J159" i="2"/>
  <c r="J123" i="2"/>
  <c r="J96" i="2"/>
  <c r="BK727" i="2"/>
  <c r="BK709" i="2"/>
  <c r="J697" i="2"/>
  <c r="BK688" i="2"/>
  <c r="BK673" i="2"/>
  <c r="J636" i="2"/>
  <c r="J615" i="2"/>
  <c r="BK579" i="2"/>
  <c r="J565" i="2"/>
  <c r="BK531" i="2"/>
  <c r="J499" i="2"/>
  <c r="BK468" i="2"/>
  <c r="BK426" i="2"/>
  <c r="BK386" i="2"/>
  <c r="BK362" i="2"/>
  <c r="J337" i="2"/>
  <c r="BK263" i="2"/>
  <c r="J246" i="2"/>
  <c r="J228" i="2"/>
  <c r="J210" i="2"/>
  <c r="BK176" i="2"/>
  <c r="BK141" i="2"/>
  <c r="BK119" i="2"/>
  <c r="BK109" i="2"/>
  <c r="J695" i="2"/>
  <c r="BK670" i="2"/>
  <c r="BK644" i="2"/>
  <c r="J633" i="2"/>
  <c r="BK602" i="2"/>
  <c r="J585" i="2"/>
  <c r="J555" i="2"/>
  <c r="BK517" i="2"/>
  <c r="J503" i="2"/>
  <c r="BK481" i="2"/>
  <c r="BK453" i="2"/>
  <c r="J434" i="2"/>
  <c r="J414" i="2"/>
  <c r="J390" i="2"/>
  <c r="J358" i="2"/>
  <c r="BK341" i="2"/>
  <c r="J293" i="2"/>
  <c r="J274" i="2"/>
  <c r="BK242" i="2"/>
  <c r="J215" i="2"/>
  <c r="BK193" i="2"/>
  <c r="J176" i="2"/>
  <c r="BK143" i="2"/>
  <c r="J107" i="2"/>
  <c r="BK701" i="2"/>
  <c r="J683" i="2"/>
  <c r="J660" i="2"/>
  <c r="J652" i="2"/>
  <c r="J629" i="2"/>
  <c r="J605" i="2"/>
  <c r="BK567" i="2"/>
  <c r="J526" i="2"/>
  <c r="BK503" i="2"/>
  <c r="J453" i="2"/>
  <c r="J440" i="2"/>
  <c r="BK407" i="2"/>
  <c r="BK394" i="2"/>
  <c r="BK372" i="2"/>
  <c r="J341" i="2"/>
  <c r="BK323" i="2"/>
  <c r="BK291" i="2"/>
  <c r="BK271" i="2"/>
  <c r="BK224" i="2"/>
  <c r="J214" i="2"/>
  <c r="J199" i="2"/>
  <c r="BK153" i="2"/>
  <c r="BK107" i="2"/>
  <c r="BK549" i="2"/>
  <c r="J530" i="2"/>
  <c r="BK501" i="2"/>
  <c r="BK462" i="2"/>
  <c r="J430" i="2"/>
  <c r="J410" i="2"/>
  <c r="J369" i="2"/>
  <c r="BK338" i="2"/>
  <c r="BK311" i="2"/>
  <c r="BK278" i="2"/>
  <c r="BK218" i="2"/>
  <c r="BK205" i="2"/>
  <c r="BK189" i="2"/>
  <c r="BK174" i="2"/>
  <c r="J149" i="2"/>
  <c r="J127" i="2"/>
  <c r="BK113" i="2"/>
  <c r="J727" i="2"/>
  <c r="BK721" i="2"/>
  <c r="J705" i="2"/>
  <c r="BK680" i="2"/>
  <c r="BK646" i="2"/>
  <c r="BK625" i="2"/>
  <c r="J579" i="2"/>
  <c r="BK559" i="2"/>
  <c r="BK538" i="2"/>
  <c r="J508" i="2"/>
  <c r="J473" i="2"/>
  <c r="BK450" i="2"/>
  <c r="J408" i="2"/>
  <c r="BK385" i="2"/>
  <c r="J372" i="2"/>
  <c r="BK344" i="2"/>
  <c r="BK289" i="2"/>
  <c r="J257" i="2"/>
  <c r="BK207" i="2"/>
  <c r="J155" i="2"/>
  <c r="J135" i="2"/>
  <c r="J101" i="2"/>
  <c r="J726" i="2"/>
  <c r="J718" i="2"/>
  <c r="J693" i="2"/>
  <c r="BK685" i="2"/>
  <c r="BK652" i="2"/>
  <c r="BK593" i="2"/>
  <c r="J577" i="2"/>
  <c r="BK557" i="2"/>
  <c r="BK530" i="2"/>
  <c r="J506" i="2"/>
  <c r="J481" i="2"/>
  <c r="BK428" i="2"/>
  <c r="J405" i="2"/>
  <c r="J377" i="2"/>
  <c r="BK360" i="2"/>
  <c r="BK335" i="2"/>
  <c r="J325" i="2"/>
  <c r="BK282" i="2"/>
  <c r="J242" i="2"/>
  <c r="J224" i="2"/>
  <c r="J209" i="2"/>
  <c r="J174" i="2"/>
  <c r="J143" i="2"/>
  <c r="BK111" i="2"/>
  <c r="J95" i="2"/>
  <c r="R329" i="2" l="1"/>
  <c r="BK94" i="2"/>
  <c r="J94" i="2"/>
  <c r="J57" i="2" s="1"/>
  <c r="R94" i="2"/>
  <c r="T102" i="2"/>
  <c r="P188" i="2"/>
  <c r="BK273" i="2"/>
  <c r="J273" i="2"/>
  <c r="J64" i="2"/>
  <c r="P592" i="2"/>
  <c r="R102" i="2"/>
  <c r="BK188" i="2"/>
  <c r="J188" i="2"/>
  <c r="J61" i="2"/>
  <c r="P273" i="2"/>
  <c r="R273" i="2"/>
  <c r="R269" i="2" s="1"/>
  <c r="P329" i="2"/>
  <c r="P461" i="2"/>
  <c r="T461" i="2"/>
  <c r="R512" i="2"/>
  <c r="P584" i="2"/>
  <c r="T584" i="2"/>
  <c r="BK638" i="2"/>
  <c r="J638" i="2"/>
  <c r="J72" i="2"/>
  <c r="T638" i="2"/>
  <c r="R717" i="2"/>
  <c r="P94" i="2"/>
  <c r="P102" i="2"/>
  <c r="P99" i="2"/>
  <c r="R188" i="2"/>
  <c r="T273" i="2"/>
  <c r="T329" i="2"/>
  <c r="BK512" i="2"/>
  <c r="J512" i="2"/>
  <c r="J68" i="2"/>
  <c r="P512" i="2"/>
  <c r="BK584" i="2"/>
  <c r="J584" i="2"/>
  <c r="J70" i="2" s="1"/>
  <c r="R584" i="2"/>
  <c r="R592" i="2"/>
  <c r="P638" i="2"/>
  <c r="P717" i="2"/>
  <c r="T94" i="2"/>
  <c r="BK102" i="2"/>
  <c r="J102" i="2"/>
  <c r="J60" i="2"/>
  <c r="T188" i="2"/>
  <c r="BK329" i="2"/>
  <c r="J329" i="2"/>
  <c r="J65" i="2" s="1"/>
  <c r="BK461" i="2"/>
  <c r="J461" i="2"/>
  <c r="J67" i="2"/>
  <c r="R461" i="2"/>
  <c r="R460" i="2"/>
  <c r="T512" i="2"/>
  <c r="BK592" i="2"/>
  <c r="J592" i="2"/>
  <c r="J71" i="2"/>
  <c r="T592" i="2"/>
  <c r="R638" i="2"/>
  <c r="BK703" i="2"/>
  <c r="J703" i="2"/>
  <c r="J73" i="2"/>
  <c r="P703" i="2"/>
  <c r="R703" i="2"/>
  <c r="T703" i="2"/>
  <c r="BK717" i="2"/>
  <c r="J717" i="2"/>
  <c r="J74" i="2"/>
  <c r="T717" i="2"/>
  <c r="J86" i="2"/>
  <c r="BE103" i="2"/>
  <c r="BE123" i="2"/>
  <c r="BE127" i="2"/>
  <c r="BE161" i="2"/>
  <c r="BE178" i="2"/>
  <c r="BE182" i="2"/>
  <c r="BE191" i="2"/>
  <c r="BE195" i="2"/>
  <c r="BE207" i="2"/>
  <c r="BE212" i="2"/>
  <c r="BE218" i="2"/>
  <c r="BE241" i="2"/>
  <c r="BE257" i="2"/>
  <c r="BE280" i="2"/>
  <c r="BE289" i="2"/>
  <c r="BE295" i="2"/>
  <c r="BE303" i="2"/>
  <c r="BE317" i="2"/>
  <c r="BE321" i="2"/>
  <c r="BE341" i="2"/>
  <c r="BE355" i="2"/>
  <c r="BE383" i="2"/>
  <c r="BE388" i="2"/>
  <c r="BE398" i="2"/>
  <c r="BE401" i="2"/>
  <c r="BE407" i="2"/>
  <c r="BE418" i="2"/>
  <c r="BE442" i="2"/>
  <c r="BE453" i="2"/>
  <c r="BE458" i="2"/>
  <c r="BE464" i="2"/>
  <c r="BE470" i="2"/>
  <c r="BE479" i="2"/>
  <c r="BE487" i="2"/>
  <c r="BE497" i="2"/>
  <c r="BE503" i="2"/>
  <c r="BE509" i="2"/>
  <c r="BE513" i="2"/>
  <c r="BE520" i="2"/>
  <c r="BE527" i="2"/>
  <c r="BE536" i="2"/>
  <c r="BE553" i="2"/>
  <c r="BE562" i="2"/>
  <c r="BE567" i="2"/>
  <c r="BE581" i="2"/>
  <c r="BE585" i="2"/>
  <c r="BE596" i="2"/>
  <c r="BE599" i="2"/>
  <c r="BE602" i="2"/>
  <c r="BE608" i="2"/>
  <c r="BE631" i="2"/>
  <c r="BE633" i="2"/>
  <c r="BE646" i="2"/>
  <c r="BE658" i="2"/>
  <c r="BE664" i="2"/>
  <c r="BE667" i="2"/>
  <c r="BE678" i="2"/>
  <c r="BE691" i="2"/>
  <c r="BE697" i="2"/>
  <c r="BE699" i="2"/>
  <c r="BE709" i="2"/>
  <c r="BE714" i="2"/>
  <c r="BE724" i="2"/>
  <c r="BE727" i="2"/>
  <c r="BE730" i="2"/>
  <c r="BE733" i="2"/>
  <c r="BE734" i="2"/>
  <c r="F89" i="2"/>
  <c r="BE109" i="2"/>
  <c r="BE115" i="2"/>
  <c r="BE121" i="2"/>
  <c r="BE129" i="2"/>
  <c r="BE139" i="2"/>
  <c r="BE149" i="2"/>
  <c r="BE153" i="2"/>
  <c r="BE157" i="2"/>
  <c r="BE170" i="2"/>
  <c r="BE172" i="2"/>
  <c r="BE176" i="2"/>
  <c r="BE189" i="2"/>
  <c r="BE199" i="2"/>
  <c r="BE205" i="2"/>
  <c r="BE213" i="2"/>
  <c r="BE224" i="2"/>
  <c r="BE234" i="2"/>
  <c r="BE243" i="2"/>
  <c r="BE263" i="2"/>
  <c r="BE274" i="2"/>
  <c r="BE282" i="2"/>
  <c r="BE284" i="2"/>
  <c r="BE293" i="2"/>
  <c r="BE305" i="2"/>
  <c r="BE311" i="2"/>
  <c r="BE315" i="2"/>
  <c r="BE323" i="2"/>
  <c r="BE337" i="2"/>
  <c r="BE347" i="2"/>
  <c r="BE357" i="2"/>
  <c r="BE364" i="2"/>
  <c r="BE379" i="2"/>
  <c r="BE390" i="2"/>
  <c r="BE396" i="2"/>
  <c r="BE420" i="2"/>
  <c r="BE424" i="2"/>
  <c r="BE426" i="2"/>
  <c r="BE466" i="2"/>
  <c r="BE483" i="2"/>
  <c r="BE489" i="2"/>
  <c r="BE493" i="2"/>
  <c r="BE495" i="2"/>
  <c r="BE531" i="2"/>
  <c r="BE535" i="2"/>
  <c r="BE557" i="2"/>
  <c r="BE565" i="2"/>
  <c r="BE575" i="2"/>
  <c r="BE605" i="2"/>
  <c r="BE613" i="2"/>
  <c r="BE627" i="2"/>
  <c r="BE628" i="2"/>
  <c r="BE629" i="2"/>
  <c r="BE642" i="2"/>
  <c r="BE648" i="2"/>
  <c r="BE652" i="2"/>
  <c r="BE685" i="2"/>
  <c r="BE687" i="2"/>
  <c r="BE688" i="2"/>
  <c r="BE706" i="2"/>
  <c r="BE707" i="2"/>
  <c r="BE711" i="2"/>
  <c r="BE718" i="2"/>
  <c r="BE721" i="2"/>
  <c r="BE725" i="2"/>
  <c r="BE726" i="2"/>
  <c r="BE735" i="2"/>
  <c r="BE97" i="2"/>
  <c r="BE98" i="2"/>
  <c r="BE101" i="2"/>
  <c r="BE107" i="2"/>
  <c r="BE125" i="2"/>
  <c r="BE131" i="2"/>
  <c r="BE137" i="2"/>
  <c r="BE143" i="2"/>
  <c r="BE147" i="2"/>
  <c r="BE168" i="2"/>
  <c r="BE180" i="2"/>
  <c r="BE184" i="2"/>
  <c r="BE211" i="2"/>
  <c r="BE215" i="2"/>
  <c r="BE222" i="2"/>
  <c r="BE242" i="2"/>
  <c r="BE246" i="2"/>
  <c r="BE252" i="2"/>
  <c r="BE261" i="2"/>
  <c r="BE265" i="2"/>
  <c r="BE271" i="2"/>
  <c r="BE291" i="2"/>
  <c r="BE319" i="2"/>
  <c r="BE328" i="2"/>
  <c r="BE332" i="2"/>
  <c r="BE335" i="2"/>
  <c r="BE349" i="2"/>
  <c r="BE353" i="2"/>
  <c r="BE360" i="2"/>
  <c r="BE366" i="2"/>
  <c r="BE372" i="2"/>
  <c r="BE376" i="2"/>
  <c r="BE385" i="2"/>
  <c r="BE394" i="2"/>
  <c r="BE399" i="2"/>
  <c r="BE405" i="2"/>
  <c r="BE408" i="2"/>
  <c r="BE422" i="2"/>
  <c r="BE428" i="2"/>
  <c r="BE432" i="2"/>
  <c r="BE446" i="2"/>
  <c r="BE481" i="2"/>
  <c r="BE491" i="2"/>
  <c r="BE506" i="2"/>
  <c r="BE510" i="2"/>
  <c r="BE522" i="2"/>
  <c r="BE533" i="2"/>
  <c r="BE543" i="2"/>
  <c r="BE547" i="2"/>
  <c r="BE95" i="2"/>
  <c r="BE96" i="2"/>
  <c r="BE113" i="2"/>
  <c r="BE119" i="2"/>
  <c r="BE133" i="2"/>
  <c r="BE135" i="2"/>
  <c r="BE145" i="2"/>
  <c r="BE159" i="2"/>
  <c r="BE166" i="2"/>
  <c r="BE193" i="2"/>
  <c r="BE197" i="2"/>
  <c r="BE203" i="2"/>
  <c r="BE209" i="2"/>
  <c r="BE216" i="2"/>
  <c r="BE220" i="2"/>
  <c r="BE221" i="2"/>
  <c r="BE231" i="2"/>
  <c r="BE244" i="2"/>
  <c r="BE255" i="2"/>
  <c r="BE259" i="2"/>
  <c r="BE276" i="2"/>
  <c r="BE299" i="2"/>
  <c r="BE313" i="2"/>
  <c r="BE330" i="2"/>
  <c r="BE334" i="2"/>
  <c r="BE338" i="2"/>
  <c r="BE356" i="2"/>
  <c r="BE358" i="2"/>
  <c r="BE362" i="2"/>
  <c r="BE369" i="2"/>
  <c r="BE374" i="2"/>
  <c r="BE381" i="2"/>
  <c r="BE403" i="2"/>
  <c r="BE410" i="2"/>
  <c r="BE414" i="2"/>
  <c r="BE430" i="2"/>
  <c r="BE434" i="2"/>
  <c r="BE438" i="2"/>
  <c r="BE445" i="2"/>
  <c r="BE447" i="2"/>
  <c r="BE455" i="2"/>
  <c r="BE456" i="2"/>
  <c r="BE462" i="2"/>
  <c r="BE468" i="2"/>
  <c r="BE473" i="2"/>
  <c r="BE485" i="2"/>
  <c r="BE499" i="2"/>
  <c r="BE508" i="2"/>
  <c r="BE517" i="2"/>
  <c r="BE530" i="2"/>
  <c r="BE538" i="2"/>
  <c r="BE545" i="2"/>
  <c r="BE555" i="2"/>
  <c r="BE569" i="2"/>
  <c r="BE571" i="2"/>
  <c r="BE579" i="2"/>
  <c r="BE589" i="2"/>
  <c r="BE593" i="2"/>
  <c r="BE611" i="2"/>
  <c r="BE615" i="2"/>
  <c r="BE619" i="2"/>
  <c r="BE622" i="2"/>
  <c r="BE636" i="2"/>
  <c r="BE637" i="2"/>
  <c r="BE639" i="2"/>
  <c r="BE644" i="2"/>
  <c r="BE650" i="2"/>
  <c r="BE670" i="2"/>
  <c r="BE676" i="2"/>
  <c r="BE693" i="2"/>
  <c r="BE695" i="2"/>
  <c r="BE704" i="2"/>
  <c r="BE705" i="2"/>
  <c r="BK100" i="2"/>
  <c r="BK99" i="2"/>
  <c r="J99" i="2"/>
  <c r="J58" i="2" s="1"/>
  <c r="BE105" i="2"/>
  <c r="BE111" i="2"/>
  <c r="BE117" i="2"/>
  <c r="BE141" i="2"/>
  <c r="BE151" i="2"/>
  <c r="BE155" i="2"/>
  <c r="BE164" i="2"/>
  <c r="BE174" i="2"/>
  <c r="BE186" i="2"/>
  <c r="BE201" i="2"/>
  <c r="BE210" i="2"/>
  <c r="BE214" i="2"/>
  <c r="BE217" i="2"/>
  <c r="BE219" i="2"/>
  <c r="BE228" i="2"/>
  <c r="BE237" i="2"/>
  <c r="BE249" i="2"/>
  <c r="BE267" i="2"/>
  <c r="BE278" i="2"/>
  <c r="BE286" i="2"/>
  <c r="BE297" i="2"/>
  <c r="BE301" i="2"/>
  <c r="BE308" i="2"/>
  <c r="BE325" i="2"/>
  <c r="BE344" i="2"/>
  <c r="BE351" i="2"/>
  <c r="BE377" i="2"/>
  <c r="BE386" i="2"/>
  <c r="BE392" i="2"/>
  <c r="BE400" i="2"/>
  <c r="BE406" i="2"/>
  <c r="BE412" i="2"/>
  <c r="BE416" i="2"/>
  <c r="BE436" i="2"/>
  <c r="BE440" i="2"/>
  <c r="BE444" i="2"/>
  <c r="BE450" i="2"/>
  <c r="BE476" i="2"/>
  <c r="BE501" i="2"/>
  <c r="BE515" i="2"/>
  <c r="BE519" i="2"/>
  <c r="BE524" i="2"/>
  <c r="BE526" i="2"/>
  <c r="BE541" i="2"/>
  <c r="BE549" i="2"/>
  <c r="BE551" i="2"/>
  <c r="BE559" i="2"/>
  <c r="BE573" i="2"/>
  <c r="BE577" i="2"/>
  <c r="BE587" i="2"/>
  <c r="BE625" i="2"/>
  <c r="BE634" i="2"/>
  <c r="BE654" i="2"/>
  <c r="BE656" i="2"/>
  <c r="BE660" i="2"/>
  <c r="BE662" i="2"/>
  <c r="BE673" i="2"/>
  <c r="BE680" i="2"/>
  <c r="BE681" i="2"/>
  <c r="BE683" i="2"/>
  <c r="BE689" i="2"/>
  <c r="BE701" i="2"/>
  <c r="BK270" i="2"/>
  <c r="J270" i="2"/>
  <c r="J63" i="2"/>
  <c r="F32" i="2"/>
  <c r="BA55" i="1"/>
  <c r="BA54" i="1"/>
  <c r="W30" i="1"/>
  <c r="J32" i="2"/>
  <c r="AW55" i="1"/>
  <c r="F35" i="2"/>
  <c r="BD55" i="1"/>
  <c r="BD54" i="1"/>
  <c r="W33" i="1"/>
  <c r="F33" i="2"/>
  <c r="BB55" i="1"/>
  <c r="BB54" i="1" s="1"/>
  <c r="AX54" i="1" s="1"/>
  <c r="F34" i="2"/>
  <c r="BC55" i="1"/>
  <c r="BC54" i="1"/>
  <c r="AY54" i="1"/>
  <c r="T269" i="2" l="1"/>
  <c r="P269" i="2"/>
  <c r="R99" i="2"/>
  <c r="R93" i="2" s="1"/>
  <c r="R92" i="2" s="1"/>
  <c r="T99" i="2"/>
  <c r="T93" i="2" s="1"/>
  <c r="T92" i="2" s="1"/>
  <c r="T583" i="2"/>
  <c r="P583" i="2"/>
  <c r="P93" i="2" s="1"/>
  <c r="P92" i="2" s="1"/>
  <c r="AU55" i="1" s="1"/>
  <c r="AU54" i="1" s="1"/>
  <c r="T460" i="2"/>
  <c r="R583" i="2"/>
  <c r="P460" i="2"/>
  <c r="J100" i="2"/>
  <c r="J59" i="2"/>
  <c r="BK269" i="2"/>
  <c r="J269" i="2"/>
  <c r="J62" i="2"/>
  <c r="BK460" i="2"/>
  <c r="J460" i="2"/>
  <c r="J66" i="2"/>
  <c r="BK583" i="2"/>
  <c r="J583" i="2"/>
  <c r="J69" i="2"/>
  <c r="W31" i="1"/>
  <c r="J31" i="2"/>
  <c r="AV55" i="1" s="1"/>
  <c r="AT55" i="1" s="1"/>
  <c r="AW54" i="1"/>
  <c r="AK30" i="1"/>
  <c r="W32" i="1"/>
  <c r="F31" i="2"/>
  <c r="AZ55" i="1" s="1"/>
  <c r="AZ54" i="1" s="1"/>
  <c r="W29" i="1" s="1"/>
  <c r="BK93" i="2" l="1"/>
  <c r="J93" i="2" s="1"/>
  <c r="J56" i="2" s="1"/>
  <c r="AV54" i="1"/>
  <c r="AK29" i="1"/>
  <c r="BK92" i="2" l="1"/>
  <c r="J92" i="2"/>
  <c r="J28" i="2"/>
  <c r="AG55" i="1"/>
  <c r="AN55" i="1"/>
  <c r="AT54" i="1"/>
  <c r="J37" i="2" l="1"/>
  <c r="J55" i="2"/>
  <c r="AG54" i="1"/>
  <c r="AK26" i="1"/>
  <c r="AK35" i="1"/>
  <c r="AN54" i="1" l="1"/>
</calcChain>
</file>

<file path=xl/sharedStrings.xml><?xml version="1.0" encoding="utf-8"?>
<sst xmlns="http://schemas.openxmlformats.org/spreadsheetml/2006/main" count="7060" uniqueCount="1781">
  <si>
    <t>Export Komplet</t>
  </si>
  <si>
    <t>VZ</t>
  </si>
  <si>
    <t>2.0</t>
  </si>
  <si>
    <t>ZAMOK</t>
  </si>
  <si>
    <t>False</t>
  </si>
  <si>
    <t>{a486433d-9990-4012-8d69-5af0b154ef0b}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</si>
  <si>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</si>
  <si>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</si>
  <si>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</si>
  <si>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</si>
  <si>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</si>
  <si>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</si>
  <si>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</si>
  <si>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</si>
  <si>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1020000085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</si>
  <si>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</si>
  <si>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</si>
  <si>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TR 110 kV Č.B.Střed-přívodní vedení 110 kV</t>
  </si>
  <si>
    <t>KSO:</t>
  </si>
  <si>
    <t/>
  </si>
  <si>
    <t>CC-CZ:</t>
  </si>
  <si>
    <t>Místo:</t>
  </si>
  <si>
    <t>České Budějovice</t>
  </si>
  <si>
    <t>Datum:</t>
  </si>
  <si>
    <t>18. 8. 2020</t>
  </si>
  <si>
    <t>Zadavatel:</t>
  </si>
  <si>
    <t>IČ:</t>
  </si>
  <si>
    <t>257 33 591</t>
  </si>
  <si>
    <t>E.ON Distribuce, a.s.</t>
  </si>
  <si>
    <t>DIČ:</t>
  </si>
  <si>
    <t>CZ 25733591</t>
  </si>
  <si>
    <t>Uchazeč:</t>
  </si>
  <si>
    <t>Vyplň údaj</t>
  </si>
  <si>
    <t>Projektant:</t>
  </si>
  <si>
    <t>082 11 043</t>
  </si>
  <si>
    <t>Elektrovod a.s. - Slovenská republika</t>
  </si>
  <si>
    <t>CZ 684910388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</si>
  <si>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</si>
  <si>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</si>
  <si>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</si>
  <si>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</si>
  <si>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</si>
  <si>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</si>
  <si>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</si>
  <si>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</si>
  <si>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</si>
  <si>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</si>
  <si>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</si>
  <si>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</si>
  <si>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</si>
  <si>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</si>
  <si>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</si>
  <si>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</si>
  <si>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</si>
  <si>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</si>
  <si>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</si>
  <si>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</si>
  <si>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</si>
  <si>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</si>
  <si>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</si>
  <si>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</si>
  <si>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</si>
  <si>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</si>
  <si>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</si>
  <si>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</si>
  <si>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</si>
  <si>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</si>
  <si>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</si>
  <si>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</si>
  <si>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</si>
  <si>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</si>
  <si>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</si>
  <si>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</si>
  <si>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</si>
  <si>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</si>
  <si>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</si>
  <si>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</si>
  <si>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</si>
  <si>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</si>
  <si>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</si>
  <si>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</si>
  <si>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</si>
  <si>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</si>
  <si>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</si>
  <si>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</si>
  <si>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</si>
  <si>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</si>
  <si>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</si>
  <si>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VRN - VRN</t>
  </si>
  <si>
    <t xml:space="preserve">    000 - Ostatní náklady</t>
  </si>
  <si>
    <t xml:space="preserve">    001 - SO01 - venkovní vedení 110kV</t>
  </si>
  <si>
    <t xml:space="preserve">      001.1 - stožár - materiál dodávaný zadavatelem (E.ON) - neoceňovat</t>
  </si>
  <si>
    <t xml:space="preserve">      001.2 - stožár - materiál dodávaný zhotovitelem</t>
  </si>
  <si>
    <t xml:space="preserve">      001.3 - stožár - práce</t>
  </si>
  <si>
    <t xml:space="preserve">    002 - SO03.1 Kabelové vedení 110kV</t>
  </si>
  <si>
    <t xml:space="preserve">      002.1 - kabel - materiál dodávaný zadavatelem (E.ON) neoceňovat</t>
  </si>
  <si>
    <t xml:space="preserve">      002.2 - kabel - materiál dodávaný zhotovitelem</t>
  </si>
  <si>
    <t xml:space="preserve">      002.3 - kabel - práce</t>
  </si>
  <si>
    <t xml:space="preserve">    003 - SO03.2 Inženýrské sítě</t>
  </si>
  <si>
    <t xml:space="preserve">      003.1 - Inženýrské sítě - materiál</t>
  </si>
  <si>
    <t xml:space="preserve">      003.2 - Inženýrské sítě - práce</t>
  </si>
  <si>
    <t xml:space="preserve">    004 - POV</t>
  </si>
  <si>
    <t xml:space="preserve">      004.1 - Zřízení příjezdové komunikace</t>
  </si>
  <si>
    <t xml:space="preserve">      004.2 - Finální úpravy terénu</t>
  </si>
  <si>
    <t xml:space="preserve">      004.3 - Ostatní práce</t>
  </si>
  <si>
    <t xml:space="preserve">    005 - Práce zajišťované zadavatelem (E.ON) - neoceňovat</t>
  </si>
  <si>
    <t xml:space="preserve">    006 - Demontáže a skládkovné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</si>
  <si>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</si>
  <si>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</si>
  <si>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</si>
  <si>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</si>
  <si>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</si>
  <si>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</si>
  <si>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</si>
  <si>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</si>
  <si>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</si>
  <si>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</si>
  <si>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</si>
  <si>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</si>
  <si>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</si>
  <si>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</si>
  <si>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</si>
  <si>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</si>
  <si>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000</t>
  </si>
  <si>
    <t>Ostatní náklady</t>
  </si>
  <si>
    <t>K</t>
  </si>
  <si>
    <t>030001000</t>
  </si>
  <si>
    <t>Zařízení staveniště</t>
  </si>
  <si>
    <t>komplet</t>
  </si>
  <si>
    <t>CS ÚRS 2020 02</t>
  </si>
  <si>
    <t>1024</t>
  </si>
  <si>
    <t>1508902352</t>
  </si>
  <si>
    <t>040001000</t>
  </si>
  <si>
    <t>Inženýrská činnost</t>
  </si>
  <si>
    <t>-1166935567</t>
  </si>
  <si>
    <t>3</t>
  </si>
  <si>
    <t>060001000</t>
  </si>
  <si>
    <t>Územní vlivy</t>
  </si>
  <si>
    <t>-349406361</t>
  </si>
  <si>
    <t>4</t>
  </si>
  <si>
    <t>070001000</t>
  </si>
  <si>
    <t>Provozní vlivy</t>
  </si>
  <si>
    <t>-2048240239</t>
  </si>
  <si>
    <t>001</t>
  </si>
  <si>
    <t>SO01 - venkovní vedení 110kV</t>
  </si>
  <si>
    <t>001.1</t>
  </si>
  <si>
    <t>stožár - materiál dodávaný zadavatelem (E.ON) - neoceňovat</t>
  </si>
  <si>
    <t>M</t>
  </si>
  <si>
    <t>vlastní pol 001</t>
  </si>
  <si>
    <t>Omezovač přepětí SBKC 102/SM - II</t>
  </si>
  <si>
    <t>ks</t>
  </si>
  <si>
    <t>8</t>
  </si>
  <si>
    <t>-1262224150</t>
  </si>
  <si>
    <t>001.2</t>
  </si>
  <si>
    <t>stožár - materiál dodávaný zhotovitelem</t>
  </si>
  <si>
    <t>6</t>
  </si>
  <si>
    <t>vlastní pol 002</t>
  </si>
  <si>
    <t>Úhelník ocelový rovnostranný jakost S355 pozink 60x60x6mm</t>
  </si>
  <si>
    <t>t</t>
  </si>
  <si>
    <t>385124718</t>
  </si>
  <si>
    <t>P</t>
  </si>
  <si>
    <t>Poznámka k položce:_x000D_
SO01 TZ D.4.3 a), d)</t>
  </si>
  <si>
    <t>7</t>
  </si>
  <si>
    <t>vlastní pol 003</t>
  </si>
  <si>
    <t xml:space="preserve">Ocel válcovaná U80 jakost S355 pozink </t>
  </si>
  <si>
    <t>711065994</t>
  </si>
  <si>
    <t>Poznámka k položce:_x000D_
SO01 TZ D.4.3 a)- c)</t>
  </si>
  <si>
    <t>vlastní pol 004</t>
  </si>
  <si>
    <t>Plech ocelový jakost S355 pozink tl. 20mm</t>
  </si>
  <si>
    <t>2081956283</t>
  </si>
  <si>
    <t>Poznámka k položce:_x000D_
SO01 TZ D.4.3 a)</t>
  </si>
  <si>
    <t>9</t>
  </si>
  <si>
    <t>vlastní pol 005</t>
  </si>
  <si>
    <t>Plech ocelový jakost S355 pozink tl. 16mm</t>
  </si>
  <si>
    <t>771636236</t>
  </si>
  <si>
    <t>10</t>
  </si>
  <si>
    <t>vlastní pol 006</t>
  </si>
  <si>
    <t>Plech ocelový jakost S355 pozink tl. 8mm</t>
  </si>
  <si>
    <t>145687760</t>
  </si>
  <si>
    <t>Poznámka k položce:_x000D_
SO01 TZ D.4.3 d)</t>
  </si>
  <si>
    <t>11</t>
  </si>
  <si>
    <t>vlastní pol 007</t>
  </si>
  <si>
    <t>Šroub metrický celozávit M20x65mm</t>
  </si>
  <si>
    <t>-1807530320</t>
  </si>
  <si>
    <t>12</t>
  </si>
  <si>
    <t>vlastní pol 008</t>
  </si>
  <si>
    <t>Šroub metrický celozávit M16x65mm</t>
  </si>
  <si>
    <t>-801578486</t>
  </si>
  <si>
    <t xml:space="preserve">Poznámka k položce:_x000D_
SO01 TZ D.4.3 b)-d)_x000D_
</t>
  </si>
  <si>
    <t>13</t>
  </si>
  <si>
    <t>vlastní pol 009</t>
  </si>
  <si>
    <t>Šroub metrický celozávit M12x150mm</t>
  </si>
  <si>
    <t>595627869</t>
  </si>
  <si>
    <t>14</t>
  </si>
  <si>
    <t>31111021</t>
  </si>
  <si>
    <t>Matice nerezová šestihranná M20</t>
  </si>
  <si>
    <t>100 kus</t>
  </si>
  <si>
    <t>-2144115294</t>
  </si>
  <si>
    <t>31111020</t>
  </si>
  <si>
    <t>Matice nerezová šestihranná M16</t>
  </si>
  <si>
    <t>126630816</t>
  </si>
  <si>
    <t>16</t>
  </si>
  <si>
    <t>31111013</t>
  </si>
  <si>
    <t>Matice nerezová šestihranná M12</t>
  </si>
  <si>
    <t>1937747138</t>
  </si>
  <si>
    <t>17</t>
  </si>
  <si>
    <t>31120009</t>
  </si>
  <si>
    <t>Podložka DIN 125-A ZB D 20mm</t>
  </si>
  <si>
    <t>-927479727</t>
  </si>
  <si>
    <t>18</t>
  </si>
  <si>
    <t>31120008</t>
  </si>
  <si>
    <t>Podložka DIN 125-A ZB D 16mm</t>
  </si>
  <si>
    <t>-507935972</t>
  </si>
  <si>
    <t>19</t>
  </si>
  <si>
    <t>31120006</t>
  </si>
  <si>
    <t>Podložka DIN 125-A ZB D 12mm</t>
  </si>
  <si>
    <t>-458091298</t>
  </si>
  <si>
    <t>20</t>
  </si>
  <si>
    <t>31121015</t>
  </si>
  <si>
    <t>Podložka pružná s čtvercovým průřezem DIN 7980 BZ D 20mm</t>
  </si>
  <si>
    <t>16408957</t>
  </si>
  <si>
    <t>31121014</t>
  </si>
  <si>
    <t>Podložka pružná s čtvercovým průřezem DIN 7980 BZ D 16mm</t>
  </si>
  <si>
    <t>-1588727779</t>
  </si>
  <si>
    <t>22</t>
  </si>
  <si>
    <t>31121013</t>
  </si>
  <si>
    <t>Podložka pružná s čtvercovým průřezem DIN 7980 BZ D 12mm</t>
  </si>
  <si>
    <t>2119746912</t>
  </si>
  <si>
    <t>23</t>
  </si>
  <si>
    <t>vlastní pol 010</t>
  </si>
  <si>
    <t>Sloupek vnějšího oplocení, délka 3,2 m, 60/60 vč. plot. příchytek</t>
  </si>
  <si>
    <t>372177365</t>
  </si>
  <si>
    <t>Poznámka k položce:_x000D_
SO01 D.2 b) + TNS 80 9000</t>
  </si>
  <si>
    <t>24</t>
  </si>
  <si>
    <t>vlastní pol 011</t>
  </si>
  <si>
    <t>Sloupek vnějšího oplocení, délka 3,2 m, 100/100 vč. plot. příchytek</t>
  </si>
  <si>
    <t>-976453195</t>
  </si>
  <si>
    <t>25</t>
  </si>
  <si>
    <t>vlastní pol 012</t>
  </si>
  <si>
    <t>Deska podhrabová bez zámku 2450/200/50</t>
  </si>
  <si>
    <t>-1906619681</t>
  </si>
  <si>
    <t>26</t>
  </si>
  <si>
    <t>vlastní pol 013</t>
  </si>
  <si>
    <t>Deska podhrabová bez zámku 2450/300/50</t>
  </si>
  <si>
    <t>-1894888148</t>
  </si>
  <si>
    <t>27</t>
  </si>
  <si>
    <t>vlastní pol 014</t>
  </si>
  <si>
    <t>Plotový dílec šířka 2,5m, výška 2,03m</t>
  </si>
  <si>
    <t>1307956771</t>
  </si>
  <si>
    <t>28</t>
  </si>
  <si>
    <t>vlastní pol 015</t>
  </si>
  <si>
    <t>Rameno korunové nástavby oboustrané vč. příchytek drátů</t>
  </si>
  <si>
    <t>-316112092</t>
  </si>
  <si>
    <t>29</t>
  </si>
  <si>
    <t>vlastní pol 016</t>
  </si>
  <si>
    <t>Koncový držák podhrabové desky, výška 30cm vč. spoj. materiálu</t>
  </si>
  <si>
    <t>1281777454</t>
  </si>
  <si>
    <t>30</t>
  </si>
  <si>
    <t>vlastní pol 017</t>
  </si>
  <si>
    <t>Koncový držák podhrabové desky, výška 20cm vč. spoj. materiálu</t>
  </si>
  <si>
    <t>-225611988</t>
  </si>
  <si>
    <t>31</t>
  </si>
  <si>
    <t>vlastní pol 018</t>
  </si>
  <si>
    <t>Ostnatý drát 100m</t>
  </si>
  <si>
    <t>bal</t>
  </si>
  <si>
    <t>-949126561</t>
  </si>
  <si>
    <t>32</t>
  </si>
  <si>
    <t>vlastní pol 019</t>
  </si>
  <si>
    <t xml:space="preserve">Drát žiletkový 100m 450/8 </t>
  </si>
  <si>
    <t>bal.</t>
  </si>
  <si>
    <t>1232146013</t>
  </si>
  <si>
    <t>33</t>
  </si>
  <si>
    <t>vlastní pol 020</t>
  </si>
  <si>
    <t>Branka jednokřídlá 1300x2280mm, výplň jekl vč. korunové nástavby 500mm</t>
  </si>
  <si>
    <t>-906477719</t>
  </si>
  <si>
    <t>34</t>
  </si>
  <si>
    <t>35441860</t>
  </si>
  <si>
    <t>Svorka FeZn k jímací tyči - 4 šrouby</t>
  </si>
  <si>
    <t>kus</t>
  </si>
  <si>
    <t>1797839167</t>
  </si>
  <si>
    <t>35</t>
  </si>
  <si>
    <t>35441077</t>
  </si>
  <si>
    <t>Drát D 8mm AlMgSi</t>
  </si>
  <si>
    <t>kg</t>
  </si>
  <si>
    <t>-1011395241</t>
  </si>
  <si>
    <t>VV</t>
  </si>
  <si>
    <t>20*0,5/7,4</t>
  </si>
  <si>
    <t>36</t>
  </si>
  <si>
    <t>35441996</t>
  </si>
  <si>
    <t>Svorka odbočovací a spojovací pro spojování kruhových a páskových vodičů, FeZn</t>
  </si>
  <si>
    <t>131811319</t>
  </si>
  <si>
    <t>37</t>
  </si>
  <si>
    <t>vlastní pol 021</t>
  </si>
  <si>
    <t>Svorka hromosvodová drát-drát</t>
  </si>
  <si>
    <t>664205711</t>
  </si>
  <si>
    <t>38</t>
  </si>
  <si>
    <t>35442062</t>
  </si>
  <si>
    <t>Pás zemnící 30x4mm FeZn</t>
  </si>
  <si>
    <t>-2032751396</t>
  </si>
  <si>
    <t>39</t>
  </si>
  <si>
    <t>vlastní pol 022</t>
  </si>
  <si>
    <t>Tabulka zákazová vč. spoj. mat.</t>
  </si>
  <si>
    <t>1044565792</t>
  </si>
  <si>
    <t>40</t>
  </si>
  <si>
    <t>34571099</t>
  </si>
  <si>
    <t>Trubka elektroinstalační dělená (chránička) D 138/160mm, HDPE</t>
  </si>
  <si>
    <t>m</t>
  </si>
  <si>
    <t>760008691</t>
  </si>
  <si>
    <t>Poznámka k položce:_x000D_
SO01 TZ D.4.3. e)</t>
  </si>
  <si>
    <t>41</t>
  </si>
  <si>
    <t>vlastní pol 023</t>
  </si>
  <si>
    <t>Trubka korugovaná 200</t>
  </si>
  <si>
    <t>-511128364</t>
  </si>
  <si>
    <t>42</t>
  </si>
  <si>
    <t>vlastní pol 024</t>
  </si>
  <si>
    <t>Svorka proudová lisovaná Elba 165 911.3</t>
  </si>
  <si>
    <t>1842572410</t>
  </si>
  <si>
    <t>Poznámka k položce:_x000D_
SO01 TZ D.4.4. b)</t>
  </si>
  <si>
    <t>43</t>
  </si>
  <si>
    <t>vlastní pol 025</t>
  </si>
  <si>
    <t>Svorka přístrojová Elba 321 369.5</t>
  </si>
  <si>
    <t>579586412</t>
  </si>
  <si>
    <t>44</t>
  </si>
  <si>
    <t>vlastní pol 026</t>
  </si>
  <si>
    <t>Svorka přístrojová pro Al36 Elba 324345.3</t>
  </si>
  <si>
    <t>89924458</t>
  </si>
  <si>
    <t>45</t>
  </si>
  <si>
    <t>vlastní pol 027</t>
  </si>
  <si>
    <t>Lano 362-AL1/59-ST1A</t>
  </si>
  <si>
    <t>746650272</t>
  </si>
  <si>
    <t>46</t>
  </si>
  <si>
    <t>vlastní pol 028</t>
  </si>
  <si>
    <t>Kabel zemnící NYY-J 1x185</t>
  </si>
  <si>
    <t>-174617294</t>
  </si>
  <si>
    <t>Poznámka k položce:_x000D_
SO01 TZ D.4.4. c)</t>
  </si>
  <si>
    <t>47</t>
  </si>
  <si>
    <t>vlastní pol 029</t>
  </si>
  <si>
    <t>Oko kabelové M12</t>
  </si>
  <si>
    <t>402424709</t>
  </si>
  <si>
    <t>001.3</t>
  </si>
  <si>
    <t>stožár - práce</t>
  </si>
  <si>
    <t>48</t>
  </si>
  <si>
    <t>vlastní pol 030</t>
  </si>
  <si>
    <t>Částečná demontáž konzole pro omezovače napětí</t>
  </si>
  <si>
    <t>556923218</t>
  </si>
  <si>
    <t>49</t>
  </si>
  <si>
    <t>vlastní pol 031</t>
  </si>
  <si>
    <t>Úprava a montáž konstrukce pro omezovače napětí</t>
  </si>
  <si>
    <t>921201257</t>
  </si>
  <si>
    <t>50</t>
  </si>
  <si>
    <t>vlastní pol 032</t>
  </si>
  <si>
    <t>Montáž adapterů pro omezovače napětí</t>
  </si>
  <si>
    <t>717761563</t>
  </si>
  <si>
    <t>51</t>
  </si>
  <si>
    <t>vlastní pol 033</t>
  </si>
  <si>
    <t>Úprava a montáž konstrukce pro kab. koncovky</t>
  </si>
  <si>
    <t>1700157780</t>
  </si>
  <si>
    <t>Poznámka k položce:_x000D_
SO01 TZ D.4.3 b)</t>
  </si>
  <si>
    <t>52</t>
  </si>
  <si>
    <t>vlastní pol 034</t>
  </si>
  <si>
    <t>Úprava a montáž konstrukce prokabelové svorky</t>
  </si>
  <si>
    <t>-1394950091</t>
  </si>
  <si>
    <t>Poznámka k položce:_x000D_
SO01 TZ D.4.3 c)</t>
  </si>
  <si>
    <t>53</t>
  </si>
  <si>
    <t>vlastní pol 035</t>
  </si>
  <si>
    <t>Demontáž ocelové konstrukce žebříku</t>
  </si>
  <si>
    <t>58201000</t>
  </si>
  <si>
    <t>54</t>
  </si>
  <si>
    <t>vlastní pol 036</t>
  </si>
  <si>
    <t>Úprava a montáž žebříkových stupňů pro kab. příchytky</t>
  </si>
  <si>
    <t>827117118</t>
  </si>
  <si>
    <t>55</t>
  </si>
  <si>
    <t>vlastní pol 037</t>
  </si>
  <si>
    <t>Uložení kabelu do dělené chráničky vč. přichycení na stožár</t>
  </si>
  <si>
    <t>332977862</t>
  </si>
  <si>
    <t>Poznámka k položce:_x000D_
SO01 TZ D.4.3 e)</t>
  </si>
  <si>
    <t>56</t>
  </si>
  <si>
    <t>vlastní pol 038</t>
  </si>
  <si>
    <t>Uložení kabelu do korugované chráničky</t>
  </si>
  <si>
    <t>-1601393494</t>
  </si>
  <si>
    <t>57</t>
  </si>
  <si>
    <t>vlastní pol 039</t>
  </si>
  <si>
    <t>Montáž a instalace mechanického zabezpečení kabelu vč. materiálu</t>
  </si>
  <si>
    <t>1617261278</t>
  </si>
  <si>
    <t xml:space="preserve">Poznámka k položce:_x000D_
SO01 TZ D.4.3 e) ochranný prvek kabelového vedení při přechodu mezi zemí a vzduchem sloužící k zajištění kabelů před možným náhodným poškozením </t>
  </si>
  <si>
    <t>58</t>
  </si>
  <si>
    <t>vlastní pol 040</t>
  </si>
  <si>
    <t>Instalace přístrojových svorek</t>
  </si>
  <si>
    <t>-877003547</t>
  </si>
  <si>
    <t>59</t>
  </si>
  <si>
    <t>vlastní pol 041</t>
  </si>
  <si>
    <t xml:space="preserve">Montáž lešení </t>
  </si>
  <si>
    <t>m3</t>
  </si>
  <si>
    <t>889196077</t>
  </si>
  <si>
    <t>60</t>
  </si>
  <si>
    <t>vlastní pol 042</t>
  </si>
  <si>
    <t>Montáž podlah lešení</t>
  </si>
  <si>
    <t>m2</t>
  </si>
  <si>
    <t>-707100739</t>
  </si>
  <si>
    <t>61</t>
  </si>
  <si>
    <t>vlastní pol 043</t>
  </si>
  <si>
    <t>Doprava a manipulace s lešením</t>
  </si>
  <si>
    <t>368700275</t>
  </si>
  <si>
    <t>62</t>
  </si>
  <si>
    <t>vlastní pol 044</t>
  </si>
  <si>
    <t>Montáž ochranné plachty vč. materiálu</t>
  </si>
  <si>
    <t>2036963623</t>
  </si>
  <si>
    <t>63</t>
  </si>
  <si>
    <t>vlastní pol 045</t>
  </si>
  <si>
    <t>Montáž zastřešení lešení vč. dopravy a manipulace</t>
  </si>
  <si>
    <t>223375313</t>
  </si>
  <si>
    <t>64</t>
  </si>
  <si>
    <t>vlastní pol 046</t>
  </si>
  <si>
    <t>Zabezpečení konstrukce lešení proti větru vč. materiálu</t>
  </si>
  <si>
    <t>717362298</t>
  </si>
  <si>
    <t>65</t>
  </si>
  <si>
    <t>vlastní pol 047</t>
  </si>
  <si>
    <t>Pronájem lešení</t>
  </si>
  <si>
    <t>den</t>
  </si>
  <si>
    <t>324708697</t>
  </si>
  <si>
    <t>66</t>
  </si>
  <si>
    <t>vlastní pol 048</t>
  </si>
  <si>
    <t>Pronájem zastřešení lešení</t>
  </si>
  <si>
    <t>-113875611</t>
  </si>
  <si>
    <t>67</t>
  </si>
  <si>
    <t>vlastní pol 049</t>
  </si>
  <si>
    <t>Demontáž lešení</t>
  </si>
  <si>
    <t>-886353744</t>
  </si>
  <si>
    <t>68</t>
  </si>
  <si>
    <t>vlastní pol 050</t>
  </si>
  <si>
    <t>Demontáž podlah lešení</t>
  </si>
  <si>
    <t>1729564109</t>
  </si>
  <si>
    <t>69</t>
  </si>
  <si>
    <t>vlastní pol 051</t>
  </si>
  <si>
    <t>Demontáž ochranné plachty</t>
  </si>
  <si>
    <t>-1424242313</t>
  </si>
  <si>
    <t>70</t>
  </si>
  <si>
    <t>vlastní pol 052</t>
  </si>
  <si>
    <t>Demontáž zastřešení lešení</t>
  </si>
  <si>
    <t>32939850</t>
  </si>
  <si>
    <t>71</t>
  </si>
  <si>
    <t>vlastní pol 053</t>
  </si>
  <si>
    <t>Montáž oplocení</t>
  </si>
  <si>
    <t>-1557558358</t>
  </si>
  <si>
    <t>Poznámka k položce:_x000D_
SO01 TZ D 4.4. e)</t>
  </si>
  <si>
    <t>72</t>
  </si>
  <si>
    <t>131151343</t>
  </si>
  <si>
    <t>Vrtání jamek strojně průměru přes 200 do 300 mm</t>
  </si>
  <si>
    <t>2028153294</t>
  </si>
  <si>
    <t>PSC</t>
  </si>
  <si>
    <t xml:space="preserve">Poznámka k souboru cen:_x000D_
1. Ceny -1321 až -1323 jsou určeny pro vrtání ručním vrtákem v hlinitých a hlinitopísčitých horninách bez příměsí kamenů._x000D_
2. Množství měrných jednotek se určuje v m délky vrtu._x000D_
</t>
  </si>
  <si>
    <t>22*1,1</t>
  </si>
  <si>
    <t>73</t>
  </si>
  <si>
    <t>460071003</t>
  </si>
  <si>
    <t>Hloubení nezapažených jam strojně pro ostatní konstrukce včetně přemístění výkopku do vzdálenosti 3 m od okraje jámy nebo naložení na dopravní prostředek v hornině třídy 3</t>
  </si>
  <si>
    <t>1345266991</t>
  </si>
  <si>
    <t xml:space="preserve">Poznámka k souboru cen:_x000D_
1. Ceny hloubení jam strojně v hornině třídy 6 a 7 jsou stanoveny za použití trhaviny._x000D_
</t>
  </si>
  <si>
    <t>Poznámka k položce:_x000D_
SO01 TZ D4.4. e)</t>
  </si>
  <si>
    <t>74</t>
  </si>
  <si>
    <t>460300002</t>
  </si>
  <si>
    <t>Zásyp jam strojně s uložením výkopku ve vrstvách včetně zhutnění a urovnání povrchu ve volném terénu</t>
  </si>
  <si>
    <t>309553985</t>
  </si>
  <si>
    <t xml:space="preserve">Poznámka k souboru cen:_x000D_
1. Ceny 460 30-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</si>
  <si>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75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</si>
  <si>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</si>
  <si>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</si>
  <si>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-124732740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</si>
  <si>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</si>
  <si>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76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</si>
  <si>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</si>
  <si>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</si>
  <si>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-1723959434</t>
  </si>
  <si>
    <t>1,5*5</t>
  </si>
  <si>
    <t>77</t>
  </si>
  <si>
    <t>460080013</t>
  </si>
  <si>
    <t>Základové konstrukce základ bez bednění do rostlé zeminy z monolitického betonu tř. C 12/15</t>
  </si>
  <si>
    <t>1597390904</t>
  </si>
  <si>
    <t>78</t>
  </si>
  <si>
    <t>210220001</t>
  </si>
  <si>
    <t>Montáž uzemňovacího vedení s upevněním, propojením a připojením pomocí svorek na povrchu vodičů FeZn páskou průřezu do 120 mm2</t>
  </si>
  <si>
    <t>-548220853</t>
  </si>
  <si>
    <t>79</t>
  </si>
  <si>
    <t>210220021</t>
  </si>
  <si>
    <t>Montáž uzemňovacího vedení s upevněním, propojením a připojením pomocí svorek v zemi s izolací spojů vodičů FeZn páskou průřezu do 120 mm2 v průmyslové výstavbě</t>
  </si>
  <si>
    <t>-2146303946</t>
  </si>
  <si>
    <t>80</t>
  </si>
  <si>
    <t>460620011</t>
  </si>
  <si>
    <t>Úprava terénu provizorní úprava terénu včetně odkopání drobných nerovností a zásypu prohlubní se zhutněním, v hornině třídy těžitelnosti I skupiny 1</t>
  </si>
  <si>
    <t>-2112032056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</si>
  <si>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</si>
  <si>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81</t>
  </si>
  <si>
    <t>460650054</t>
  </si>
  <si>
    <t>Vozovky a chodníky zřízení podkladní vrstvy včetně rozprostření a úpravy podkladu ze štěrkodrti, včetně zhutnění, tloušťky přes 15 do 20 cm</t>
  </si>
  <si>
    <t>506445381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</si>
  <si>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</si>
  <si>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Poznámka k položce:_x000D_
SO01 TZ D.4.4. e)</t>
  </si>
  <si>
    <t>82</t>
  </si>
  <si>
    <t>460650071</t>
  </si>
  <si>
    <t>Vozovky a chodníky zřízení podkladní vrstvy včetně rozprostření a úpravy podkladu z kameniva obalovaného asfaltem včetně zhutnění, tloušťky do 5 cm</t>
  </si>
  <si>
    <t>1032239595</t>
  </si>
  <si>
    <t>83</t>
  </si>
  <si>
    <t>460650133</t>
  </si>
  <si>
    <t>Vozovky a chodníky kryt vozovky z litého asfaltu včetně rozprostření, tloušťky přes 3 do 5 cm</t>
  </si>
  <si>
    <t>831099412</t>
  </si>
  <si>
    <t>84</t>
  </si>
  <si>
    <t>vlastní pol 054</t>
  </si>
  <si>
    <t>Ochrana a označení uzemnění na přechodu země/vzduch</t>
  </si>
  <si>
    <t>-422890980</t>
  </si>
  <si>
    <t>Poznámka k položce:_x000D_
dle TNS 8090000</t>
  </si>
  <si>
    <t>85</t>
  </si>
  <si>
    <t>vlastní pol 055</t>
  </si>
  <si>
    <t>Instalace link boxů na stožár</t>
  </si>
  <si>
    <t>-686234358</t>
  </si>
  <si>
    <t>Poznámka k položce:_x000D_
SO01 TZ D.4.4  c)</t>
  </si>
  <si>
    <t>86</t>
  </si>
  <si>
    <t>vlastní pol 056</t>
  </si>
  <si>
    <t>Instalace kabelových koncovek TD 123</t>
  </si>
  <si>
    <t>812555411</t>
  </si>
  <si>
    <t>Poznámka k položce:_x000D_
kabelové koncovky venkovní na přechodový stožár</t>
  </si>
  <si>
    <t>87</t>
  </si>
  <si>
    <t>vlastní pol 057</t>
  </si>
  <si>
    <t>Instalace kabelových koncovek XEV 123</t>
  </si>
  <si>
    <t>-1228002996</t>
  </si>
  <si>
    <t>Poznámka k položce:_x000D_
- kabelové koncovky určené pro plynem izolované rozvodny</t>
  </si>
  <si>
    <t>89</t>
  </si>
  <si>
    <t>vlastní pol 058</t>
  </si>
  <si>
    <t xml:space="preserve">Instalace omezovačů napětí </t>
  </si>
  <si>
    <t>-2008719833</t>
  </si>
  <si>
    <t xml:space="preserve">Poznámka k položce:_x000D_
SO01 TZ D.4.4  </t>
  </si>
  <si>
    <t>90</t>
  </si>
  <si>
    <t>vlastní pol 059</t>
  </si>
  <si>
    <t>Instalace propojovacího kabelu NYY 1x185</t>
  </si>
  <si>
    <t>-1643542581</t>
  </si>
  <si>
    <t>91</t>
  </si>
  <si>
    <t>vlastní pol 060</t>
  </si>
  <si>
    <t>Montáž kabelových svorek</t>
  </si>
  <si>
    <t>-810284997</t>
  </si>
  <si>
    <t>Poznámka k položce:_x000D_
SO01 TZ D.4.4  a)</t>
  </si>
  <si>
    <t>002</t>
  </si>
  <si>
    <t>SO03.1 Kabelové vedení 110kV</t>
  </si>
  <si>
    <t>002.1</t>
  </si>
  <si>
    <t>kabel - materiál dodávaný zadavatelem (E.ON) neoceňovat</t>
  </si>
  <si>
    <t>92</t>
  </si>
  <si>
    <t>vlastní pol 061</t>
  </si>
  <si>
    <t>Kabelový soubor</t>
  </si>
  <si>
    <t>787719501</t>
  </si>
  <si>
    <t xml:space="preserve">Poznámka k položce:_x000D_
soubor obsahuje_x000D_
_x000D_
kabel 110kV - 18 157,2m_x000D_
kabelové příchytky KOZ ST75-100 - 84ks_x000D_
kabelové příchytky Ekstroms - 14ks_x000D_
kabelová koncovka vč. podp. izolátorů - 6ks_x000D_
kabelová koncovka vnitřní GIS - 6ks_x000D_
kabelová spojka s vyvedeným stíněním - 12ks_x000D_
kabelová spojka přímá - 18ks_x000D_
crossbonding box vč. svodičů přepětí - 4ks_x000D_
koncová uzemňovací skříňka bez svodičů, venkovní - 2ks_x000D_
_x000D_
_x000D_
</t>
  </si>
  <si>
    <t>002.2</t>
  </si>
  <si>
    <t>kabel - materiál dodávaný zhotovitelem</t>
  </si>
  <si>
    <t>93</t>
  </si>
  <si>
    <t>vlastní pol 062</t>
  </si>
  <si>
    <t>Betonová krycí deska KD3</t>
  </si>
  <si>
    <t>-900387069</t>
  </si>
  <si>
    <t>Poznámka k položce:_x000D_
SO03.1 TZ D.5.2.</t>
  </si>
  <si>
    <t>94</t>
  </si>
  <si>
    <t>128</t>
  </si>
  <si>
    <t>-857331720</t>
  </si>
  <si>
    <t>95</t>
  </si>
  <si>
    <t>35441986</t>
  </si>
  <si>
    <t>Svorka odbočovací a spojovací pro pásek 30x4 mm, FeZn</t>
  </si>
  <si>
    <t>-281902809</t>
  </si>
  <si>
    <t>96</t>
  </si>
  <si>
    <t>vlastní pol 063</t>
  </si>
  <si>
    <t>Energokanál ENK 58/39/35 U</t>
  </si>
  <si>
    <t>331881972</t>
  </si>
  <si>
    <t>97</t>
  </si>
  <si>
    <t>vlastní pol 064</t>
  </si>
  <si>
    <t>Energokanál - krycí deska - ENK 58/39/35 ZD</t>
  </si>
  <si>
    <t>1887405941</t>
  </si>
  <si>
    <t>98</t>
  </si>
  <si>
    <t>vlastní pol 065</t>
  </si>
  <si>
    <t>Cementopopílková směs</t>
  </si>
  <si>
    <t>-296226417</t>
  </si>
  <si>
    <t>Poznámka k položce:_x000D_
SO03.1 TZ D.5.2. Výplň protlaků</t>
  </si>
  <si>
    <t>99</t>
  </si>
  <si>
    <t>vlastní pol 066</t>
  </si>
  <si>
    <t>Písek jemný zásypový</t>
  </si>
  <si>
    <t>1424432216</t>
  </si>
  <si>
    <t>Poznámka k položce:_x000D_
SO03.1 TZ D.5.2. a D.5.3.1</t>
  </si>
  <si>
    <t>1,7*(116,3)</t>
  </si>
  <si>
    <t>100</t>
  </si>
  <si>
    <t>vlastní pol 067</t>
  </si>
  <si>
    <t>Ochranná trubka HDPE 40/33</t>
  </si>
  <si>
    <t>-592838044</t>
  </si>
  <si>
    <t>Poznámka k položce:_x000D_
SO03.1 TZ D.5.3.5</t>
  </si>
  <si>
    <t>101</t>
  </si>
  <si>
    <t>vlastní pol 068</t>
  </si>
  <si>
    <t>Ochranná trubka ocel. OCR530x10mm</t>
  </si>
  <si>
    <t>-217065332</t>
  </si>
  <si>
    <t>102</t>
  </si>
  <si>
    <t>vlastní pol 069</t>
  </si>
  <si>
    <t>Ochranná trubka ocel tepelně předizolovaná DN530</t>
  </si>
  <si>
    <t>358709659</t>
  </si>
  <si>
    <t>Poznámka k položce:_x000D_
SO03.1 TZ D.5.2. k)</t>
  </si>
  <si>
    <t>103</t>
  </si>
  <si>
    <t>vlastní pol 070</t>
  </si>
  <si>
    <t>Ochranná trubka LHT DN200</t>
  </si>
  <si>
    <t>-162415054</t>
  </si>
  <si>
    <t>104</t>
  </si>
  <si>
    <t>vlastní pol 071</t>
  </si>
  <si>
    <t>Ochranná trubka LHT DN90</t>
  </si>
  <si>
    <t>-704289388</t>
  </si>
  <si>
    <t>105</t>
  </si>
  <si>
    <t>vlastní pol 072</t>
  </si>
  <si>
    <t>Folie výstražná s bleskem 330x0,4 červená</t>
  </si>
  <si>
    <t>1074289086</t>
  </si>
  <si>
    <t>106</t>
  </si>
  <si>
    <t>vlastní pol 073</t>
  </si>
  <si>
    <t>Betonový pilíř 2250x800x2300</t>
  </si>
  <si>
    <t>-2022066184</t>
  </si>
  <si>
    <t>Poznámka k položce:_x000D_
SO03.1 TZ D.5.3.2</t>
  </si>
  <si>
    <t>107</t>
  </si>
  <si>
    <t>vlastní pol 074</t>
  </si>
  <si>
    <t xml:space="preserve">Plastová skříň pro crossbondingový pilíř SD22/V </t>
  </si>
  <si>
    <t>1039392091</t>
  </si>
  <si>
    <t>108</t>
  </si>
  <si>
    <t>vlastní pol 075</t>
  </si>
  <si>
    <t>Trubka korugovaná DN110</t>
  </si>
  <si>
    <t>-244065994</t>
  </si>
  <si>
    <t>2*(2,5*2)</t>
  </si>
  <si>
    <t>109</t>
  </si>
  <si>
    <t>vlastní pol 076</t>
  </si>
  <si>
    <t>Trubka korugovaná DN160</t>
  </si>
  <si>
    <t>-442885551</t>
  </si>
  <si>
    <t>2*(4*2,5)</t>
  </si>
  <si>
    <t>110</t>
  </si>
  <si>
    <t>vlastní pol 077</t>
  </si>
  <si>
    <t>Pásek vázací kabelový</t>
  </si>
  <si>
    <t>1064736220</t>
  </si>
  <si>
    <t>111</t>
  </si>
  <si>
    <t>vlastní pol 078</t>
  </si>
  <si>
    <t>Štítek označovací kabelový</t>
  </si>
  <si>
    <t>1487967459</t>
  </si>
  <si>
    <t>Poznámka k položce:_x000D_
SO03.1 TZ D.5.3.3</t>
  </si>
  <si>
    <t>112</t>
  </si>
  <si>
    <t>vlastní pol 079</t>
  </si>
  <si>
    <t>Folie proti prorůstání kořenů 275g/m2</t>
  </si>
  <si>
    <t>1207427569</t>
  </si>
  <si>
    <t xml:space="preserve">Poznámka k položce:_x000D_
SO03.1 TZ D.9._x000D_
</t>
  </si>
  <si>
    <t>113</t>
  </si>
  <si>
    <t>vlastní pol 080</t>
  </si>
  <si>
    <t>Bednění ztracené 500x150x250</t>
  </si>
  <si>
    <t>-404733673</t>
  </si>
  <si>
    <t>Poznámka k položce:_x000D_
SO03.1 TZ  D.5.3.1</t>
  </si>
  <si>
    <t>114</t>
  </si>
  <si>
    <t>vlastní pol 081</t>
  </si>
  <si>
    <t>Výztuž betonářská Roxor V12</t>
  </si>
  <si>
    <t>1112688829</t>
  </si>
  <si>
    <t>Poznámka k položce:_x000D_
SO03.1 TZ  D.5.3.1_x000D_
_x000D_
0,89kg/bm</t>
  </si>
  <si>
    <t>115</t>
  </si>
  <si>
    <t>vlastní pol 082</t>
  </si>
  <si>
    <t>Kabelový označník betonový</t>
  </si>
  <si>
    <t>1116358025</t>
  </si>
  <si>
    <t>Poznámka k položce:_x000D_
SO03.1 TZ D.5.2. g)</t>
  </si>
  <si>
    <t>116</t>
  </si>
  <si>
    <t>vlastní pol 083</t>
  </si>
  <si>
    <t>Marker 1422-XR/ID</t>
  </si>
  <si>
    <t>-223298967</t>
  </si>
  <si>
    <t>Poznámka k položce:_x000D_
SO03.1 TZ D.5.3.4</t>
  </si>
  <si>
    <t>117</t>
  </si>
  <si>
    <t>vlastní pol 084</t>
  </si>
  <si>
    <t>Zemina promísená vápnem na deponii za účelem zlepšení jejich mechanických vlastností do zásypů inženýrských sítí a stavebních objektů v množství z objemové hmotnosti zeminy po zhutnění přes 1,5 do 2%</t>
  </si>
  <si>
    <t>482921361</t>
  </si>
  <si>
    <t>Poznámka k položce:_x000D_
vychází z položky ÚRS 116951213</t>
  </si>
  <si>
    <t>7982/2</t>
  </si>
  <si>
    <t>118</t>
  </si>
  <si>
    <t>58331200</t>
  </si>
  <si>
    <t>štěrkopísek netříděný zásypový</t>
  </si>
  <si>
    <t>-1978093354</t>
  </si>
  <si>
    <t>002.3</t>
  </si>
  <si>
    <t>kabel - práce</t>
  </si>
  <si>
    <t>119</t>
  </si>
  <si>
    <t>121151123</t>
  </si>
  <si>
    <t>Sejmutí ornice strojně při souvislé ploše přes 500 m2, tl. vrstvy do 200 mm</t>
  </si>
  <si>
    <t>1964809334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</si>
  <si>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</si>
  <si>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120</t>
  </si>
  <si>
    <t>151101102</t>
  </si>
  <si>
    <t>Zřízení pažení a rozepření stěn rýh pro podzemní vedení příložné pro jakoukoliv mezerovitost, hloubky do 4 m</t>
  </si>
  <si>
    <t>-1863561063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</si>
  <si>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toto se oceňuje příslušnými cenami katalogu 800-2 Zvláštní zakládání objektů._x000D_
</t>
  </si>
  <si>
    <t>121</t>
  </si>
  <si>
    <t>151101112</t>
  </si>
  <si>
    <t>Odstranění pažení a rozepření stěn rýh pro podzemní vedení s uložením materiálu na vzdálenost do 3 m od kraje výkopu příložné, hloubky přes 2 do 4 m</t>
  </si>
  <si>
    <t>651360302</t>
  </si>
  <si>
    <t>122</t>
  </si>
  <si>
    <t>151811132</t>
  </si>
  <si>
    <t>Zřízení pažicích boxů pro pažení a rozepření stěn rýh podzemního vedení hloubka výkopu do 4 m, šířka přes 1,2 do 2,5 m</t>
  </si>
  <si>
    <t>2068344233</t>
  </si>
  <si>
    <t xml:space="preserve">Poznámka k souboru cen:_x000D_
1. Množství měrných jednotek pažicích boxů se určuje v m2 celkové zapažené plochy (započítávají se obě strany výkopu)._x000D_
</t>
  </si>
  <si>
    <t>123</t>
  </si>
  <si>
    <t>151811232</t>
  </si>
  <si>
    <t>Odstranění pažicích boxů pro pažení a rozepření stěn rýh podzemního vedení hloubka výkopu do 4 m, šířka přes 1,2 do 2,5 m</t>
  </si>
  <si>
    <t>-616736125</t>
  </si>
  <si>
    <t>124</t>
  </si>
  <si>
    <t>167151111</t>
  </si>
  <si>
    <t>Nakládání, skládání a překládání neulehlého výkopku nebo sypaniny strojně nakládání, množství přes 100 m3, z hornin třídy těžitelnosti I, skupiny 1 až 3</t>
  </si>
  <si>
    <t>-1143186710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</si>
  <si>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</si>
  <si>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Poznámka k položce:_x000D_
opětovné nakládání zeminy z mezideponie SO03.1 TZ D.12</t>
  </si>
  <si>
    <t>125</t>
  </si>
  <si>
    <t>167151121</t>
  </si>
  <si>
    <t>Nakládání, skládání a překládání neulehlého výkopku nebo sypaniny strojně skládání nebo překládání, z hornin třídy těžitelnosti I, skupiny 1 až 3</t>
  </si>
  <si>
    <t>-1809475787</t>
  </si>
  <si>
    <t>Poznámka k položce:_x000D_
Skládání výkopku na mezideponii SO03.1 TZ D.12</t>
  </si>
  <si>
    <t>126</t>
  </si>
  <si>
    <t>171251101</t>
  </si>
  <si>
    <t>Uložení sypanin do násypů strojně s rozprostřením sypaniny ve vrstvách a s hrubým urovnáním nezhutněných jakékoliv třídy těžitelnosti</t>
  </si>
  <si>
    <t>-1212601210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</si>
  <si>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4. V cenách není započteno hutnění boků násypů. Toto hutnění se oceňuje cenami souboru cen 171 15-11 Hutnění boků násypů z hornin soudržných a sypkých._x000D_
</t>
  </si>
  <si>
    <t>Poznámka k položce:_x000D_
zhotovení mezideponie SO03.1 TZ D.12</t>
  </si>
  <si>
    <t>127</t>
  </si>
  <si>
    <t>460070752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</si>
  <si>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2</t>
  </si>
  <si>
    <t>1651344088</t>
  </si>
  <si>
    <t xml:space="preserve">Poznámka k souboru cen:_x000D_
1. Ceny hloubení jam ručně v hornině třídy 6 a 7 jsou stanoveny za použití pneumatického kladiva._x000D_
</t>
  </si>
  <si>
    <t>460070753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</si>
  <si>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3</t>
  </si>
  <si>
    <t>-1473006089</t>
  </si>
  <si>
    <t>129</t>
  </si>
  <si>
    <t>460070754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</si>
  <si>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4</t>
  </si>
  <si>
    <t>-1176387627</t>
  </si>
  <si>
    <t>130</t>
  </si>
  <si>
    <t>141721224</t>
  </si>
  <si>
    <t>Řízený zemní protlak délky protlaku do 50 m v hornině třídy těžitelnosti I a II, skupiny 1 až 4 včetně protlačení trub v hloubce do 6 m vnějšího průměru vrtu přes 500 do 560 mm</t>
  </si>
  <si>
    <t>1868487895</t>
  </si>
  <si>
    <t xml:space="preserve">Poznámka k souboru cen:_x000D_
1. V cenách jsou započteny i náklady na:_x000D_
a) vodorovné přemístění výkopku z protlačovaného potrubí a svislé přemístění výkopku z montážní jámy na přilehlé území a případné přehození na povrchu,_x000D_
b) úpravu čela potrubí pro protlačení,_x000D_
c) bentonitovou směs._x000D_
2. V cenách nejsou započteny náklady na:_x000D_
a) zemní práce nutné pro provedení protlaku (např. startovací a cílové jámy),_x000D_
b) čerpání vody nad průtok 0,5 l/s,_x000D_
c) montáž potrubí, tyto náklady se oceňují pro vodárenství položkami souborů cen katalogu 827-1 Vedení trubní, dálková a přípojná - vodovod a kanalizace; pro plynárenství položkami souborů cen katalogu 23 M Montáže potrubí,_x000D_
d) dodávku potrubí určeného k protlačení,_x000D_
e) překládání a zajišťování inženýrských sítí, procházejících montážními a startovacími jámami,_x000D_
f) vytyčení směru protlaku a stávajících inženýrských sítí._x000D_
</t>
  </si>
  <si>
    <t>131</t>
  </si>
  <si>
    <t>460080032</t>
  </si>
  <si>
    <t>Základové konstrukce základ bez bednění do rostlé zeminy z monolitického železobetonu bez výztuže tř. C 12/15</t>
  </si>
  <si>
    <t>1039767336</t>
  </si>
  <si>
    <t>132</t>
  </si>
  <si>
    <t>460080201</t>
  </si>
  <si>
    <t>Základové konstrukce zřízení bednění základových konstrukcí s případnými vzpěrami nezabudovaného</t>
  </si>
  <si>
    <t>-1391042487</t>
  </si>
  <si>
    <t>133</t>
  </si>
  <si>
    <t>460080301</t>
  </si>
  <si>
    <t>Základové konstrukce odstranění bednění základových konstrukcí s případnými vzpěrami nezabudovaného</t>
  </si>
  <si>
    <t>-1263293003</t>
  </si>
  <si>
    <t>134</t>
  </si>
  <si>
    <t>460110001</t>
  </si>
  <si>
    <t>Čerpání vody na dopravní výšku do 10 m průměrný přítok do 400 l/min</t>
  </si>
  <si>
    <t>hod</t>
  </si>
  <si>
    <t>1674974085</t>
  </si>
  <si>
    <t>8*8*10+8*30</t>
  </si>
  <si>
    <t>135</t>
  </si>
  <si>
    <t>460201602</t>
  </si>
  <si>
    <t>Hloubení nezapažených kabelových rýh strojně s přemístěním výkopku do vzdálenosti 3 m od okraje jámy nebo naložením na dopravní prostředek jakýchkoli rozměrů, v hornině třídy 1 a 2</t>
  </si>
  <si>
    <t>-1120149313</t>
  </si>
  <si>
    <t xml:space="preserve">Poznámka k souboru cen:_x000D_
1. Ceny hloubení rýh strojně v hornině třídy 6 a 7 jsou stanoveny za použití trhaviny._x000D_
</t>
  </si>
  <si>
    <t>136</t>
  </si>
  <si>
    <t>460201603</t>
  </si>
  <si>
    <t>Hloubení nezapažených kabelových rýh strojně s přemístěním výkopku do vzdálenosti 3 m od okraje jámy nebo naložením na dopravní prostředek jakýchkoli rozměrů, v hornině třídy 3</t>
  </si>
  <si>
    <t>1655413259</t>
  </si>
  <si>
    <t>137</t>
  </si>
  <si>
    <t>460201604</t>
  </si>
  <si>
    <t>Hloubení nezapažených kabelových rýh strojně s přemístěním výkopku do vzdálenosti 3 m od okraje jámy nebo naložením na dopravní prostředek jakýchkoli rozměrů, v hornině třídy 4</t>
  </si>
  <si>
    <t>-1664730240</t>
  </si>
  <si>
    <t>138</t>
  </si>
  <si>
    <t>-1375859244</t>
  </si>
  <si>
    <t>(7982)*3/4+7182</t>
  </si>
  <si>
    <t>139</t>
  </si>
  <si>
    <t>-356255838</t>
  </si>
  <si>
    <t>((7982*3/4)+7182)*5</t>
  </si>
  <si>
    <t>140</t>
  </si>
  <si>
    <t>-766972493</t>
  </si>
  <si>
    <t>141</t>
  </si>
  <si>
    <t>460080045</t>
  </si>
  <si>
    <t>Základové konstrukce výztuž základové konstrukce ze svařovaných sítí z drátů typu KARI</t>
  </si>
  <si>
    <t>-1476850553</t>
  </si>
  <si>
    <t>216/6*0,0185</t>
  </si>
  <si>
    <t>142</t>
  </si>
  <si>
    <t>vlastní pol 085</t>
  </si>
  <si>
    <t>Přirážka k hloubení zapažených rýh šířky přes 800 do 2 000 mm v omezeném prostoru v hornině třídy těžitelnosti I skupiny 1 a 2 přes 100 m3</t>
  </si>
  <si>
    <t>-1562037845</t>
  </si>
  <si>
    <t>143</t>
  </si>
  <si>
    <t>vlastní pol 086</t>
  </si>
  <si>
    <t>Pronájem pažících boxů</t>
  </si>
  <si>
    <t>sada</t>
  </si>
  <si>
    <t>-212498942</t>
  </si>
  <si>
    <t>Poznámka k položce:_x000D_
Pronájem pažících boxů SBH300, jednotky jsou počet kusů a dnů, pronájem na 60 dní _x000D_
_x000D_
SO03.1 TZ D.5.3.6</t>
  </si>
  <si>
    <t>144</t>
  </si>
  <si>
    <t>vlastní pol 087</t>
  </si>
  <si>
    <t>Doprava pažících boxů</t>
  </si>
  <si>
    <t>12140096</t>
  </si>
  <si>
    <t>Poznámka k položce:_x000D_
SO03.1 TZ D.5.3.6</t>
  </si>
  <si>
    <t>145</t>
  </si>
  <si>
    <t>vlastní pol 088</t>
  </si>
  <si>
    <t>Základové konstrukce ze slabé betonové směsi</t>
  </si>
  <si>
    <t>835415201</t>
  </si>
  <si>
    <t>Poznámka k položce:_x000D_
Zhotovení obsypu kabelů slabou betonovou směsí (poměr písku ku cementu 1:14) vč. materiálu</t>
  </si>
  <si>
    <t>146</t>
  </si>
  <si>
    <t>vlastní pol 089</t>
  </si>
  <si>
    <t>Zhotovení zásypu pískového lože a spojkovišť</t>
  </si>
  <si>
    <t>-234320585</t>
  </si>
  <si>
    <t>Poznámka k položce:_x000D_
SO03.1 TZ D.5.2. o); D.5.3.1</t>
  </si>
  <si>
    <t>147</t>
  </si>
  <si>
    <t>vlastní pol 090</t>
  </si>
  <si>
    <t>Pokládka prefabrikovaných krycích desek</t>
  </si>
  <si>
    <t>1674384041</t>
  </si>
  <si>
    <t>148</t>
  </si>
  <si>
    <t>vlastní pol 091</t>
  </si>
  <si>
    <t>Pokládka prefabrikovaných energokanálů</t>
  </si>
  <si>
    <t>-1633244996</t>
  </si>
  <si>
    <t>Poznámka k položce:_x000D_
SO03.1 TZ D.5.2</t>
  </si>
  <si>
    <t>149</t>
  </si>
  <si>
    <t>vlastní pol 092</t>
  </si>
  <si>
    <t xml:space="preserve">Vyzdění spojkoviště </t>
  </si>
  <si>
    <t>-1769233073</t>
  </si>
  <si>
    <t>Poznámka k položce:_x000D_
SO03.1 TZ D.5.3.1</t>
  </si>
  <si>
    <t>150</t>
  </si>
  <si>
    <t>vlastní pol 093</t>
  </si>
  <si>
    <t>Pokládka chráničky HDPE ve výkopu</t>
  </si>
  <si>
    <t>796689769</t>
  </si>
  <si>
    <t>151</t>
  </si>
  <si>
    <t>vlastní pol 094</t>
  </si>
  <si>
    <t>Pokládka tepelně předizolované chráničky DN530</t>
  </si>
  <si>
    <t>455199996</t>
  </si>
  <si>
    <t>Poznámka k položce:_x000D_
SO03.1 TZ D.5.2 k)</t>
  </si>
  <si>
    <t>152</t>
  </si>
  <si>
    <t>vlastní pol 095</t>
  </si>
  <si>
    <t>Pokládka chráničky DN200 ve výkopu</t>
  </si>
  <si>
    <t>-1335843471</t>
  </si>
  <si>
    <t>Poznámka k položce:_x000D_
SO03.1 TZ D.5.2 e), f)</t>
  </si>
  <si>
    <t>153</t>
  </si>
  <si>
    <t>vlastní pol 096</t>
  </si>
  <si>
    <t>Pokládka chráničky DN200 do DN530</t>
  </si>
  <si>
    <t>-528385609</t>
  </si>
  <si>
    <t>154</t>
  </si>
  <si>
    <t>vlastní pol 097</t>
  </si>
  <si>
    <t>Pokládka chráničky DN90 do DN530</t>
  </si>
  <si>
    <t>-257314449</t>
  </si>
  <si>
    <t>155</t>
  </si>
  <si>
    <t>210950101</t>
  </si>
  <si>
    <t>Ostatní práce při montáži vodičů, šňůr a kabelů označovací štítek na kabel dalším štítkem</t>
  </si>
  <si>
    <t>1591059454</t>
  </si>
  <si>
    <t>156</t>
  </si>
  <si>
    <t>210950111</t>
  </si>
  <si>
    <t>Ostatní práce při montáži vodičů, šňůr a kabelů svazkování jednožilových kabelů vn</t>
  </si>
  <si>
    <t>427516138</t>
  </si>
  <si>
    <t>157</t>
  </si>
  <si>
    <t>460470011</t>
  </si>
  <si>
    <t>Provizorní zajištění inženýrských sítí ve výkopech kabelů při křížení</t>
  </si>
  <si>
    <t>-1497620446</t>
  </si>
  <si>
    <t xml:space="preserve">Poznámka k souboru cen:_x000D_
1. Provizorní zajištění inženýrských sítí ve výkopech se provádí pomocí drátů, dřevěných a plastových prvků apod._x000D_
</t>
  </si>
  <si>
    <t>158</t>
  </si>
  <si>
    <t>460470012</t>
  </si>
  <si>
    <t>Provizorní zajištění inženýrských sítí ve výkopech kabelů při souběhu</t>
  </si>
  <si>
    <t>2106653523</t>
  </si>
  <si>
    <t>159</t>
  </si>
  <si>
    <t>460490013</t>
  </si>
  <si>
    <t>Krytí kabelů, spojek, koncovek a odbočnic kabelů výstražnou fólií z PVC včetně vyrovnání povrchu rýhy, rozvinutí a uložení fólie do rýhy, fólie šířky do 34cm</t>
  </si>
  <si>
    <t>607025941</t>
  </si>
  <si>
    <t>160</t>
  </si>
  <si>
    <t>837664330</t>
  </si>
  <si>
    <t>161</t>
  </si>
  <si>
    <t>210220301</t>
  </si>
  <si>
    <t>Montáž hromosvodného vedení svorek se 2 šrouby</t>
  </si>
  <si>
    <t>444127864</t>
  </si>
  <si>
    <t>162</t>
  </si>
  <si>
    <t>vlastní pol 098</t>
  </si>
  <si>
    <t>Svařování chrániček DN200</t>
  </si>
  <si>
    <t>-1107410851</t>
  </si>
  <si>
    <t>163</t>
  </si>
  <si>
    <t>vlastní pol 099</t>
  </si>
  <si>
    <t>Ochrana zemních spojů gumoasfaltem</t>
  </si>
  <si>
    <t>1837286119</t>
  </si>
  <si>
    <t>Poznámka k položce:_x000D_
ochrana zemnících svorek SR02 spojující zemnící pásky FeZn 30x4 v zemi</t>
  </si>
  <si>
    <t>164</t>
  </si>
  <si>
    <t>vlastní pol 100</t>
  </si>
  <si>
    <t>Tažení kabelu 110kV hmotnosti do 12kg</t>
  </si>
  <si>
    <t>1251925144</t>
  </si>
  <si>
    <t>Poznámka k položce:_x000D_
včetně přípravy trasy kladkováním</t>
  </si>
  <si>
    <t>165</t>
  </si>
  <si>
    <t>vlastní pol 101</t>
  </si>
  <si>
    <t>Příplatek k montáži kabelů za zatažení vodiče a kabelu do 12kg</t>
  </si>
  <si>
    <t>1148602710</t>
  </si>
  <si>
    <t>Poznámka k položce:_x000D_
Příplatek za montáž kabelu na stožáru a v protlacích</t>
  </si>
  <si>
    <t>166</t>
  </si>
  <si>
    <t>vlastní pol 102</t>
  </si>
  <si>
    <t>Zhotovení zálivky protlaků cementopopílkovou směsí</t>
  </si>
  <si>
    <t>1707339185</t>
  </si>
  <si>
    <t>Poznámka k položce:_x000D_
SO03.1 TZ D.5.2 g) h) k)</t>
  </si>
  <si>
    <t>167</t>
  </si>
  <si>
    <t>vlastní pol 103</t>
  </si>
  <si>
    <t>Příprava ocel. chrániček pro CPS</t>
  </si>
  <si>
    <t>953674722</t>
  </si>
  <si>
    <t>Poznámka k položce:_x000D_
příprava chrániček pro aplikaci cementopopílkové směsi, navaření přípravků pro nalévací potrubí, uprava pro odvzdušňovací potrubí, zazdění čela chrániček_x000D_
_x000D_
SO03.1 TZ D.5.2 g) h) k)</t>
  </si>
  <si>
    <t>168</t>
  </si>
  <si>
    <t>153112122</t>
  </si>
  <si>
    <t>Zřízení beraněných stěn z ocelových štětovnic z terénu zaberanění štětovnic ve standardních podmínkách, délky do 8 m</t>
  </si>
  <si>
    <t>-203043559</t>
  </si>
  <si>
    <t xml:space="preserve">Poznámka k souboru cen:_x000D_
1. V cenách -2111 a -2112 jsou započteny i náklady na případné zdvojování štětovnic._x000D_
2. V cenách nejsou započteny náklady na:_x000D_
a) dodání nebo opotřebení štětovnic._x000D_
- dodání štětovnic trvale zabudovaných se oceňuje ve specifikaci._x000D_
- opotřebení štětovnic dočasně zabudovaných se oceňuje ve specifikaci jako 0,5 násobek pořizovací ceny materiálu._x000D_
b) úpravu štětovnic pro manipulaci, řezání nebo sváření, tyto úpravy se oceňují cenami 153 11-1. . . Úprava ocelových štětovnic_x000D_
</t>
  </si>
  <si>
    <t>169</t>
  </si>
  <si>
    <t>153113112</t>
  </si>
  <si>
    <t>Vytažení stěn z ocelových štětovnic zaberaněných z terénu délky do 12 m ve standardních podmínkách, zaberaněných na hloubku do 8 m</t>
  </si>
  <si>
    <t>120955056</t>
  </si>
  <si>
    <t xml:space="preserve">Poznámka k souboru cen:_x000D_
1. V cenách nejsou započteny náklady na úpravu štětovnic pro manipulaci, řezání nebo sváření tyto úpravy se oceňují cenami 153 11-1. . . Úprava ocelových štětovnic_x000D_
2. Množství měrných jednotek se určuje v m2 plochy zaberaněné části stěny._x000D_
</t>
  </si>
  <si>
    <t>170</t>
  </si>
  <si>
    <t>vlastní pol 104</t>
  </si>
  <si>
    <t>Pronájem štětovnicových stěn</t>
  </si>
  <si>
    <t>231912049</t>
  </si>
  <si>
    <t>Poznámka k položce:_x000D_
Pronájem štětovnicových stěn, měrná jednotka den a ks, pronájem 60 dní</t>
  </si>
  <si>
    <t>171</t>
  </si>
  <si>
    <t>vlastní pol 105</t>
  </si>
  <si>
    <t>Vyztuž štětovnicové stěny</t>
  </si>
  <si>
    <t>-805062280</t>
  </si>
  <si>
    <t>Poznámka k položce:_x000D_
Provizorní vyztužení štětovnicových stěn ve svahu pomocí rozpěrných rámů HEB 240, položka včetně použitého materiálu, montáž a demontáž rámu_x000D_
_x000D_
SO03.1 TZ D.5.3.6</t>
  </si>
  <si>
    <t>172</t>
  </si>
  <si>
    <t>vlastní pol 106</t>
  </si>
  <si>
    <t>Montáž prefabrikovaného pilíře</t>
  </si>
  <si>
    <t>-207385427</t>
  </si>
  <si>
    <t>Poznámka k položce:_x000D_
SO03.1 D.2 b) 08; TZ D.5.3.2</t>
  </si>
  <si>
    <t>173</t>
  </si>
  <si>
    <t>vlastní pol 107</t>
  </si>
  <si>
    <t>Montáž crosbondingové skříně</t>
  </si>
  <si>
    <t>510684926</t>
  </si>
  <si>
    <t>Poznámka k položce:_x000D_
montáž linkboxových skříní LB.U.CB.3SA.6.1. do prefabrikovaných pilířů_x000D_
_x000D_
SO03.1 TZ D5.3.2</t>
  </si>
  <si>
    <t>174</t>
  </si>
  <si>
    <t>vlastní pol 108</t>
  </si>
  <si>
    <t>Montáž plastových skříní do pilíře</t>
  </si>
  <si>
    <t>947566177</t>
  </si>
  <si>
    <t>Poznámka k položce:_x000D_
SO03.1. TZ D.5.3.2</t>
  </si>
  <si>
    <t>175</t>
  </si>
  <si>
    <t>vlastní pol 109</t>
  </si>
  <si>
    <t>Instalace chrániček DN110 do prefabrikovaných pilířů</t>
  </si>
  <si>
    <t>-1295920810</t>
  </si>
  <si>
    <t>Poznámka k položce:_x000D_
SO03.1 TZ5.3.2</t>
  </si>
  <si>
    <t>176</t>
  </si>
  <si>
    <t>vlastní pol 110</t>
  </si>
  <si>
    <t>Instalace chrániček DN160 do prefabrikovaných pilířů</t>
  </si>
  <si>
    <t>-2049323277</t>
  </si>
  <si>
    <t>177</t>
  </si>
  <si>
    <t>vlastní pol 111</t>
  </si>
  <si>
    <t>Instalace zemnícího kabelu</t>
  </si>
  <si>
    <t>202456888</t>
  </si>
  <si>
    <t>Poznámka k položce:_x000D_
Instalace zemnícího kabelu NYY 1x185 u crossbondingových spojek vč. připojení _x000D_
_x000D_
SO03.1 TZ5.3.2</t>
  </si>
  <si>
    <t>178</t>
  </si>
  <si>
    <t>vlastní pol 112</t>
  </si>
  <si>
    <t>Instalace markeru</t>
  </si>
  <si>
    <t>770004348</t>
  </si>
  <si>
    <t>Poznámka k položce:_x000D_
Instalace markeru do trasy kabeového vedení a ověření funkčnosti_x000D_
_x000D_
SO03.1 TZ D.5.3.4</t>
  </si>
  <si>
    <t>179</t>
  </si>
  <si>
    <t>vlastní pol 113</t>
  </si>
  <si>
    <t>Instalace betonových označníků</t>
  </si>
  <si>
    <t>-1376443756</t>
  </si>
  <si>
    <t>180</t>
  </si>
  <si>
    <t>vlastní pol 114</t>
  </si>
  <si>
    <t>Montáž spojek přímých 110kV</t>
  </si>
  <si>
    <t>-1569093035</t>
  </si>
  <si>
    <t>181</t>
  </si>
  <si>
    <t>vlastní pol 115</t>
  </si>
  <si>
    <t>Montáž spojek pro crosbonding 110kV</t>
  </si>
  <si>
    <t>-69070642</t>
  </si>
  <si>
    <t>183</t>
  </si>
  <si>
    <t>vlastní pol 116</t>
  </si>
  <si>
    <t>Zastřešené pracoviště pro montáž venkovních spojek</t>
  </si>
  <si>
    <t>1768651809</t>
  </si>
  <si>
    <t>184</t>
  </si>
  <si>
    <t>vlastní pol 117</t>
  </si>
  <si>
    <t>Příprava trasy kladkováním</t>
  </si>
  <si>
    <t>1023630440</t>
  </si>
  <si>
    <t xml:space="preserve">Poznámka k položce:_x000D_
80 pracovních hodin na kabelový úsek </t>
  </si>
  <si>
    <t>80*6</t>
  </si>
  <si>
    <t>185</t>
  </si>
  <si>
    <t>vlastní pol 118</t>
  </si>
  <si>
    <t>Autojeřáb 28t pro manipulaci s kabelovými bubny</t>
  </si>
  <si>
    <t>-1741729738</t>
  </si>
  <si>
    <t>Poznámka k položce:_x000D_
autojeřáb pro 6 bubnů, po 6-ti úsecích, 12 hodin na jeden buben + 8 dní manipulace ve skladu</t>
  </si>
  <si>
    <t>6*6*12+8*8,5</t>
  </si>
  <si>
    <t>186</t>
  </si>
  <si>
    <t>vlastní pol 119</t>
  </si>
  <si>
    <t xml:space="preserve">Pronájem tažného zařízení </t>
  </si>
  <si>
    <t>-1476532368</t>
  </si>
  <si>
    <t>Poznámka k položce:_x000D_
pronájem tažného zařízení po celou dobu stavby</t>
  </si>
  <si>
    <t>187</t>
  </si>
  <si>
    <t>vlastní pol 120</t>
  </si>
  <si>
    <t>Vrtání pažin, děr a kapes</t>
  </si>
  <si>
    <t>791297352</t>
  </si>
  <si>
    <t>188</t>
  </si>
  <si>
    <t>119003227</t>
  </si>
  <si>
    <t>Pomocné konstrukce při zabezpečení výkopu svislé ocelové mobilní oplocení, výšky do 2,2 m panely vyplněné dráty zřízení</t>
  </si>
  <si>
    <t>-7267741</t>
  </si>
  <si>
    <t xml:space="preserve">Poznámka k souboru cen:_x000D_
1. V ceně zřízení -2121, -2131, -2411, -3211, -3212, -3213, -3215, -3217, -3121, -3223, -3227 jsou započteny i náklady na opotřebení._x000D_
2. V ceně zřízení mobilního oplocení -3211, -3213, -3217, -3223, -3227 je zahrnuto i opotřebení betonové patky, vzpěry, spojky._x000D_
3. Položku -2411 lze použít pouze pro šířku výkopu do 1,0 m._x000D_
4. V položce -3131 jsou započteny i náklady na dřevěný sloupek._x000D_
5. U položek -2311, -4111, -4121 je uvažováno se 100% opotřebením. Bezpečný vlez nebo výlez se zpravidla umisťuje po 20 m délky výkopu._x000D_
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VRN._x000D_
</t>
  </si>
  <si>
    <t>189</t>
  </si>
  <si>
    <t>119003228</t>
  </si>
  <si>
    <t>Pomocné konstrukce při zabezpečení výkopu svislé ocelové mobilní oplocení, výšky do 2,2 m panely vyplněné dráty odstranění</t>
  </si>
  <si>
    <t>-1369273447</t>
  </si>
  <si>
    <t>003</t>
  </si>
  <si>
    <t>SO03.2 Inženýrské sítě</t>
  </si>
  <si>
    <t>003.1</t>
  </si>
  <si>
    <t>Inženýrské sítě - materiál</t>
  </si>
  <si>
    <t>190</t>
  </si>
  <si>
    <t>vlastní pol 121</t>
  </si>
  <si>
    <t>Kabel NA2XS2Y 1x240</t>
  </si>
  <si>
    <t>1806810061</t>
  </si>
  <si>
    <t>Poznámka k položce:_x000D_
SO03.2 TZ D.3.1.3</t>
  </si>
  <si>
    <t>191</t>
  </si>
  <si>
    <t>vlastní pol 122</t>
  </si>
  <si>
    <t>Kabelová spojka 93-AS220-1,50-300</t>
  </si>
  <si>
    <t>-1403630034</t>
  </si>
  <si>
    <t>192</t>
  </si>
  <si>
    <t>vlastní pol 123</t>
  </si>
  <si>
    <t>Betonový žlab KZ2 vč. víka</t>
  </si>
  <si>
    <t>1985879016</t>
  </si>
  <si>
    <t>193</t>
  </si>
  <si>
    <t>vlastní pol 124</t>
  </si>
  <si>
    <t>Kabelová chránička dělená DN160</t>
  </si>
  <si>
    <t>-574936843</t>
  </si>
  <si>
    <t>374,6</t>
  </si>
  <si>
    <t>194</t>
  </si>
  <si>
    <t>vlastní pol 125</t>
  </si>
  <si>
    <t>344757283</t>
  </si>
  <si>
    <t>374+760+264,8+21,4+130</t>
  </si>
  <si>
    <t>195</t>
  </si>
  <si>
    <t>vlastní pol 126</t>
  </si>
  <si>
    <t>1460634653</t>
  </si>
  <si>
    <t>1,7*(19,0+18,6+26+50,4+2,0)</t>
  </si>
  <si>
    <t>196</t>
  </si>
  <si>
    <t>vlastní pol 127</t>
  </si>
  <si>
    <t>Kabelová chránička dělená DN100</t>
  </si>
  <si>
    <t>-154699470</t>
  </si>
  <si>
    <t>Poznámka k položce:_x000D_
SO03.2 TZ D.3.2; D.3.3</t>
  </si>
  <si>
    <t>760+1276,3+203,3</t>
  </si>
  <si>
    <t>197</t>
  </si>
  <si>
    <t>vlastní pol 128</t>
  </si>
  <si>
    <t>Kabelový žlab TK1</t>
  </si>
  <si>
    <t>2096313790</t>
  </si>
  <si>
    <t>Poznámka k položce:_x000D_
SO03.2 TZ D.3.5.</t>
  </si>
  <si>
    <t>198</t>
  </si>
  <si>
    <t>vlastní pol 129</t>
  </si>
  <si>
    <t>Stožár sadový přírubový K5P</t>
  </si>
  <si>
    <t>1180460669</t>
  </si>
  <si>
    <t>Poznámka k položce:_x000D_
SO03.2 TZ D.3.3</t>
  </si>
  <si>
    <t>199</t>
  </si>
  <si>
    <t>vlastní pol 130</t>
  </si>
  <si>
    <t>Stožár sadový K5</t>
  </si>
  <si>
    <t>-1611318570</t>
  </si>
  <si>
    <t>200</t>
  </si>
  <si>
    <t>vlastní pol 131</t>
  </si>
  <si>
    <t>Stožár silniční JBUD10 T</t>
  </si>
  <si>
    <t>746965340</t>
  </si>
  <si>
    <t>Poznámka k položce:_x000D_
SO03.2. TZ D.3.3</t>
  </si>
  <si>
    <t>201</t>
  </si>
  <si>
    <t>vlastní pol 132</t>
  </si>
  <si>
    <t>Příruba D60</t>
  </si>
  <si>
    <t>-2009922268</t>
  </si>
  <si>
    <t>202</t>
  </si>
  <si>
    <t>vlastní pol 133</t>
  </si>
  <si>
    <t>Příruba D114</t>
  </si>
  <si>
    <t>-1672534008</t>
  </si>
  <si>
    <t>Poznámka k položce:_x000D_
SO03.2 TZ D3.3</t>
  </si>
  <si>
    <t>203</t>
  </si>
  <si>
    <t>vlastní pol 134</t>
  </si>
  <si>
    <t>Výložník typ "V" 2,5m</t>
  </si>
  <si>
    <t>1500341196</t>
  </si>
  <si>
    <t xml:space="preserve">Poznámka k položce:_x000D_
SO03.2 TZ D3.3 </t>
  </si>
  <si>
    <t>204</t>
  </si>
  <si>
    <t>vlastní pol 135</t>
  </si>
  <si>
    <t>Osvětlení SL20 mini</t>
  </si>
  <si>
    <t>472110354</t>
  </si>
  <si>
    <t>205</t>
  </si>
  <si>
    <t>vlastní pol 136</t>
  </si>
  <si>
    <t>PVC trubka DN250</t>
  </si>
  <si>
    <t>102102606</t>
  </si>
  <si>
    <t xml:space="preserve">Poznámka k položce:_x000D_
SO03.2 D.3.3_x000D_
</t>
  </si>
  <si>
    <t>206</t>
  </si>
  <si>
    <t>vlastní pol 137</t>
  </si>
  <si>
    <t>PVC trubka DN300</t>
  </si>
  <si>
    <t>-1561571013</t>
  </si>
  <si>
    <t>Poznámka k položce:_x000D_
SO03.2 D.3.3</t>
  </si>
  <si>
    <t>207</t>
  </si>
  <si>
    <t>vlastní pol 138</t>
  </si>
  <si>
    <t>HDPE chránička DN110</t>
  </si>
  <si>
    <t>-1737989114</t>
  </si>
  <si>
    <t>208</t>
  </si>
  <si>
    <t>vlastní pol 139</t>
  </si>
  <si>
    <t>HDPE chránička DN50</t>
  </si>
  <si>
    <t>297287865</t>
  </si>
  <si>
    <t>209</t>
  </si>
  <si>
    <t>vlastní pol 140</t>
  </si>
  <si>
    <t>HDPE chránička 40/33</t>
  </si>
  <si>
    <t>-1462125840</t>
  </si>
  <si>
    <t>Poznámka k položce:_x000D_
SO03.2 TZ D.3.3.3</t>
  </si>
  <si>
    <t>264,8+21,4+130</t>
  </si>
  <si>
    <t>210</t>
  </si>
  <si>
    <t>35441073</t>
  </si>
  <si>
    <t>Drát D 10mm FeZn</t>
  </si>
  <si>
    <t>-88577446</t>
  </si>
  <si>
    <t>Poznámka k položce:_x000D_
SO03.2 TZ D.3.3.3; 1,61bm = 1kg</t>
  </si>
  <si>
    <t>211</t>
  </si>
  <si>
    <t>34111080</t>
  </si>
  <si>
    <t>kabel silový s Cu jádrem 1kV 4x16mm2 (CYKY)</t>
  </si>
  <si>
    <t>-69580811</t>
  </si>
  <si>
    <t>212</t>
  </si>
  <si>
    <t>vlastní pol 141</t>
  </si>
  <si>
    <t>Dlažba zámková tl. 6cm</t>
  </si>
  <si>
    <t>-647128177</t>
  </si>
  <si>
    <t>213</t>
  </si>
  <si>
    <t>vlastní pol 142</t>
  </si>
  <si>
    <t>Marker 1421-XR/ID</t>
  </si>
  <si>
    <t>889577125</t>
  </si>
  <si>
    <t>Poznámka k položce:_x000D_
SO03.2 TZ D.3.5</t>
  </si>
  <si>
    <t>003.2</t>
  </si>
  <si>
    <t>Inženýrské sítě - práce</t>
  </si>
  <si>
    <t>214</t>
  </si>
  <si>
    <t>vlastní pol 143</t>
  </si>
  <si>
    <t>Pokládka betonových žlabů KZ2</t>
  </si>
  <si>
    <t>-948583690</t>
  </si>
  <si>
    <t>Poznámka k položce:_x000D_
SO03.2 TZ D.3.1.3 - provizorní překládky VN kabelů</t>
  </si>
  <si>
    <t>215</t>
  </si>
  <si>
    <t>vlastní pol 144</t>
  </si>
  <si>
    <t>Instalace kabelu VN do betonových žlabů</t>
  </si>
  <si>
    <t>1847525507</t>
  </si>
  <si>
    <t>216</t>
  </si>
  <si>
    <t>vlastní pol 145</t>
  </si>
  <si>
    <t>Pokládka betonových žlabů TK1</t>
  </si>
  <si>
    <t>-1299559949</t>
  </si>
  <si>
    <t>217</t>
  </si>
  <si>
    <t>vlastní pol 146</t>
  </si>
  <si>
    <t>Pokládka chrániček DN160 do výkopu</t>
  </si>
  <si>
    <t>365484674</t>
  </si>
  <si>
    <t>218</t>
  </si>
  <si>
    <t>vlastní pol 147</t>
  </si>
  <si>
    <t>Instalace kabelů VN do dělených chrániček</t>
  </si>
  <si>
    <t>-130585302</t>
  </si>
  <si>
    <t>219</t>
  </si>
  <si>
    <t>vlastní pol 148</t>
  </si>
  <si>
    <t>Zhotovení spoje VN kabelů</t>
  </si>
  <si>
    <t>1431432387</t>
  </si>
  <si>
    <t>220</t>
  </si>
  <si>
    <t>vlastní pol 149</t>
  </si>
  <si>
    <t>Ochrana stávajících kabelů VN bedněním</t>
  </si>
  <si>
    <t>-626378741</t>
  </si>
  <si>
    <t>Poznámka k položce:_x000D_
SO03.2 TZ D.3.1.3 - zhotovení ochranného bednění stávajících kabelů VN v otevřeném výkopu vč. provedení výstražného označení kabelů pod napětím</t>
  </si>
  <si>
    <t>221</t>
  </si>
  <si>
    <t>1064349104</t>
  </si>
  <si>
    <t>222</t>
  </si>
  <si>
    <t>vlastní pol 150</t>
  </si>
  <si>
    <t xml:space="preserve">Zhotovení zásypu pískového lože </t>
  </si>
  <si>
    <t>1128021885</t>
  </si>
  <si>
    <t>Poznámka k položce:_x000D_
SO03.2 TZ D.3.1-D.3.4</t>
  </si>
  <si>
    <t>19,1+18,6+26+50,5+2,1</t>
  </si>
  <si>
    <t>223</t>
  </si>
  <si>
    <t>209026545</t>
  </si>
  <si>
    <t>224</t>
  </si>
  <si>
    <t>vlastní pol 151</t>
  </si>
  <si>
    <t>1208110704</t>
  </si>
  <si>
    <t>225</t>
  </si>
  <si>
    <t>vlastní pol 152</t>
  </si>
  <si>
    <t>Pokládka chrániček DN100 do výkopu</t>
  </si>
  <si>
    <t>75723441</t>
  </si>
  <si>
    <t>226</t>
  </si>
  <si>
    <t>vlastní pol 153</t>
  </si>
  <si>
    <t>Instalace kabelů NN do dělených chrániček</t>
  </si>
  <si>
    <t>-409416121</t>
  </si>
  <si>
    <t>227</t>
  </si>
  <si>
    <t>vlastní pol 154</t>
  </si>
  <si>
    <t>Instalace provizorního stožáru VO 5m</t>
  </si>
  <si>
    <t>-1108284134</t>
  </si>
  <si>
    <t>228</t>
  </si>
  <si>
    <t>vlastní pol 155</t>
  </si>
  <si>
    <t>Přemístění světelných zdrojů VO</t>
  </si>
  <si>
    <t>52668747</t>
  </si>
  <si>
    <t>Poznámka k položce:_x000D_
SO03.2 TZ D.3.3.3 Demontáž světelného zdroje ze stávajícího sloupu a montáž na nový event. provizorní sloup VO vč. instalace, propojení a uvedení do provozuschopného stavu</t>
  </si>
  <si>
    <t>2+2+4+1+2</t>
  </si>
  <si>
    <t>229</t>
  </si>
  <si>
    <t>vlastní pol 156</t>
  </si>
  <si>
    <t>Instalace stožáru VO 5m</t>
  </si>
  <si>
    <t>-1706079275</t>
  </si>
  <si>
    <t xml:space="preserve">Poznámka k položce:_x000D_
Instalace stožáru na určené místo vč. umístění světelného zdroje a připojení na síť nízkého napětí_x000D_
_x000D_
SO03.2 TZ D3.3 </t>
  </si>
  <si>
    <t>230</t>
  </si>
  <si>
    <t>vlastní pol 157</t>
  </si>
  <si>
    <t>Instalace stožáru VO 10m</t>
  </si>
  <si>
    <t>-47740362</t>
  </si>
  <si>
    <t>231</t>
  </si>
  <si>
    <t>460080033</t>
  </si>
  <si>
    <t>Základové konstrukce základ bez bednění do rostlé zeminy z monolitického železobetonu bez výztuže tř. C 16/20</t>
  </si>
  <si>
    <t>-2007477987</t>
  </si>
  <si>
    <t>1,182+1,13</t>
  </si>
  <si>
    <t>232</t>
  </si>
  <si>
    <t>vlastní pol 158</t>
  </si>
  <si>
    <t>Zhotovení základového pouzdra pro stožáry K5</t>
  </si>
  <si>
    <t>-522163831</t>
  </si>
  <si>
    <t>Poznámka k položce:_x000D_
vytvoření základového pouzdra dle manuálu VO DPmCB_x000D_
SO03.2 TZ D.3.3. ; složka D.2 b) 02</t>
  </si>
  <si>
    <t>233</t>
  </si>
  <si>
    <t>vlastní pol 159</t>
  </si>
  <si>
    <t>Zhotovení základového pouzdra pro stožáry JBUD 10</t>
  </si>
  <si>
    <t>485786233</t>
  </si>
  <si>
    <t>234</t>
  </si>
  <si>
    <t>460202133</t>
  </si>
  <si>
    <t>Hloubení nezapažených kabelových rýh strojně zarovnání kabelových rýh po výkopu strojně, šířka rýhy bez zarovnání rýh šířky 35 cm, hloubky 50 cm, v hornině třídy 3</t>
  </si>
  <si>
    <t>1534161394</t>
  </si>
  <si>
    <t>235</t>
  </si>
  <si>
    <t>460202163</t>
  </si>
  <si>
    <t>Hloubení nezapažených kabelových rýh strojně zarovnání kabelových rýh po výkopu strojně, šířka rýhy bez zarovnání rýh šířky 35 cm, hloubky 80 cm, v hornině třídy 3</t>
  </si>
  <si>
    <t>-2028995188</t>
  </si>
  <si>
    <t>236</t>
  </si>
  <si>
    <t>460202193</t>
  </si>
  <si>
    <t>Hloubení nezapažených kabelových rýh strojně zarovnání kabelových rýh po výkopu strojně, šířka rýhy bez zarovnání rýh šířky 35 cm, hloubky 120 cm, v hornině třídy 3</t>
  </si>
  <si>
    <t>1679930008</t>
  </si>
  <si>
    <t>237</t>
  </si>
  <si>
    <t>460620007</t>
  </si>
  <si>
    <t>Úprava terénu zatravnění, včetně dodání osiva a zalití vodou na rovině</t>
  </si>
  <si>
    <t>954214688</t>
  </si>
  <si>
    <t>238</t>
  </si>
  <si>
    <t>460561821</t>
  </si>
  <si>
    <t>Zásyp kabelových rýh strojně s uložením výkopku ve vrstvách včetně zhutnění a urovnání povrchu v zástavbě</t>
  </si>
  <si>
    <t>1804617588</t>
  </si>
  <si>
    <t xml:space="preserve">Poznámka k souboru cen:_x000D_
1. Ceny 460 56-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</si>
  <si>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79,5+3,9+78</t>
  </si>
  <si>
    <t>239</t>
  </si>
  <si>
    <t>vlastní pol 160</t>
  </si>
  <si>
    <t>2052588439</t>
  </si>
  <si>
    <t>240</t>
  </si>
  <si>
    <t>vlastní pol 161</t>
  </si>
  <si>
    <t>Instalace NN kabelu do HDPE chráničky</t>
  </si>
  <si>
    <t>1661624526</t>
  </si>
  <si>
    <t>Poznámka k položce:_x000D_
SO03.2 TZ D.3.3.3.</t>
  </si>
  <si>
    <t>241</t>
  </si>
  <si>
    <t>460650932</t>
  </si>
  <si>
    <t>Vozovky a chodníky vyspravení krytu komunikací kladení dlažby po překopech pro pokládání kabelů, včetně rozprostření, urovnání a zhutnění podkladu a provedení lože z kameniva těženého z dlaždic betonových tvarovaných nebo zámkových</t>
  </si>
  <si>
    <t>-243727455</t>
  </si>
  <si>
    <t>242</t>
  </si>
  <si>
    <t>vlastní pol 162</t>
  </si>
  <si>
    <t>Pokládka zemnícího drátu FeZn 10 do výkopu</t>
  </si>
  <si>
    <t>-959066332</t>
  </si>
  <si>
    <t>Poznámka k položce:_x000D_
SO03.2 D.3.3.3</t>
  </si>
  <si>
    <t>243</t>
  </si>
  <si>
    <t>vlastní pol 163</t>
  </si>
  <si>
    <t>-414382345</t>
  </si>
  <si>
    <t>Poznámka k položce:_x000D_
SO03.2 D.3.3.3_x000D_
_x000D_
Zhotovení obsypu kabelů slabou betonovou směsí (poměr písku ku cementu 1:14) vč. materiálu</t>
  </si>
  <si>
    <t>244</t>
  </si>
  <si>
    <t>vlastní pol 164</t>
  </si>
  <si>
    <t>Zhotovení provizorního přejezdu pro NN kabel</t>
  </si>
  <si>
    <t>14915046</t>
  </si>
  <si>
    <t>Poznámka k položce:_x000D_
SO03.2 TZ D.3.3.3._x000D_
_x000D_
přejezd NN kabelu pro lampy VO v provizorním stavu v ul. Osikova</t>
  </si>
  <si>
    <t>245</t>
  </si>
  <si>
    <t>vlastní pol 165</t>
  </si>
  <si>
    <t>Přesun betonového sloupu</t>
  </si>
  <si>
    <t>594076175</t>
  </si>
  <si>
    <t>Poznámka k položce:_x000D_
SO03.2 TZ D.3.5 přesunutí betonového sloupu v ul. Fr. Halase a Čechova na provizorní umístění a zpět do výchozí pozice</t>
  </si>
  <si>
    <t>246</t>
  </si>
  <si>
    <t>vlastní pol 166</t>
  </si>
  <si>
    <t>1875923162</t>
  </si>
  <si>
    <t>Poznámka k položce:_x000D_
Instalace markeru u spojek spojařských kabelů a ověření funkčnosti_x000D_
_x000D_
SO03.2 TZ D.3.5</t>
  </si>
  <si>
    <t>247</t>
  </si>
  <si>
    <t>vlastní pol 167</t>
  </si>
  <si>
    <t>Montáž kanálové vpusti</t>
  </si>
  <si>
    <t>-1893336972</t>
  </si>
  <si>
    <t>Poznámka k položce:_x000D_
SO03.2 TZ D.3.6.3</t>
  </si>
  <si>
    <t>248</t>
  </si>
  <si>
    <t>vlastní pol 168</t>
  </si>
  <si>
    <t>Demontáž kanálové vpusti</t>
  </si>
  <si>
    <t>121613642</t>
  </si>
  <si>
    <t>004</t>
  </si>
  <si>
    <t>POV</t>
  </si>
  <si>
    <t>004.1</t>
  </si>
  <si>
    <t>Zřízení příjezdové komunikace</t>
  </si>
  <si>
    <t>249</t>
  </si>
  <si>
    <t>460650063</t>
  </si>
  <si>
    <t>Vozovky a chodníky zřízení podkladní vrstvy včetně rozprostření a úpravy podkladu z kameniva drceného, včetně zhutnění, tloušťky přes 15 do 20 cm</t>
  </si>
  <si>
    <t>-1220251598</t>
  </si>
  <si>
    <t>250</t>
  </si>
  <si>
    <t>vlastní pol 169</t>
  </si>
  <si>
    <t>Příjezdová komunikace z betonových panelů</t>
  </si>
  <si>
    <t>-2025243406</t>
  </si>
  <si>
    <t>Poznámka k položce:_x000D_
POV TZ H.3.6_x000D_
_x000D_
Příjezdová komunikace ke st. 105 pro provedení npěťové zkoušky kabelu. Položka obsahuje zřízení, pronájem a odstranění betonových panelů</t>
  </si>
  <si>
    <t>251</t>
  </si>
  <si>
    <t>vlastní pol 170</t>
  </si>
  <si>
    <t>Odstranění podkladní vrstvy kameniva drceného</t>
  </si>
  <si>
    <t>-168732851</t>
  </si>
  <si>
    <t>Poznámka k položce:_x000D_
Odstranění podkladní vrstv příjezdové komunikace ke st. 105</t>
  </si>
  <si>
    <t>711*(0,03863+0,34763)</t>
  </si>
  <si>
    <t>004.2</t>
  </si>
  <si>
    <t>Finální úpravy terénu</t>
  </si>
  <si>
    <t>252</t>
  </si>
  <si>
    <t>121151113</t>
  </si>
  <si>
    <t>Sejmutí ornice strojně při souvislé ploše přes 100 do 500 m2, tl. vrstvy do 200 mm</t>
  </si>
  <si>
    <t>444140846</t>
  </si>
  <si>
    <t>Poznámka k položce:_x000D_
Parkovací plocha Luční</t>
  </si>
  <si>
    <t>253</t>
  </si>
  <si>
    <t>122251103</t>
  </si>
  <si>
    <t>Odkopávky a prokopávky nezapažené strojně v hornině třídy těžitelnosti I skupiny 3 přes 50 do 100 m3</t>
  </si>
  <si>
    <t>-691003106</t>
  </si>
  <si>
    <t xml:space="preserve">Poznámka k souboru cen:_x000D_
1. V cenách jsou započteny i náklady na přehození výkopku na vzdálenost do 3 m nebo naložení na dopravní prostředek._x000D_
</t>
  </si>
  <si>
    <t>254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</si>
  <si>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</si>
  <si>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</si>
  <si>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-1836864870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</si>
  <si>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</si>
  <si>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255</t>
  </si>
  <si>
    <t>181351113</t>
  </si>
  <si>
    <t>Rozprostření a urovnání ornice v rovině nebo ve svahu sklonu do 1:5 strojně při souvislé ploše přes 500 m2, tl. vrstvy do 200 mm</t>
  </si>
  <si>
    <t>-386150245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</si>
  <si>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</si>
  <si>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2500+711+29</t>
  </si>
  <si>
    <t>256</t>
  </si>
  <si>
    <t>181151331</t>
  </si>
  <si>
    <t>Plošná úprava terénu v zemině tř. 1 až 4 s urovnáním povrchu bez doplnění ornice souvislé plochy přes 500 m2 při nerovnostech terénu přes 150 do 200 mm v rovině nebo na svahu do 1:5</t>
  </si>
  <si>
    <t>560824717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</si>
  <si>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171 15 ...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</si>
  <si>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257</t>
  </si>
  <si>
    <t>-42122381</t>
  </si>
  <si>
    <t>8969+115</t>
  </si>
  <si>
    <t>258</t>
  </si>
  <si>
    <t>-1781480268</t>
  </si>
  <si>
    <t>259</t>
  </si>
  <si>
    <t>460650073</t>
  </si>
  <si>
    <t>Vozovky a chodníky zřízení podkladní vrstvy včetně rozprostření a úpravy podkladu z kameniva obalovaného asfaltem včetně zhutnění, tloušťky přes 10 do 15 cm</t>
  </si>
  <si>
    <t>2124454423</t>
  </si>
  <si>
    <t>260</t>
  </si>
  <si>
    <t>692771364</t>
  </si>
  <si>
    <t>1017,4+230</t>
  </si>
  <si>
    <t>261</t>
  </si>
  <si>
    <t>460650052</t>
  </si>
  <si>
    <t>Vozovky a chodníky zřízení podkladní vrstvy včetně rozprostření a úpravy podkladu ze štěrkodrti, včetně zhutnění, tloušťky přes 5 do 10 cm</t>
  </si>
  <si>
    <t>646404190</t>
  </si>
  <si>
    <t>390+2445+787</t>
  </si>
  <si>
    <t>262</t>
  </si>
  <si>
    <t>460650161</t>
  </si>
  <si>
    <t>Vozovky a chodníky kladení dlažby včetně spárování, do lože z kameniva těženého z dlaždic betonových čtyřhranných</t>
  </si>
  <si>
    <t>202661310</t>
  </si>
  <si>
    <t>390+115</t>
  </si>
  <si>
    <t>263</t>
  </si>
  <si>
    <t>460030038</t>
  </si>
  <si>
    <t>Přípravné terénní práce vytrhání dlažby včetně ručního rozebrání, vytřídění, odhozu na hromady nebo naložení na dopravní prostředek a očistění kostek nebo dlaždic z pískového podkladu z dlaždic betonových nebo keramických, spáry nezalité</t>
  </si>
  <si>
    <t>-637428958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</si>
  <si>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</si>
  <si>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264</t>
  </si>
  <si>
    <t>vlastní pol 171</t>
  </si>
  <si>
    <t>Betonové dlaždice čtverhranné tl. 6cm</t>
  </si>
  <si>
    <t>386298069</t>
  </si>
  <si>
    <t>265</t>
  </si>
  <si>
    <t>vlastní pol 172</t>
  </si>
  <si>
    <t>Betonová dlažba zatravňovací 400x400mm tl. 120mm</t>
  </si>
  <si>
    <t>28519304</t>
  </si>
  <si>
    <t>266</t>
  </si>
  <si>
    <t>460650162</t>
  </si>
  <si>
    <t>Vozovky a chodníky kladení dlažby včetně spárování, do lože z kameniva těženého z dlaždic betonových tvarovaných nebo zámkových</t>
  </si>
  <si>
    <t>-548898159</t>
  </si>
  <si>
    <t>267</t>
  </si>
  <si>
    <t>460030039</t>
  </si>
  <si>
    <t>Přípravné terénní práce vytrhání dlažby včetně ručního rozebrání, vytřídění, odhozu na hromady nebo naložení na dopravní prostředek a očistění kostek nebo dlaždic z pískového podkladu z dlaždic zámkových, spáry nezalité</t>
  </si>
  <si>
    <t>-730274946</t>
  </si>
  <si>
    <t>268</t>
  </si>
  <si>
    <t>vlastní pol 173</t>
  </si>
  <si>
    <t>Betonové dlaždice zámkové tl. 6cm</t>
  </si>
  <si>
    <t>653128371</t>
  </si>
  <si>
    <t>269</t>
  </si>
  <si>
    <t>vlastní pol 174</t>
  </si>
  <si>
    <t>Osazení silničního obrubníku betonového se zřízením lože, s vyplněním a zatřením spár cementovou maltou stojatého s boční opětou z betonu prostého, do lože z betonu prostého</t>
  </si>
  <si>
    <t>-1659554974</t>
  </si>
  <si>
    <t>Poznámka k položce:_x000D_
vychází z položky ÚRS 916131213</t>
  </si>
  <si>
    <t>270</t>
  </si>
  <si>
    <t>59217031</t>
  </si>
  <si>
    <t>obrubník betonový silniční 1000x150x250mm</t>
  </si>
  <si>
    <t>1080948112</t>
  </si>
  <si>
    <t>271</t>
  </si>
  <si>
    <t>59217029</t>
  </si>
  <si>
    <t>obrubník betonový silniční nájezdový 1000x150x150mm</t>
  </si>
  <si>
    <t>1057864953</t>
  </si>
  <si>
    <t>004.3</t>
  </si>
  <si>
    <t>Ostatní práce</t>
  </si>
  <si>
    <t>272</t>
  </si>
  <si>
    <t>460010024</t>
  </si>
  <si>
    <t>Vytyčení trasy vedení kabelového (podzemního) v zastavěném prostoru</t>
  </si>
  <si>
    <t>km</t>
  </si>
  <si>
    <t>-1488140297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</si>
  <si>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</si>
  <si>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2,9+2,9</t>
  </si>
  <si>
    <t>273</t>
  </si>
  <si>
    <t>460010025</t>
  </si>
  <si>
    <t>Vytyčení trasy inženýrských sítí v zastavěném prostoru</t>
  </si>
  <si>
    <t>-1882814024</t>
  </si>
  <si>
    <t>274</t>
  </si>
  <si>
    <t>460030022</t>
  </si>
  <si>
    <t>Přípravné terénní práce odstranění dřevitého porostu z keřů nebo stromků průměru kmenů do 5 cm včetně odstranění kořenů a složení do hromad nebo naložení na dopravní prostředek měkkého hustého</t>
  </si>
  <si>
    <t>395130936</t>
  </si>
  <si>
    <t>275</t>
  </si>
  <si>
    <t>460030028</t>
  </si>
  <si>
    <t>Přípravné terénní práce štěpkování netěžitelného porostu s odvozem</t>
  </si>
  <si>
    <t>prms</t>
  </si>
  <si>
    <t>-250604024</t>
  </si>
  <si>
    <t>276</t>
  </si>
  <si>
    <t>460030113</t>
  </si>
  <si>
    <t>Přípravné terénní práce kácení stromů včetně naseknutí stromu, odřezání a odvětvení, odtáhnutí stromu a větví do 50 m nebo naložení na dopravní prostředek listnatých, průměru kmene do 30 cm</t>
  </si>
  <si>
    <t>1573248908</t>
  </si>
  <si>
    <t>277</t>
  </si>
  <si>
    <t>460030114</t>
  </si>
  <si>
    <t>Přípravné terénní práce kácení stromů včetně naseknutí stromu, odřezání a odvětvení, odtáhnutí stromu a větví do 50 m nebo naložení na dopravní prostředek listnatých, průměru kmene přes 30 cm</t>
  </si>
  <si>
    <t>362865691</t>
  </si>
  <si>
    <t>278</t>
  </si>
  <si>
    <t>162201401</t>
  </si>
  <si>
    <t>Vodorovné přemístění větví, kmenů nebo pařezů s naložením, složením a dopravou do 1000 m větví stromů listnatých, průměru kmene přes 100 do 300 mm</t>
  </si>
  <si>
    <t>-334631710</t>
  </si>
  <si>
    <t xml:space="preserve">Poznámka k souboru cen:_x000D_
1. Průměr kmene i pařezu se měří v místě řezu._x000D_
2. Měrná jednotka kus je 1 strom._x000D_
</t>
  </si>
  <si>
    <t>279</t>
  </si>
  <si>
    <t>162201402</t>
  </si>
  <si>
    <t>Vodorovné přemístění větví, kmenů nebo pařezů s naložením, složením a dopravou do 1000 m větví stromů listnatých, průměru kmene přes 300 do 500 mm</t>
  </si>
  <si>
    <t>1327193105</t>
  </si>
  <si>
    <t>280</t>
  </si>
  <si>
    <t>162201403</t>
  </si>
  <si>
    <t>Vodorovné přemístění větví, kmenů nebo pařezů s naložením, složením a dopravou do 1000 m větví stromů listnatých, průměru kmene přes 500 do 700 mm</t>
  </si>
  <si>
    <t>-1114277368</t>
  </si>
  <si>
    <t>281</t>
  </si>
  <si>
    <t>vlastní pol 175</t>
  </si>
  <si>
    <t>Vytýčení ostatních inženýrských sítí</t>
  </si>
  <si>
    <t>-1637475659</t>
  </si>
  <si>
    <t>Poznámka k položce:_x000D_
Jedná se o vytýčení ostatních inženýrských sítí v blízkosti trasy vedení kabelu 110kV:_x000D_
_x000D_
- kanalizace ČEVAK_x000D_
- kanalizace Teplárna ČB _x000D_
- vodovod ČEVAK_x000D_
- vodovod Teplárna ČB_x000D_
- kabely VN_x000D_
- kabely NN_x000D_
- kabely VO_x000D_
- sdělovací kabely CETIN_x000D_
- sdělovací kabely EON_x000D_
- sdělovací kabely Teplárna ČB_x000D_
- sdělovací kabely ČD Telematika_x000D_
- sdělovací kabely SŽDC_x000D_
- teplovod _x000D_
- parovod_x000D_
- NTL plynovod_x000D_
- STL plynovod_x000D_
- struskovod</t>
  </si>
  <si>
    <t>282</t>
  </si>
  <si>
    <t>vlastní pol 176</t>
  </si>
  <si>
    <t>Zřízení dočasného přejezdu přes výkop</t>
  </si>
  <si>
    <t>488846851</t>
  </si>
  <si>
    <t>Poznámka k položce:_x000D_
POV TZ H.3.12</t>
  </si>
  <si>
    <t>283</t>
  </si>
  <si>
    <t>vlastní pol 177</t>
  </si>
  <si>
    <t>Zřízení dočasného přechodu přes výkop</t>
  </si>
  <si>
    <t>-140696239</t>
  </si>
  <si>
    <t>284</t>
  </si>
  <si>
    <t>vlastní pol 178</t>
  </si>
  <si>
    <t>Pronájem provizorního přejezdu</t>
  </si>
  <si>
    <t>1756133988</t>
  </si>
  <si>
    <t>Poznámka k položce:_x000D_
POV TZ H.3.12; jednotkou je ks a den</t>
  </si>
  <si>
    <t>74*60</t>
  </si>
  <si>
    <t>285</t>
  </si>
  <si>
    <t>vlastní pol 179</t>
  </si>
  <si>
    <t>Pronájem provizorního přechodu</t>
  </si>
  <si>
    <t>46927519</t>
  </si>
  <si>
    <t>46*60</t>
  </si>
  <si>
    <t>286</t>
  </si>
  <si>
    <t>vlastní pol 180</t>
  </si>
  <si>
    <t>Pronájem mezideponie</t>
  </si>
  <si>
    <t>-2014401167</t>
  </si>
  <si>
    <t>Poznámka k položce:_x000D_
POV TZ H.3.9.; jednotka pronájem m2 a den</t>
  </si>
  <si>
    <t>60*3991</t>
  </si>
  <si>
    <t>287</t>
  </si>
  <si>
    <t>vlastní pol 181</t>
  </si>
  <si>
    <t>Hlídání staveniště</t>
  </si>
  <si>
    <t>1298425397</t>
  </si>
  <si>
    <t xml:space="preserve">Poznámka k položce:_x000D_
nutné hlídání otevřených výkopů, spojkovišť, nezajištěného kabelového stožáru. Rozpočtováno je  5 osob po 12-ti hodinách a 90 dní </t>
  </si>
  <si>
    <t>12*90*5</t>
  </si>
  <si>
    <t>288</t>
  </si>
  <si>
    <t>vlastní pol 182</t>
  </si>
  <si>
    <t>Zajištění podcházených betonových plotů</t>
  </si>
  <si>
    <t>1731046202</t>
  </si>
  <si>
    <t>Poznámka k položce:_x000D_
Zajištění podcházených plotů před poškozením vč.uvedení do původního stavu</t>
  </si>
  <si>
    <t>290</t>
  </si>
  <si>
    <t>vlastní pol 183</t>
  </si>
  <si>
    <t>Prověření a zaznamenání skutečného stavu r. domu „Pasport“</t>
  </si>
  <si>
    <t>-1093016169</t>
  </si>
  <si>
    <t>Poznámka k položce:_x000D_
Prověření a zaznamenání skutečného stavu r. domu „Pasport“ před zahájením výkopových prací</t>
  </si>
  <si>
    <t>291</t>
  </si>
  <si>
    <t>vlastní pol 184</t>
  </si>
  <si>
    <t>Provedení plášťové zkoušky</t>
  </si>
  <si>
    <t>-1057840668</t>
  </si>
  <si>
    <t>292</t>
  </si>
  <si>
    <t>vlastní pol 185</t>
  </si>
  <si>
    <t>Předrealizační geodetické zaměření</t>
  </si>
  <si>
    <t>1112899457</t>
  </si>
  <si>
    <t xml:space="preserve">Poznámka k položce:_x000D_
Provedení aktuálního zaměření objektů v blízkosti výkopů, vytýčení trasy kabelů dle projektové dokumentace </t>
  </si>
  <si>
    <t>293</t>
  </si>
  <si>
    <t>vlastní pol 186</t>
  </si>
  <si>
    <t>Porealizační geodetické zaměření</t>
  </si>
  <si>
    <t>1311292530</t>
  </si>
  <si>
    <t xml:space="preserve">Poznámka k položce:_x000D_
zaměření přesné polohy umístění kabelových svazků 110kV vč. polohy ostatních inženýrských sítí v blízkých soubězích a v křížení </t>
  </si>
  <si>
    <t>294</t>
  </si>
  <si>
    <t>vlastní pol 187</t>
  </si>
  <si>
    <t>Přemístění dopravních značek</t>
  </si>
  <si>
    <t>-7427271</t>
  </si>
  <si>
    <t>Poznámka k položce:_x000D_
POV TZ H.3.13</t>
  </si>
  <si>
    <t>295</t>
  </si>
  <si>
    <t>vlastní pol 188</t>
  </si>
  <si>
    <t>Přemístění lavičky</t>
  </si>
  <si>
    <t>1487666869</t>
  </si>
  <si>
    <t>296</t>
  </si>
  <si>
    <t>vlastní pol 189</t>
  </si>
  <si>
    <t>Obnovení silničního retarderu</t>
  </si>
  <si>
    <t>-512618828</t>
  </si>
  <si>
    <t>297</t>
  </si>
  <si>
    <t>vlastní pol 190</t>
  </si>
  <si>
    <t>Projekt dopravního značení</t>
  </si>
  <si>
    <t>1521378898</t>
  </si>
  <si>
    <t>Poznámka k položce:_x000D_
Vypracování projektu dopravního značení a přechodné úpravy a umístění přesunovaných dopravních značek včetně projednání se správcem komunikací a Policií ČR</t>
  </si>
  <si>
    <t>298</t>
  </si>
  <si>
    <t>vlastní pol 191</t>
  </si>
  <si>
    <t>Revize zařízení veřejného osvětlení</t>
  </si>
  <si>
    <t>-1310316729</t>
  </si>
  <si>
    <t>Poznámka k položce:_x000D_
revize dotčených lamp veřejného osvětlení vč. vypracování technické zprávy a revizního protokolu</t>
  </si>
  <si>
    <t>299</t>
  </si>
  <si>
    <t>vlastní pol 192</t>
  </si>
  <si>
    <t>Revize kabelového vedení VN</t>
  </si>
  <si>
    <t>1184629247</t>
  </si>
  <si>
    <t>Poznámka k položce:_x000D_
revize dotčeného kabelového vedení VNí vč. vypracování technické zprávy a revizního protokolu</t>
  </si>
  <si>
    <t>300</t>
  </si>
  <si>
    <t>vlastní pol 193</t>
  </si>
  <si>
    <t>Revize kabelového vedení VVN</t>
  </si>
  <si>
    <t>1031954189</t>
  </si>
  <si>
    <t>Poznámka k položce:_x000D_
Celková revize pokládaného kabelového vedení VVN vč. vypracování technické zprávy a revizního protokolu</t>
  </si>
  <si>
    <t>301</t>
  </si>
  <si>
    <t>vlastní pol 194</t>
  </si>
  <si>
    <t>Revize stožáru</t>
  </si>
  <si>
    <t>1753189622</t>
  </si>
  <si>
    <t>Poznámka k položce:_x000D_
Revize přechodového stožáru č.105</t>
  </si>
  <si>
    <t>302</t>
  </si>
  <si>
    <t>011103000</t>
  </si>
  <si>
    <t>Geologický průzkum bez rozlišení</t>
  </si>
  <si>
    <t>kpl</t>
  </si>
  <si>
    <t>-1245764642</t>
  </si>
  <si>
    <t>Poznámka k položce:_x000D_
Kontrola výkopku geodetem každých 100m3 zásypu (7982*3/4)/100</t>
  </si>
  <si>
    <t>303</t>
  </si>
  <si>
    <t>043002000</t>
  </si>
  <si>
    <t>Zkoušky a ostatní měření</t>
  </si>
  <si>
    <t>…</t>
  </si>
  <si>
    <t>-529589916</t>
  </si>
  <si>
    <t>Poznámka k položce:_x000D_
laboratorní zkouška zemin na každých 200m3 zásypu (7982*3/4)/200</t>
  </si>
  <si>
    <t>005</t>
  </si>
  <si>
    <t>Práce zajišťované zadavatelem (E.ON) - neoceňovat</t>
  </si>
  <si>
    <t>304</t>
  </si>
  <si>
    <t>vlastní pol 195</t>
  </si>
  <si>
    <t>Polní škody</t>
  </si>
  <si>
    <t>-2068926410</t>
  </si>
  <si>
    <t>305</t>
  </si>
  <si>
    <t>vlastní pol 196</t>
  </si>
  <si>
    <t>Ekonomická kompenzace poškozených chodníků</t>
  </si>
  <si>
    <t>2096290977</t>
  </si>
  <si>
    <t>306</t>
  </si>
  <si>
    <t>vlastní pol 197</t>
  </si>
  <si>
    <t>Ekologická ujma a náhradní výsadba</t>
  </si>
  <si>
    <t>-1486683332</t>
  </si>
  <si>
    <t>307</t>
  </si>
  <si>
    <t>vlastní pol 198</t>
  </si>
  <si>
    <t>Archeologický dohled</t>
  </si>
  <si>
    <t>-2122774001</t>
  </si>
  <si>
    <t xml:space="preserve">Poznámka k položce:_x000D_
oblast s archeologickými nálezy, požadavek NPÚ nazáchranný archeologický výzkum </t>
  </si>
  <si>
    <t>308</t>
  </si>
  <si>
    <t>vlastní pol 199</t>
  </si>
  <si>
    <t>Geodetický monitoring kolejí</t>
  </si>
  <si>
    <t>-1232554519</t>
  </si>
  <si>
    <t>Poznámka k položce:_x000D_
požadavek SŽDC na zajištění monitoringu geodetické polohy kolejí, které jsou podcházené protlakem DN530</t>
  </si>
  <si>
    <t>309</t>
  </si>
  <si>
    <t>vlastní pol 200</t>
  </si>
  <si>
    <t>Zábor prostranství města do 5-ti dnů</t>
  </si>
  <si>
    <t>1770909716</t>
  </si>
  <si>
    <t xml:space="preserve">Poznámka k položce:_x000D_
Dle sazebníku statutárního města České Budějovice, úhrady za zvláštní užívání komunikací, bod 3 - provádění stavebních prací v délce do 5-ti dnů, šíře záboru 2,5m, cena je m2/den </t>
  </si>
  <si>
    <t>1968*2,5*5</t>
  </si>
  <si>
    <t>310</t>
  </si>
  <si>
    <t>vlastní pol 201</t>
  </si>
  <si>
    <t>Zábor prostranství města nad 5 dnů</t>
  </si>
  <si>
    <t>2051953931</t>
  </si>
  <si>
    <t xml:space="preserve">Poznámka k položce:_x000D_
Dle sazebníku statutárního města České Budějovice, úhrady za zvláštní užívání komunikací, bod 3 - provádění stavebních prací v délce nad 5 dnů, šíře záboru 2,5m, cena je m2/den </t>
  </si>
  <si>
    <t>1968*2,5*(60-5)</t>
  </si>
  <si>
    <t>006</t>
  </si>
  <si>
    <t>Demontáže a skládkovné</t>
  </si>
  <si>
    <t>311</t>
  </si>
  <si>
    <t>382421536</t>
  </si>
  <si>
    <t>2040+37,1+367,8+403+7982/4</t>
  </si>
  <si>
    <t>312</t>
  </si>
  <si>
    <t>-1212905028</t>
  </si>
  <si>
    <t>(37,1+2040+367,8+403+7982/4)*5</t>
  </si>
  <si>
    <t>313</t>
  </si>
  <si>
    <t>vlastní pol 202</t>
  </si>
  <si>
    <t>Naložení a odvoz stožárů VO</t>
  </si>
  <si>
    <t>1694372852</t>
  </si>
  <si>
    <t>314</t>
  </si>
  <si>
    <t>vlastní pol 203</t>
  </si>
  <si>
    <t>Demontáž jednožilových kabelů VN</t>
  </si>
  <si>
    <t>92680678</t>
  </si>
  <si>
    <t>315</t>
  </si>
  <si>
    <t>vlastní pol 204</t>
  </si>
  <si>
    <t>Demontáž jednožilových kabelů NN</t>
  </si>
  <si>
    <t>687591108</t>
  </si>
  <si>
    <t>316</t>
  </si>
  <si>
    <t>vlastní pol 205</t>
  </si>
  <si>
    <t>Naložení a odvoz demontovaných vodičů</t>
  </si>
  <si>
    <t>-1422182704</t>
  </si>
  <si>
    <t>Poznámka k položce:_x000D_
demontované vodiče VN a NN</t>
  </si>
  <si>
    <t>15,87+0,49</t>
  </si>
  <si>
    <t>317</t>
  </si>
  <si>
    <t>vlastní pol 206</t>
  </si>
  <si>
    <t>Poplatek za uložení stavebního odpadu na skládce (skládkovné) zemin a kamení pod kodem 17 05 04</t>
  </si>
  <si>
    <t>850259998</t>
  </si>
  <si>
    <t>Poznámka k položce:_x000D_
zemina nevhodná k opětovnému použití, nahrazení štěrkopískem</t>
  </si>
  <si>
    <t>63,1+3467,9+3192,8+52,9*1,7</t>
  </si>
  <si>
    <t>318</t>
  </si>
  <si>
    <t>vlastní pol 207</t>
  </si>
  <si>
    <t>Poplatek za uložení stavebního odpadu na skládce (skládkovné) betonu a betonových úlomků</t>
  </si>
  <si>
    <t>-1281198831</t>
  </si>
  <si>
    <t>319</t>
  </si>
  <si>
    <t>vlastní pol 208</t>
  </si>
  <si>
    <t>Poplatek za uložení stavebního odpadu na skládce (skládkovné) asfaltových směsí</t>
  </si>
  <si>
    <t>1625323651</t>
  </si>
  <si>
    <t>320</t>
  </si>
  <si>
    <t>vlastní pol 209</t>
  </si>
  <si>
    <t>Poplatek za uložení stavebního odpadu na skládce (skládkovné) kabelů VN a NN</t>
  </si>
  <si>
    <t>1072482113</t>
  </si>
  <si>
    <t>Struktura údajů, formát souboru a metodika pro zpracování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</si>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</sst>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0" fillId="0" borderId="0" xfId="0"/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6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1" t="s">
        <v>14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1"/>
      <c r="AQ5" s="21"/>
      <c r="AR5" s="19"/>
      <c r="BE5" s="31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23" t="s">
        <v>17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1"/>
      <c r="AQ6" s="21"/>
      <c r="AR6" s="19"/>
      <c r="BE6" s="31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1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1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19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1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1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19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319"/>
      <c r="BS13" s="16" t="s">
        <v>6</v>
      </c>
    </row>
    <row r="14" spans="1:74" ht="12.75">
      <c r="B14" s="20"/>
      <c r="C14" s="21"/>
      <c r="D14" s="21"/>
      <c r="E14" s="324" t="s">
        <v>32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31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19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1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19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19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34</v>
      </c>
      <c r="AO19" s="21"/>
      <c r="AP19" s="21"/>
      <c r="AQ19" s="21"/>
      <c r="AR19" s="19"/>
      <c r="BE19" s="31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36</v>
      </c>
      <c r="AO20" s="21"/>
      <c r="AP20" s="21"/>
      <c r="AQ20" s="21"/>
      <c r="AR20" s="19"/>
      <c r="BE20" s="319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19"/>
    </row>
    <row r="22" spans="1:71" s="1" customFormat="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19"/>
    </row>
    <row r="23" spans="1:71" s="1" customFormat="1" ht="57" customHeight="1">
      <c r="B23" s="20"/>
      <c r="C23" s="21"/>
      <c r="D23" s="21"/>
      <c r="E23" s="326" t="s">
        <v>40</v>
      </c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  <c r="Q23" s="326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/>
      <c r="AM23" s="326"/>
      <c r="AN23" s="326"/>
      <c r="AO23" s="21"/>
      <c r="AP23" s="21"/>
      <c r="AQ23" s="21"/>
      <c r="AR23" s="19"/>
      <c r="BE23" s="31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1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19"/>
    </row>
    <row r="26" spans="1:71" s="2" customFormat="1" ht="25.9" customHeight="1">
      <c r="A26" s="33"/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7">
        <f>ROUND(AG54,2)</f>
        <v>0</v>
      </c>
      <c r="AL26" s="328"/>
      <c r="AM26" s="328"/>
      <c r="AN26" s="328"/>
      <c r="AO26" s="328"/>
      <c r="AP26" s="35"/>
      <c r="AQ26" s="35"/>
      <c r="AR26" s="38"/>
      <c r="BE26" s="31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1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29" t="s">
        <v>42</v>
      </c>
      <c r="M28" s="329"/>
      <c r="N28" s="329"/>
      <c r="O28" s="329"/>
      <c r="P28" s="329"/>
      <c r="Q28" s="35"/>
      <c r="R28" s="35"/>
      <c r="S28" s="35"/>
      <c r="T28" s="35"/>
      <c r="U28" s="35"/>
      <c r="V28" s="35"/>
      <c r="W28" s="329" t="s">
        <v>43</v>
      </c>
      <c r="X28" s="329"/>
      <c r="Y28" s="329"/>
      <c r="Z28" s="329"/>
      <c r="AA28" s="329"/>
      <c r="AB28" s="329"/>
      <c r="AC28" s="329"/>
      <c r="AD28" s="329"/>
      <c r="AE28" s="329"/>
      <c r="AF28" s="35"/>
      <c r="AG28" s="35"/>
      <c r="AH28" s="35"/>
      <c r="AI28" s="35"/>
      <c r="AJ28" s="35"/>
      <c r="AK28" s="329" t="s">
        <v>44</v>
      </c>
      <c r="AL28" s="329"/>
      <c r="AM28" s="329"/>
      <c r="AN28" s="329"/>
      <c r="AO28" s="329"/>
      <c r="AP28" s="35"/>
      <c r="AQ28" s="35"/>
      <c r="AR28" s="38"/>
      <c r="BE28" s="319"/>
    </row>
    <row r="29" spans="1:71" s="3" customFormat="1" ht="14.45" customHeight="1">
      <c r="B29" s="39"/>
      <c r="C29" s="40"/>
      <c r="D29" s="28" t="s">
        <v>45</v>
      </c>
      <c r="E29" s="40"/>
      <c r="F29" s="28" t="s">
        <v>46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20"/>
    </row>
    <row r="30" spans="1:71" s="3" customFormat="1" ht="14.45" customHeight="1">
      <c r="B30" s="39"/>
      <c r="C30" s="40"/>
      <c r="D30" s="40"/>
      <c r="E30" s="40"/>
      <c r="F30" s="28" t="s">
        <v>47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20"/>
    </row>
    <row r="31" spans="1:71" s="3" customFormat="1" ht="14.45" hidden="1" customHeight="1">
      <c r="B31" s="39"/>
      <c r="C31" s="40"/>
      <c r="D31" s="40"/>
      <c r="E31" s="40"/>
      <c r="F31" s="28" t="s">
        <v>48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20"/>
    </row>
    <row r="32" spans="1:71" s="3" customFormat="1" ht="14.45" hidden="1" customHeight="1">
      <c r="B32" s="39"/>
      <c r="C32" s="40"/>
      <c r="D32" s="40"/>
      <c r="E32" s="40"/>
      <c r="F32" s="28" t="s">
        <v>49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20"/>
    </row>
    <row r="33" spans="1:57" s="3" customFormat="1" ht="14.45" hidden="1" customHeight="1">
      <c r="B33" s="39"/>
      <c r="C33" s="40"/>
      <c r="D33" s="40"/>
      <c r="E33" s="40"/>
      <c r="F33" s="28" t="s">
        <v>50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51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52</v>
      </c>
      <c r="U35" s="44"/>
      <c r="V35" s="44"/>
      <c r="W35" s="44"/>
      <c r="X35" s="314" t="s">
        <v>53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1020000085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0" t="str">
        <f>K6</f>
        <v>TR 110 kV Č.B.Střed-přívodní vedení 110 kV</v>
      </c>
      <c r="M45" s="301"/>
      <c r="N45" s="301"/>
      <c r="O45" s="301"/>
      <c r="P45" s="301"/>
      <c r="Q45" s="301"/>
      <c r="R45" s="301"/>
      <c r="S45" s="301"/>
      <c r="T45" s="301"/>
      <c r="U45" s="301"/>
      <c r="V45" s="301"/>
      <c r="W45" s="301"/>
      <c r="X45" s="301"/>
      <c r="Y45" s="301"/>
      <c r="Z45" s="301"/>
      <c r="AA45" s="301"/>
      <c r="AB45" s="301"/>
      <c r="AC45" s="301"/>
      <c r="AD45" s="301"/>
      <c r="AE45" s="301"/>
      <c r="AF45" s="301"/>
      <c r="AG45" s="301"/>
      <c r="AH45" s="301"/>
      <c r="AI45" s="301"/>
      <c r="AJ45" s="301"/>
      <c r="AK45" s="301"/>
      <c r="AL45" s="301"/>
      <c r="AM45" s="301"/>
      <c r="AN45" s="301"/>
      <c r="AO45" s="301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České Budějovice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2" t="str">
        <f>IF(AN8= "","",AN8)</f>
        <v>18. 8. 2020</v>
      </c>
      <c r="AN47" s="302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0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E.ON Distribuce, a.s.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303" t="str">
        <f>IF(E17="","",E17)</f>
        <v>Elektrovod a.s. - Slovenská republika</v>
      </c>
      <c r="AN49" s="304"/>
      <c r="AO49" s="304"/>
      <c r="AP49" s="304"/>
      <c r="AQ49" s="35"/>
      <c r="AR49" s="38"/>
      <c r="AS49" s="305" t="s">
        <v>55</v>
      </c>
      <c r="AT49" s="306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0" s="2" customFormat="1" ht="25.7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303" t="str">
        <f>IF(E20="","",E20)</f>
        <v>Elektrovod a.s. - Slovenská republika</v>
      </c>
      <c r="AN50" s="304"/>
      <c r="AO50" s="304"/>
      <c r="AP50" s="304"/>
      <c r="AQ50" s="35"/>
      <c r="AR50" s="38"/>
      <c r="AS50" s="307"/>
      <c r="AT50" s="308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0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09"/>
      <c r="AT51" s="310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0" s="2" customFormat="1" ht="29.25" customHeight="1">
      <c r="A52" s="33"/>
      <c r="B52" s="34"/>
      <c r="C52" s="291" t="s">
        <v>56</v>
      </c>
      <c r="D52" s="292"/>
      <c r="E52" s="292"/>
      <c r="F52" s="292"/>
      <c r="G52" s="292"/>
      <c r="H52" s="65"/>
      <c r="I52" s="293" t="s">
        <v>57</v>
      </c>
      <c r="J52" s="292"/>
      <c r="K52" s="292"/>
      <c r="L52" s="292"/>
      <c r="M52" s="292"/>
      <c r="N52" s="292"/>
      <c r="O52" s="292"/>
      <c r="P52" s="292"/>
      <c r="Q52" s="292"/>
      <c r="R52" s="292"/>
      <c r="S52" s="292"/>
      <c r="T52" s="292"/>
      <c r="U52" s="292"/>
      <c r="V52" s="292"/>
      <c r="W52" s="292"/>
      <c r="X52" s="292"/>
      <c r="Y52" s="292"/>
      <c r="Z52" s="292"/>
      <c r="AA52" s="292"/>
      <c r="AB52" s="292"/>
      <c r="AC52" s="292"/>
      <c r="AD52" s="292"/>
      <c r="AE52" s="292"/>
      <c r="AF52" s="292"/>
      <c r="AG52" s="294" t="s">
        <v>58</v>
      </c>
      <c r="AH52" s="292"/>
      <c r="AI52" s="292"/>
      <c r="AJ52" s="292"/>
      <c r="AK52" s="292"/>
      <c r="AL52" s="292"/>
      <c r="AM52" s="292"/>
      <c r="AN52" s="293" t="s">
        <v>59</v>
      </c>
      <c r="AO52" s="292"/>
      <c r="AP52" s="292"/>
      <c r="AQ52" s="66" t="s">
        <v>60</v>
      </c>
      <c r="AR52" s="38"/>
      <c r="AS52" s="67" t="s">
        <v>61</v>
      </c>
      <c r="AT52" s="68" t="s">
        <v>62</v>
      </c>
      <c r="AU52" s="68" t="s">
        <v>63</v>
      </c>
      <c r="AV52" s="68" t="s">
        <v>64</v>
      </c>
      <c r="AW52" s="68" t="s">
        <v>65</v>
      </c>
      <c r="AX52" s="68" t="s">
        <v>66</v>
      </c>
      <c r="AY52" s="68" t="s">
        <v>67</v>
      </c>
      <c r="AZ52" s="68" t="s">
        <v>68</v>
      </c>
      <c r="BA52" s="68" t="s">
        <v>69</v>
      </c>
      <c r="BB52" s="68" t="s">
        <v>70</v>
      </c>
      <c r="BC52" s="68" t="s">
        <v>71</v>
      </c>
      <c r="BD52" s="69" t="s">
        <v>72</v>
      </c>
      <c r="BE52" s="33"/>
    </row>
    <row r="53" spans="1:90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0" s="6" customFormat="1" ht="32.450000000000003" customHeight="1">
      <c r="B54" s="73"/>
      <c r="C54" s="74" t="s">
        <v>73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98">
        <f>ROUND(AG55,2)</f>
        <v>0</v>
      </c>
      <c r="AH54" s="298"/>
      <c r="AI54" s="298"/>
      <c r="AJ54" s="298"/>
      <c r="AK54" s="298"/>
      <c r="AL54" s="298"/>
      <c r="AM54" s="298"/>
      <c r="AN54" s="299">
        <f>SUM(AG54,AT54)</f>
        <v>0</v>
      </c>
      <c r="AO54" s="299"/>
      <c r="AP54" s="299"/>
      <c r="AQ54" s="77" t="s">
        <v>19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74</v>
      </c>
      <c r="BT54" s="83" t="s">
        <v>75</v>
      </c>
      <c r="BV54" s="83" t="s">
        <v>76</v>
      </c>
      <c r="BW54" s="83" t="s">
        <v>5</v>
      </c>
      <c r="BX54" s="83" t="s">
        <v>77</v>
      </c>
      <c r="CL54" s="83" t="s">
        <v>19</v>
      </c>
    </row>
    <row r="55" spans="1:90" s="7" customFormat="1" ht="24.75" customHeight="1">
      <c r="A55" s="84" t="s">
        <v>78</v>
      </c>
      <c r="B55" s="85"/>
      <c r="C55" s="86"/>
      <c r="D55" s="297" t="s">
        <v>14</v>
      </c>
      <c r="E55" s="297"/>
      <c r="F55" s="297"/>
      <c r="G55" s="297"/>
      <c r="H55" s="297"/>
      <c r="I55" s="87"/>
      <c r="J55" s="297" t="s">
        <v>17</v>
      </c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7"/>
      <c r="W55" s="297"/>
      <c r="X55" s="297"/>
      <c r="Y55" s="297"/>
      <c r="Z55" s="297"/>
      <c r="AA55" s="297"/>
      <c r="AB55" s="297"/>
      <c r="AC55" s="297"/>
      <c r="AD55" s="297"/>
      <c r="AE55" s="297"/>
      <c r="AF55" s="297"/>
      <c r="AG55" s="295">
        <f>'1020000085 - TR 110 kV Č....'!J28</f>
        <v>0</v>
      </c>
      <c r="AH55" s="296"/>
      <c r="AI55" s="296"/>
      <c r="AJ55" s="296"/>
      <c r="AK55" s="296"/>
      <c r="AL55" s="296"/>
      <c r="AM55" s="296"/>
      <c r="AN55" s="295">
        <f>SUM(AG55,AT55)</f>
        <v>0</v>
      </c>
      <c r="AO55" s="296"/>
      <c r="AP55" s="296"/>
      <c r="AQ55" s="88" t="s">
        <v>79</v>
      </c>
      <c r="AR55" s="89"/>
      <c r="AS55" s="90">
        <v>0</v>
      </c>
      <c r="AT55" s="91">
        <f>ROUND(SUM(AV55:AW55),2)</f>
        <v>0</v>
      </c>
      <c r="AU55" s="92">
        <f>'1020000085 - TR 110 kV Č....'!P92</f>
        <v>0</v>
      </c>
      <c r="AV55" s="91">
        <f>'1020000085 - TR 110 kV Č....'!J31</f>
        <v>0</v>
      </c>
      <c r="AW55" s="91">
        <f>'1020000085 - TR 110 kV Č....'!J32</f>
        <v>0</v>
      </c>
      <c r="AX55" s="91">
        <f>'1020000085 - TR 110 kV Č....'!J33</f>
        <v>0</v>
      </c>
      <c r="AY55" s="91">
        <f>'1020000085 - TR 110 kV Č....'!J34</f>
        <v>0</v>
      </c>
      <c r="AZ55" s="91">
        <f>'1020000085 - TR 110 kV Č....'!F31</f>
        <v>0</v>
      </c>
      <c r="BA55" s="91">
        <f>'1020000085 - TR 110 kV Č....'!F32</f>
        <v>0</v>
      </c>
      <c r="BB55" s="91">
        <f>'1020000085 - TR 110 kV Č....'!F33</f>
        <v>0</v>
      </c>
      <c r="BC55" s="91">
        <f>'1020000085 - TR 110 kV Č....'!F34</f>
        <v>0</v>
      </c>
      <c r="BD55" s="93">
        <f>'1020000085 - TR 110 kV Č....'!F35</f>
        <v>0</v>
      </c>
      <c r="BT55" s="94" t="s">
        <v>80</v>
      </c>
      <c r="BU55" s="94" t="s">
        <v>81</v>
      </c>
      <c r="BV55" s="94" t="s">
        <v>76</v>
      </c>
      <c r="BW55" s="94" t="s">
        <v>5</v>
      </c>
      <c r="BX55" s="94" t="s">
        <v>77</v>
      </c>
      <c r="CL55" s="94" t="s">
        <v>19</v>
      </c>
    </row>
    <row r="56" spans="1:90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0" s="2" customFormat="1" ht="6.95" customHeight="1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algorithmName="SHA-512" hashValue="yWc+CEkhZ+ZyHOQ6tv5aUdgU6sVaRiV3QNFf4dCSOBMe301kgrQFYaDVGXP2ESAodNAErRVsB+Rpuu1ZCtjyQQ==" saltValue="PU2KJ2lcQEHy0GRqHcgxhC5fu4k9+jsnoML6O2qSuIoGUlTnJd3fR4DZVezIq8rgsmWbDUsBa+aRXpPTdzOKY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1020000085 - TR 110 kV Č....'!C2" display="/" xr:uid="{00000000-0004-0000-0000-000000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737"/>
  <sheetViews>
    <sheetView showGridLines="0" topLeftCell="A45" workbookViewId="0">
      <selection activeCell="J28" sqref="J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3320312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6" t="s">
        <v>5</v>
      </c>
    </row>
    <row r="3" spans="1:46" s="1" customFormat="1" ht="6.95" customHeight="1">
      <c r="B3" s="95"/>
      <c r="C3" s="96"/>
      <c r="D3" s="96"/>
      <c r="E3" s="96"/>
      <c r="F3" s="96"/>
      <c r="G3" s="96"/>
      <c r="H3" s="96"/>
      <c r="I3" s="96"/>
      <c r="J3" s="96"/>
      <c r="K3" s="96"/>
      <c r="L3" s="19"/>
      <c r="AT3" s="16" t="s">
        <v>82</v>
      </c>
    </row>
    <row r="4" spans="1:46" s="1" customFormat="1" ht="24.95" customHeight="1">
      <c r="B4" s="19"/>
      <c r="D4" s="97" t="s">
        <v>83</v>
      </c>
      <c r="L4" s="19"/>
      <c r="M4" s="9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99" t="s">
        <v>16</v>
      </c>
      <c r="E6" s="33"/>
      <c r="F6" s="33"/>
      <c r="G6" s="33"/>
      <c r="H6" s="33"/>
      <c r="I6" s="33"/>
      <c r="J6" s="33"/>
      <c r="K6" s="33"/>
      <c r="L6" s="10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330" t="s">
        <v>17</v>
      </c>
      <c r="F7" s="331"/>
      <c r="G7" s="331"/>
      <c r="H7" s="331"/>
      <c r="I7" s="33"/>
      <c r="J7" s="33"/>
      <c r="K7" s="33"/>
      <c r="L7" s="10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10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99" t="s">
        <v>18</v>
      </c>
      <c r="E9" s="33"/>
      <c r="F9" s="101" t="s">
        <v>19</v>
      </c>
      <c r="G9" s="33"/>
      <c r="H9" s="33"/>
      <c r="I9" s="99" t="s">
        <v>20</v>
      </c>
      <c r="J9" s="101" t="s">
        <v>19</v>
      </c>
      <c r="K9" s="33"/>
      <c r="L9" s="10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99" t="s">
        <v>21</v>
      </c>
      <c r="E10" s="33"/>
      <c r="F10" s="101" t="s">
        <v>22</v>
      </c>
      <c r="G10" s="33"/>
      <c r="H10" s="33"/>
      <c r="I10" s="99" t="s">
        <v>23</v>
      </c>
      <c r="J10" s="102" t="str">
        <f>'Rekapitulace stavby'!AN8</f>
        <v>18. 8. 2020</v>
      </c>
      <c r="K10" s="33"/>
      <c r="L10" s="10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10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99" t="s">
        <v>25</v>
      </c>
      <c r="E12" s="33"/>
      <c r="F12" s="33"/>
      <c r="G12" s="33"/>
      <c r="H12" s="33"/>
      <c r="I12" s="99" t="s">
        <v>26</v>
      </c>
      <c r="J12" s="101" t="s">
        <v>27</v>
      </c>
      <c r="K12" s="33"/>
      <c r="L12" s="10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1" t="s">
        <v>28</v>
      </c>
      <c r="F13" s="33"/>
      <c r="G13" s="33"/>
      <c r="H13" s="33"/>
      <c r="I13" s="99" t="s">
        <v>29</v>
      </c>
      <c r="J13" s="101" t="s">
        <v>30</v>
      </c>
      <c r="K13" s="33"/>
      <c r="L13" s="10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10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99" t="s">
        <v>31</v>
      </c>
      <c r="E15" s="33"/>
      <c r="F15" s="33"/>
      <c r="G15" s="33"/>
      <c r="H15" s="33"/>
      <c r="I15" s="99" t="s">
        <v>26</v>
      </c>
      <c r="J15" s="29" t="str">
        <f>'Rekapitulace stavby'!AN13</f>
        <v>Vyplň údaj</v>
      </c>
      <c r="K15" s="33"/>
      <c r="L15" s="10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332" t="str">
        <f>'Rekapitulace stavby'!E14</f>
        <v>Vyplň údaj</v>
      </c>
      <c r="F16" s="333"/>
      <c r="G16" s="333"/>
      <c r="H16" s="333"/>
      <c r="I16" s="99" t="s">
        <v>29</v>
      </c>
      <c r="J16" s="29" t="str">
        <f>'Rekapitulace stavby'!AN14</f>
        <v>Vyplň údaj</v>
      </c>
      <c r="K16" s="33"/>
      <c r="L16" s="10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10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99" t="s">
        <v>33</v>
      </c>
      <c r="E18" s="33"/>
      <c r="F18" s="33"/>
      <c r="G18" s="33"/>
      <c r="H18" s="33"/>
      <c r="I18" s="99" t="s">
        <v>26</v>
      </c>
      <c r="J18" s="101" t="s">
        <v>34</v>
      </c>
      <c r="K18" s="33"/>
      <c r="L18" s="10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1" t="s">
        <v>35</v>
      </c>
      <c r="F19" s="33"/>
      <c r="G19" s="33"/>
      <c r="H19" s="33"/>
      <c r="I19" s="99" t="s">
        <v>29</v>
      </c>
      <c r="J19" s="101" t="s">
        <v>36</v>
      </c>
      <c r="K19" s="33"/>
      <c r="L19" s="10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10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99" t="s">
        <v>38</v>
      </c>
      <c r="E21" s="33"/>
      <c r="F21" s="33"/>
      <c r="G21" s="33"/>
      <c r="H21" s="33"/>
      <c r="I21" s="99" t="s">
        <v>26</v>
      </c>
      <c r="J21" s="101" t="s">
        <v>34</v>
      </c>
      <c r="K21" s="33"/>
      <c r="L21" s="10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1" t="s">
        <v>35</v>
      </c>
      <c r="F22" s="33"/>
      <c r="G22" s="33"/>
      <c r="H22" s="33"/>
      <c r="I22" s="99" t="s">
        <v>29</v>
      </c>
      <c r="J22" s="101" t="s">
        <v>36</v>
      </c>
      <c r="K22" s="33"/>
      <c r="L22" s="10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10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99" t="s">
        <v>39</v>
      </c>
      <c r="E24" s="33"/>
      <c r="F24" s="33"/>
      <c r="G24" s="33"/>
      <c r="H24" s="33"/>
      <c r="I24" s="33"/>
      <c r="J24" s="33"/>
      <c r="K24" s="33"/>
      <c r="L24" s="10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57.75" customHeight="1">
      <c r="A25" s="103"/>
      <c r="B25" s="104"/>
      <c r="C25" s="103"/>
      <c r="D25" s="103"/>
      <c r="E25" s="334" t="s">
        <v>40</v>
      </c>
      <c r="F25" s="334"/>
      <c r="G25" s="334"/>
      <c r="H25" s="334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10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06"/>
      <c r="E27" s="106"/>
      <c r="F27" s="106"/>
      <c r="G27" s="106"/>
      <c r="H27" s="106"/>
      <c r="I27" s="106"/>
      <c r="J27" s="106"/>
      <c r="K27" s="106"/>
      <c r="L27" s="10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07" t="s">
        <v>41</v>
      </c>
      <c r="E28" s="33"/>
      <c r="F28" s="33"/>
      <c r="G28" s="33"/>
      <c r="H28" s="33"/>
      <c r="I28" s="33"/>
      <c r="J28" s="108">
        <f>ROUND(J92, 2)</f>
        <v>0</v>
      </c>
      <c r="K28" s="33"/>
      <c r="L28" s="10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06"/>
      <c r="E29" s="106"/>
      <c r="F29" s="106"/>
      <c r="G29" s="106"/>
      <c r="H29" s="106"/>
      <c r="I29" s="106"/>
      <c r="J29" s="106"/>
      <c r="K29" s="106"/>
      <c r="L29" s="10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09" t="s">
        <v>43</v>
      </c>
      <c r="G30" s="33"/>
      <c r="H30" s="33"/>
      <c r="I30" s="109" t="s">
        <v>42</v>
      </c>
      <c r="J30" s="109" t="s">
        <v>44</v>
      </c>
      <c r="K30" s="33"/>
      <c r="L30" s="10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0" t="s">
        <v>45</v>
      </c>
      <c r="E31" s="99" t="s">
        <v>46</v>
      </c>
      <c r="F31" s="111">
        <f>ROUND((SUM(BE92:BE736)),  2)</f>
        <v>0</v>
      </c>
      <c r="G31" s="33"/>
      <c r="H31" s="33"/>
      <c r="I31" s="112">
        <v>0.21</v>
      </c>
      <c r="J31" s="111">
        <f>ROUND(((SUM(BE92:BE736))*I31),  2)</f>
        <v>0</v>
      </c>
      <c r="K31" s="33"/>
      <c r="L31" s="10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99" t="s">
        <v>47</v>
      </c>
      <c r="F32" s="111">
        <f>ROUND((SUM(BF92:BF736)),  2)</f>
        <v>0</v>
      </c>
      <c r="G32" s="33"/>
      <c r="H32" s="33"/>
      <c r="I32" s="112">
        <v>0.15</v>
      </c>
      <c r="J32" s="111">
        <f>ROUND(((SUM(BF92:BF736))*I32),  2)</f>
        <v>0</v>
      </c>
      <c r="K32" s="33"/>
      <c r="L32" s="10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99" t="s">
        <v>48</v>
      </c>
      <c r="F33" s="111">
        <f>ROUND((SUM(BG92:BG736)),  2)</f>
        <v>0</v>
      </c>
      <c r="G33" s="33"/>
      <c r="H33" s="33"/>
      <c r="I33" s="112">
        <v>0.21</v>
      </c>
      <c r="J33" s="111">
        <f>0</f>
        <v>0</v>
      </c>
      <c r="K33" s="33"/>
      <c r="L33" s="10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99" t="s">
        <v>49</v>
      </c>
      <c r="F34" s="111">
        <f>ROUND((SUM(BH92:BH736)),  2)</f>
        <v>0</v>
      </c>
      <c r="G34" s="33"/>
      <c r="H34" s="33"/>
      <c r="I34" s="112">
        <v>0.15</v>
      </c>
      <c r="J34" s="111">
        <f>0</f>
        <v>0</v>
      </c>
      <c r="K34" s="33"/>
      <c r="L34" s="10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99" t="s">
        <v>50</v>
      </c>
      <c r="F35" s="111">
        <f>ROUND((SUM(BI92:BI736)),  2)</f>
        <v>0</v>
      </c>
      <c r="G35" s="33"/>
      <c r="H35" s="33"/>
      <c r="I35" s="112">
        <v>0</v>
      </c>
      <c r="J35" s="111">
        <f>0</f>
        <v>0</v>
      </c>
      <c r="K35" s="33"/>
      <c r="L35" s="10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10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3"/>
      <c r="D37" s="114" t="s">
        <v>51</v>
      </c>
      <c r="E37" s="115"/>
      <c r="F37" s="115"/>
      <c r="G37" s="116" t="s">
        <v>52</v>
      </c>
      <c r="H37" s="117" t="s">
        <v>53</v>
      </c>
      <c r="I37" s="115"/>
      <c r="J37" s="118">
        <f>SUM(J28:J35)</f>
        <v>0</v>
      </c>
      <c r="K37" s="119"/>
      <c r="L37" s="10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120"/>
      <c r="C38" s="121"/>
      <c r="D38" s="121"/>
      <c r="E38" s="121"/>
      <c r="F38" s="121"/>
      <c r="G38" s="121"/>
      <c r="H38" s="121"/>
      <c r="I38" s="121"/>
      <c r="J38" s="121"/>
      <c r="K38" s="121"/>
      <c r="L38" s="10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pans="1:31" s="2" customFormat="1" ht="6.95" customHeight="1">
      <c r="A42" s="33"/>
      <c r="B42" s="122"/>
      <c r="C42" s="123"/>
      <c r="D42" s="123"/>
      <c r="E42" s="123"/>
      <c r="F42" s="123"/>
      <c r="G42" s="123"/>
      <c r="H42" s="123"/>
      <c r="I42" s="123"/>
      <c r="J42" s="123"/>
      <c r="K42" s="123"/>
      <c r="L42" s="10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4.95" customHeight="1">
      <c r="A43" s="33"/>
      <c r="B43" s="34"/>
      <c r="C43" s="22" t="s">
        <v>84</v>
      </c>
      <c r="D43" s="35"/>
      <c r="E43" s="35"/>
      <c r="F43" s="35"/>
      <c r="G43" s="35"/>
      <c r="H43" s="35"/>
      <c r="I43" s="35"/>
      <c r="J43" s="35"/>
      <c r="K43" s="35"/>
      <c r="L43" s="100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6.95" customHeight="1">
      <c r="A44" s="33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100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12" customHeight="1">
      <c r="A45" s="33"/>
      <c r="B45" s="34"/>
      <c r="C45" s="28" t="s">
        <v>16</v>
      </c>
      <c r="D45" s="35"/>
      <c r="E45" s="35"/>
      <c r="F45" s="35"/>
      <c r="G45" s="35"/>
      <c r="H45" s="35"/>
      <c r="I45" s="35"/>
      <c r="J45" s="35"/>
      <c r="K45" s="35"/>
      <c r="L45" s="100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16.5" customHeight="1">
      <c r="A46" s="33"/>
      <c r="B46" s="34"/>
      <c r="C46" s="35"/>
      <c r="D46" s="35"/>
      <c r="E46" s="300" t="str">
        <f>E7</f>
        <v>TR 110 kV Č.B.Střed-přívodní vedení 110 kV</v>
      </c>
      <c r="F46" s="335"/>
      <c r="G46" s="335"/>
      <c r="H46" s="335"/>
      <c r="I46" s="35"/>
      <c r="J46" s="35"/>
      <c r="K46" s="35"/>
      <c r="L46" s="100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6.95" customHeight="1">
      <c r="A47" s="33"/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100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2" customHeight="1">
      <c r="A48" s="33"/>
      <c r="B48" s="34"/>
      <c r="C48" s="28" t="s">
        <v>21</v>
      </c>
      <c r="D48" s="35"/>
      <c r="E48" s="35"/>
      <c r="F48" s="26" t="str">
        <f>F10</f>
        <v>České Budějovice</v>
      </c>
      <c r="G48" s="35"/>
      <c r="H48" s="35"/>
      <c r="I48" s="28" t="s">
        <v>23</v>
      </c>
      <c r="J48" s="58" t="str">
        <f>IF(J10="","",J10)</f>
        <v>18. 8. 2020</v>
      </c>
      <c r="K48" s="35"/>
      <c r="L48" s="100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6.95" customHeight="1">
      <c r="A49" s="33"/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100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5.7" customHeight="1">
      <c r="A50" s="33"/>
      <c r="B50" s="34"/>
      <c r="C50" s="28" t="s">
        <v>25</v>
      </c>
      <c r="D50" s="35"/>
      <c r="E50" s="35"/>
      <c r="F50" s="26" t="str">
        <f>E13</f>
        <v>E.ON Distribuce, a.s.</v>
      </c>
      <c r="G50" s="35"/>
      <c r="H50" s="35"/>
      <c r="I50" s="28" t="s">
        <v>33</v>
      </c>
      <c r="J50" s="31" t="str">
        <f>E19</f>
        <v>Elektrovod a.s. - Slovenská republika</v>
      </c>
      <c r="K50" s="35"/>
      <c r="L50" s="100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25.7" customHeight="1">
      <c r="A51" s="33"/>
      <c r="B51" s="34"/>
      <c r="C51" s="28" t="s">
        <v>31</v>
      </c>
      <c r="D51" s="35"/>
      <c r="E51" s="35"/>
      <c r="F51" s="26" t="str">
        <f>IF(E16="","",E16)</f>
        <v>Vyplň údaj</v>
      </c>
      <c r="G51" s="35"/>
      <c r="H51" s="35"/>
      <c r="I51" s="28" t="s">
        <v>38</v>
      </c>
      <c r="J51" s="31" t="str">
        <f>E22</f>
        <v>Elektrovod a.s. - Slovenská republika</v>
      </c>
      <c r="K51" s="35"/>
      <c r="L51" s="100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0.35" customHeight="1">
      <c r="A52" s="33"/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100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29.25" customHeight="1">
      <c r="A53" s="33"/>
      <c r="B53" s="34"/>
      <c r="C53" s="124" t="s">
        <v>85</v>
      </c>
      <c r="D53" s="125"/>
      <c r="E53" s="125"/>
      <c r="F53" s="125"/>
      <c r="G53" s="125"/>
      <c r="H53" s="125"/>
      <c r="I53" s="125"/>
      <c r="J53" s="126" t="s">
        <v>86</v>
      </c>
      <c r="K53" s="125"/>
      <c r="L53" s="100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35" customHeight="1">
      <c r="A54" s="33"/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100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2.9" customHeight="1">
      <c r="A55" s="33"/>
      <c r="B55" s="34"/>
      <c r="C55" s="127" t="s">
        <v>73</v>
      </c>
      <c r="D55" s="35"/>
      <c r="E55" s="35"/>
      <c r="F55" s="35"/>
      <c r="G55" s="35"/>
      <c r="H55" s="35"/>
      <c r="I55" s="35"/>
      <c r="J55" s="76">
        <f>J92</f>
        <v>0</v>
      </c>
      <c r="K55" s="35"/>
      <c r="L55" s="100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6" t="s">
        <v>87</v>
      </c>
    </row>
    <row r="56" spans="1:47" s="9" customFormat="1" ht="24.95" customHeight="1">
      <c r="B56" s="128"/>
      <c r="C56" s="129"/>
      <c r="D56" s="130" t="s">
        <v>88</v>
      </c>
      <c r="E56" s="131"/>
      <c r="F56" s="131"/>
      <c r="G56" s="131"/>
      <c r="H56" s="131"/>
      <c r="I56" s="131"/>
      <c r="J56" s="132">
        <f>J93</f>
        <v>0</v>
      </c>
      <c r="K56" s="129"/>
      <c r="L56" s="133"/>
    </row>
    <row r="57" spans="1:47" s="10" customFormat="1" ht="19.899999999999999" customHeight="1">
      <c r="B57" s="134"/>
      <c r="C57" s="135"/>
      <c r="D57" s="136" t="s">
        <v>89</v>
      </c>
      <c r="E57" s="137"/>
      <c r="F57" s="137"/>
      <c r="G57" s="137"/>
      <c r="H57" s="137"/>
      <c r="I57" s="137"/>
      <c r="J57" s="138">
        <f>J94</f>
        <v>0</v>
      </c>
      <c r="K57" s="135"/>
      <c r="L57" s="139"/>
    </row>
    <row r="58" spans="1:47" s="10" customFormat="1" ht="19.899999999999999" customHeight="1">
      <c r="B58" s="134"/>
      <c r="C58" s="135"/>
      <c r="D58" s="136" t="s">
        <v>90</v>
      </c>
      <c r="E58" s="137"/>
      <c r="F58" s="137"/>
      <c r="G58" s="137"/>
      <c r="H58" s="137"/>
      <c r="I58" s="137"/>
      <c r="J58" s="138">
        <f>J99</f>
        <v>0</v>
      </c>
      <c r="K58" s="135"/>
      <c r="L58" s="139"/>
    </row>
    <row r="59" spans="1:47" s="10" customFormat="1" ht="14.85" customHeight="1">
      <c r="B59" s="134"/>
      <c r="C59" s="135"/>
      <c r="D59" s="136" t="s">
        <v>91</v>
      </c>
      <c r="E59" s="137"/>
      <c r="F59" s="137"/>
      <c r="G59" s="137"/>
      <c r="H59" s="137"/>
      <c r="I59" s="137"/>
      <c r="J59" s="138">
        <f>J100</f>
        <v>0</v>
      </c>
      <c r="K59" s="135"/>
      <c r="L59" s="139"/>
    </row>
    <row r="60" spans="1:47" s="10" customFormat="1" ht="14.85" customHeight="1">
      <c r="B60" s="134"/>
      <c r="C60" s="135"/>
      <c r="D60" s="136" t="s">
        <v>92</v>
      </c>
      <c r="E60" s="137"/>
      <c r="F60" s="137"/>
      <c r="G60" s="137"/>
      <c r="H60" s="137"/>
      <c r="I60" s="137"/>
      <c r="J60" s="138">
        <f>J102</f>
        <v>0</v>
      </c>
      <c r="K60" s="135"/>
      <c r="L60" s="139"/>
    </row>
    <row r="61" spans="1:47" s="10" customFormat="1" ht="14.85" customHeight="1">
      <c r="B61" s="134"/>
      <c r="C61" s="135"/>
      <c r="D61" s="136" t="s">
        <v>93</v>
      </c>
      <c r="E61" s="137"/>
      <c r="F61" s="137"/>
      <c r="G61" s="137"/>
      <c r="H61" s="137"/>
      <c r="I61" s="137"/>
      <c r="J61" s="138">
        <f>J188</f>
        <v>0</v>
      </c>
      <c r="K61" s="135"/>
      <c r="L61" s="139"/>
    </row>
    <row r="62" spans="1:47" s="10" customFormat="1" ht="19.899999999999999" customHeight="1">
      <c r="B62" s="134"/>
      <c r="C62" s="135"/>
      <c r="D62" s="136" t="s">
        <v>94</v>
      </c>
      <c r="E62" s="137"/>
      <c r="F62" s="137"/>
      <c r="G62" s="137"/>
      <c r="H62" s="137"/>
      <c r="I62" s="137"/>
      <c r="J62" s="138">
        <f>J269</f>
        <v>0</v>
      </c>
      <c r="K62" s="135"/>
      <c r="L62" s="139"/>
    </row>
    <row r="63" spans="1:47" s="10" customFormat="1" ht="14.85" customHeight="1">
      <c r="B63" s="134"/>
      <c r="C63" s="135"/>
      <c r="D63" s="136" t="s">
        <v>95</v>
      </c>
      <c r="E63" s="137"/>
      <c r="F63" s="137"/>
      <c r="G63" s="137"/>
      <c r="H63" s="137"/>
      <c r="I63" s="137"/>
      <c r="J63" s="138">
        <f>J270</f>
        <v>0</v>
      </c>
      <c r="K63" s="135"/>
      <c r="L63" s="139"/>
    </row>
    <row r="64" spans="1:47" s="10" customFormat="1" ht="14.85" customHeight="1">
      <c r="B64" s="134"/>
      <c r="C64" s="135"/>
      <c r="D64" s="136" t="s">
        <v>96</v>
      </c>
      <c r="E64" s="137"/>
      <c r="F64" s="137"/>
      <c r="G64" s="137"/>
      <c r="H64" s="137"/>
      <c r="I64" s="137"/>
      <c r="J64" s="138">
        <f>J273</f>
        <v>0</v>
      </c>
      <c r="K64" s="135"/>
      <c r="L64" s="139"/>
    </row>
    <row r="65" spans="1:31" s="10" customFormat="1" ht="14.85" customHeight="1">
      <c r="B65" s="134"/>
      <c r="C65" s="135"/>
      <c r="D65" s="136" t="s">
        <v>97</v>
      </c>
      <c r="E65" s="137"/>
      <c r="F65" s="137"/>
      <c r="G65" s="137"/>
      <c r="H65" s="137"/>
      <c r="I65" s="137"/>
      <c r="J65" s="138">
        <f>J329</f>
        <v>0</v>
      </c>
      <c r="K65" s="135"/>
      <c r="L65" s="139"/>
    </row>
    <row r="66" spans="1:31" s="10" customFormat="1" ht="19.899999999999999" customHeight="1">
      <c r="B66" s="134"/>
      <c r="C66" s="135"/>
      <c r="D66" s="136" t="s">
        <v>98</v>
      </c>
      <c r="E66" s="137"/>
      <c r="F66" s="137"/>
      <c r="G66" s="137"/>
      <c r="H66" s="137"/>
      <c r="I66" s="137"/>
      <c r="J66" s="138">
        <f>J460</f>
        <v>0</v>
      </c>
      <c r="K66" s="135"/>
      <c r="L66" s="139"/>
    </row>
    <row r="67" spans="1:31" s="10" customFormat="1" ht="14.85" customHeight="1">
      <c r="B67" s="134"/>
      <c r="C67" s="135"/>
      <c r="D67" s="136" t="s">
        <v>99</v>
      </c>
      <c r="E67" s="137"/>
      <c r="F67" s="137"/>
      <c r="G67" s="137"/>
      <c r="H67" s="137"/>
      <c r="I67" s="137"/>
      <c r="J67" s="138">
        <f>J461</f>
        <v>0</v>
      </c>
      <c r="K67" s="135"/>
      <c r="L67" s="139"/>
    </row>
    <row r="68" spans="1:31" s="10" customFormat="1" ht="14.85" customHeight="1">
      <c r="B68" s="134"/>
      <c r="C68" s="135"/>
      <c r="D68" s="136" t="s">
        <v>100</v>
      </c>
      <c r="E68" s="137"/>
      <c r="F68" s="137"/>
      <c r="G68" s="137"/>
      <c r="H68" s="137"/>
      <c r="I68" s="137"/>
      <c r="J68" s="138">
        <f>J512</f>
        <v>0</v>
      </c>
      <c r="K68" s="135"/>
      <c r="L68" s="139"/>
    </row>
    <row r="69" spans="1:31" s="10" customFormat="1" ht="19.899999999999999" customHeight="1">
      <c r="B69" s="134"/>
      <c r="C69" s="135"/>
      <c r="D69" s="136" t="s">
        <v>101</v>
      </c>
      <c r="E69" s="137"/>
      <c r="F69" s="137"/>
      <c r="G69" s="137"/>
      <c r="H69" s="137"/>
      <c r="I69" s="137"/>
      <c r="J69" s="138">
        <f>J583</f>
        <v>0</v>
      </c>
      <c r="K69" s="135"/>
      <c r="L69" s="139"/>
    </row>
    <row r="70" spans="1:31" s="10" customFormat="1" ht="14.85" customHeight="1">
      <c r="B70" s="134"/>
      <c r="C70" s="135"/>
      <c r="D70" s="136" t="s">
        <v>102</v>
      </c>
      <c r="E70" s="137"/>
      <c r="F70" s="137"/>
      <c r="G70" s="137"/>
      <c r="H70" s="137"/>
      <c r="I70" s="137"/>
      <c r="J70" s="138">
        <f>J584</f>
        <v>0</v>
      </c>
      <c r="K70" s="135"/>
      <c r="L70" s="139"/>
    </row>
    <row r="71" spans="1:31" s="10" customFormat="1" ht="14.85" customHeight="1">
      <c r="B71" s="134"/>
      <c r="C71" s="135"/>
      <c r="D71" s="136" t="s">
        <v>103</v>
      </c>
      <c r="E71" s="137"/>
      <c r="F71" s="137"/>
      <c r="G71" s="137"/>
      <c r="H71" s="137"/>
      <c r="I71" s="137"/>
      <c r="J71" s="138">
        <f>J592</f>
        <v>0</v>
      </c>
      <c r="K71" s="135"/>
      <c r="L71" s="139"/>
    </row>
    <row r="72" spans="1:31" s="10" customFormat="1" ht="14.85" customHeight="1">
      <c r="B72" s="134"/>
      <c r="C72" s="135"/>
      <c r="D72" s="136" t="s">
        <v>104</v>
      </c>
      <c r="E72" s="137"/>
      <c r="F72" s="137"/>
      <c r="G72" s="137"/>
      <c r="H72" s="137"/>
      <c r="I72" s="137"/>
      <c r="J72" s="138">
        <f>J638</f>
        <v>0</v>
      </c>
      <c r="K72" s="135"/>
      <c r="L72" s="139"/>
    </row>
    <row r="73" spans="1:31" s="10" customFormat="1" ht="19.899999999999999" customHeight="1">
      <c r="B73" s="134"/>
      <c r="C73" s="135"/>
      <c r="D73" s="136" t="s">
        <v>105</v>
      </c>
      <c r="E73" s="137"/>
      <c r="F73" s="137"/>
      <c r="G73" s="137"/>
      <c r="H73" s="137"/>
      <c r="I73" s="137"/>
      <c r="J73" s="138">
        <f>J703</f>
        <v>0</v>
      </c>
      <c r="K73" s="135"/>
      <c r="L73" s="139"/>
    </row>
    <row r="74" spans="1:31" s="10" customFormat="1" ht="19.899999999999999" customHeight="1">
      <c r="B74" s="134"/>
      <c r="C74" s="135"/>
      <c r="D74" s="136" t="s">
        <v>106</v>
      </c>
      <c r="E74" s="137"/>
      <c r="F74" s="137"/>
      <c r="G74" s="137"/>
      <c r="H74" s="137"/>
      <c r="I74" s="137"/>
      <c r="J74" s="138">
        <f>J717</f>
        <v>0</v>
      </c>
      <c r="K74" s="135"/>
      <c r="L74" s="139"/>
    </row>
    <row r="75" spans="1:31" s="2" customFormat="1" ht="21.7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0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10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80" spans="1:31" s="2" customFormat="1" ht="6.95" customHeight="1">
      <c r="A80" s="33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100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24.95" customHeight="1">
      <c r="A81" s="33"/>
      <c r="B81" s="34"/>
      <c r="C81" s="22" t="s">
        <v>107</v>
      </c>
      <c r="D81" s="35"/>
      <c r="E81" s="35"/>
      <c r="F81" s="35"/>
      <c r="G81" s="35"/>
      <c r="H81" s="35"/>
      <c r="I81" s="35"/>
      <c r="J81" s="35"/>
      <c r="K81" s="35"/>
      <c r="L81" s="10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16</v>
      </c>
      <c r="D83" s="35"/>
      <c r="E83" s="35"/>
      <c r="F83" s="35"/>
      <c r="G83" s="35"/>
      <c r="H83" s="35"/>
      <c r="I83" s="35"/>
      <c r="J83" s="35"/>
      <c r="K83" s="35"/>
      <c r="L83" s="10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6.5" customHeight="1">
      <c r="A84" s="33"/>
      <c r="B84" s="34"/>
      <c r="C84" s="35"/>
      <c r="D84" s="35"/>
      <c r="E84" s="300" t="str">
        <f>E7</f>
        <v>TR 110 kV Č.B.Střed-přívodní vedení 110 kV</v>
      </c>
      <c r="F84" s="335"/>
      <c r="G84" s="335"/>
      <c r="H84" s="335"/>
      <c r="I84" s="35"/>
      <c r="J84" s="35"/>
      <c r="K84" s="35"/>
      <c r="L84" s="10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2" customHeight="1">
      <c r="A86" s="33"/>
      <c r="B86" s="34"/>
      <c r="C86" s="28" t="s">
        <v>21</v>
      </c>
      <c r="D86" s="35"/>
      <c r="E86" s="35"/>
      <c r="F86" s="26" t="str">
        <f>F10</f>
        <v>České Budějovice</v>
      </c>
      <c r="G86" s="35"/>
      <c r="H86" s="35"/>
      <c r="I86" s="28" t="s">
        <v>23</v>
      </c>
      <c r="J86" s="58" t="str">
        <f>IF(J10="","",J10)</f>
        <v>18. 8. 2020</v>
      </c>
      <c r="K86" s="35"/>
      <c r="L86" s="10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6.95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0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25.7" customHeight="1">
      <c r="A88" s="33"/>
      <c r="B88" s="34"/>
      <c r="C88" s="28" t="s">
        <v>25</v>
      </c>
      <c r="D88" s="35"/>
      <c r="E88" s="35"/>
      <c r="F88" s="26" t="str">
        <f>E13</f>
        <v>E.ON Distribuce, a.s.</v>
      </c>
      <c r="G88" s="35"/>
      <c r="H88" s="35"/>
      <c r="I88" s="28" t="s">
        <v>33</v>
      </c>
      <c r="J88" s="31" t="str">
        <f>E19</f>
        <v>Elektrovod a.s. - Slovenská republika</v>
      </c>
      <c r="K88" s="35"/>
      <c r="L88" s="10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25.7" customHeight="1">
      <c r="A89" s="33"/>
      <c r="B89" s="34"/>
      <c r="C89" s="28" t="s">
        <v>31</v>
      </c>
      <c r="D89" s="35"/>
      <c r="E89" s="35"/>
      <c r="F89" s="26" t="str">
        <f>IF(E16="","",E16)</f>
        <v>Vyplň údaj</v>
      </c>
      <c r="G89" s="35"/>
      <c r="H89" s="35"/>
      <c r="I89" s="28" t="s">
        <v>38</v>
      </c>
      <c r="J89" s="31" t="str">
        <f>E22</f>
        <v>Elektrovod a.s. - Slovenská republika</v>
      </c>
      <c r="K89" s="35"/>
      <c r="L89" s="10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0.3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0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11" customFormat="1" ht="29.25" customHeight="1">
      <c r="A91" s="140"/>
      <c r="B91" s="141"/>
      <c r="C91" s="142" t="s">
        <v>108</v>
      </c>
      <c r="D91" s="143" t="s">
        <v>60</v>
      </c>
      <c r="E91" s="143" t="s">
        <v>56</v>
      </c>
      <c r="F91" s="143" t="s">
        <v>57</v>
      </c>
      <c r="G91" s="143" t="s">
        <v>109</v>
      </c>
      <c r="H91" s="143" t="s">
        <v>110</v>
      </c>
      <c r="I91" s="143" t="s">
        <v>111</v>
      </c>
      <c r="J91" s="143" t="s">
        <v>86</v>
      </c>
      <c r="K91" s="144" t="s">
        <v>112</v>
      </c>
      <c r="L91" s="145"/>
      <c r="M91" s="67" t="s">
        <v>19</v>
      </c>
      <c r="N91" s="68" t="s">
        <v>45</v>
      </c>
      <c r="O91" s="68" t="s">
        <v>113</v>
      </c>
      <c r="P91" s="68" t="s">
        <v>114</v>
      </c>
      <c r="Q91" s="68" t="s">
        <v>115</v>
      </c>
      <c r="R91" s="68" t="s">
        <v>116</v>
      </c>
      <c r="S91" s="68" t="s">
        <v>117</v>
      </c>
      <c r="T91" s="69" t="s">
        <v>118</v>
      </c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</row>
    <row r="92" spans="1:65" s="2" customFormat="1" ht="22.9" customHeight="1">
      <c r="A92" s="33"/>
      <c r="B92" s="34"/>
      <c r="C92" s="74" t="s">
        <v>119</v>
      </c>
      <c r="D92" s="35"/>
      <c r="E92" s="35"/>
      <c r="F92" s="35"/>
      <c r="G92" s="35"/>
      <c r="H92" s="35"/>
      <c r="I92" s="35"/>
      <c r="J92" s="146">
        <f>BK92</f>
        <v>0</v>
      </c>
      <c r="K92" s="35"/>
      <c r="L92" s="38"/>
      <c r="M92" s="70"/>
      <c r="N92" s="147"/>
      <c r="O92" s="71"/>
      <c r="P92" s="148">
        <f>P93</f>
        <v>0</v>
      </c>
      <c r="Q92" s="71"/>
      <c r="R92" s="148">
        <f>R93</f>
        <v>7826.2647071600004</v>
      </c>
      <c r="S92" s="71"/>
      <c r="T92" s="149">
        <f>T93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74</v>
      </c>
      <c r="AU92" s="16" t="s">
        <v>87</v>
      </c>
      <c r="BK92" s="150">
        <f>BK93</f>
        <v>0</v>
      </c>
    </row>
    <row r="93" spans="1:65" s="12" customFormat="1" ht="25.9" customHeight="1">
      <c r="B93" s="151"/>
      <c r="C93" s="152"/>
      <c r="D93" s="153" t="s">
        <v>74</v>
      </c>
      <c r="E93" s="154" t="s">
        <v>120</v>
      </c>
      <c r="F93" s="154" t="s">
        <v>120</v>
      </c>
      <c r="G93" s="152"/>
      <c r="H93" s="152"/>
      <c r="I93" s="155"/>
      <c r="J93" s="156">
        <f>BK93</f>
        <v>0</v>
      </c>
      <c r="K93" s="152"/>
      <c r="L93" s="157"/>
      <c r="M93" s="158"/>
      <c r="N93" s="159"/>
      <c r="O93" s="159"/>
      <c r="P93" s="160">
        <f>P94+P99+P269+P460+P583+P703+P717</f>
        <v>0</v>
      </c>
      <c r="Q93" s="159"/>
      <c r="R93" s="160">
        <f>R94+R99+R269+R460+R583+R703+R717</f>
        <v>7826.2647071600004</v>
      </c>
      <c r="S93" s="159"/>
      <c r="T93" s="161">
        <f>T94+T99+T269+T460+T583+T703+T717</f>
        <v>0</v>
      </c>
      <c r="AR93" s="162" t="s">
        <v>121</v>
      </c>
      <c r="AT93" s="163" t="s">
        <v>74</v>
      </c>
      <c r="AU93" s="163" t="s">
        <v>75</v>
      </c>
      <c r="AY93" s="162" t="s">
        <v>122</v>
      </c>
      <c r="BK93" s="164">
        <f>BK94+BK99+BK269+BK460+BK583+BK703+BK717</f>
        <v>0</v>
      </c>
    </row>
    <row r="94" spans="1:65" s="12" customFormat="1" ht="22.9" customHeight="1">
      <c r="B94" s="151"/>
      <c r="C94" s="152"/>
      <c r="D94" s="153" t="s">
        <v>74</v>
      </c>
      <c r="E94" s="165" t="s">
        <v>123</v>
      </c>
      <c r="F94" s="165" t="s">
        <v>124</v>
      </c>
      <c r="G94" s="152"/>
      <c r="H94" s="152"/>
      <c r="I94" s="155"/>
      <c r="J94" s="166">
        <f>BK94</f>
        <v>0</v>
      </c>
      <c r="K94" s="152"/>
      <c r="L94" s="157"/>
      <c r="M94" s="158"/>
      <c r="N94" s="159"/>
      <c r="O94" s="159"/>
      <c r="P94" s="160">
        <f>SUM(P95:P98)</f>
        <v>0</v>
      </c>
      <c r="Q94" s="159"/>
      <c r="R94" s="160">
        <f>SUM(R95:R98)</f>
        <v>0</v>
      </c>
      <c r="S94" s="159"/>
      <c r="T94" s="161">
        <f>SUM(T95:T98)</f>
        <v>0</v>
      </c>
      <c r="AR94" s="162" t="s">
        <v>121</v>
      </c>
      <c r="AT94" s="163" t="s">
        <v>74</v>
      </c>
      <c r="AU94" s="163" t="s">
        <v>80</v>
      </c>
      <c r="AY94" s="162" t="s">
        <v>122</v>
      </c>
      <c r="BK94" s="164">
        <f>SUM(BK95:BK98)</f>
        <v>0</v>
      </c>
    </row>
    <row r="95" spans="1:65" s="2" customFormat="1" ht="24.2" customHeight="1">
      <c r="A95" s="33"/>
      <c r="B95" s="34"/>
      <c r="C95" s="167" t="s">
        <v>80</v>
      </c>
      <c r="D95" s="167" t="s">
        <v>125</v>
      </c>
      <c r="E95" s="168" t="s">
        <v>126</v>
      </c>
      <c r="F95" s="169" t="s">
        <v>127</v>
      </c>
      <c r="G95" s="170" t="s">
        <v>128</v>
      </c>
      <c r="H95" s="171">
        <v>1</v>
      </c>
      <c r="I95" s="172"/>
      <c r="J95" s="173">
        <f>ROUND(I95*H95,2)</f>
        <v>0</v>
      </c>
      <c r="K95" s="169" t="s">
        <v>129</v>
      </c>
      <c r="L95" s="38"/>
      <c r="M95" s="174" t="s">
        <v>19</v>
      </c>
      <c r="N95" s="175" t="s">
        <v>46</v>
      </c>
      <c r="O95" s="63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8" t="s">
        <v>130</v>
      </c>
      <c r="AT95" s="178" t="s">
        <v>125</v>
      </c>
      <c r="AU95" s="178" t="s">
        <v>82</v>
      </c>
      <c r="AY95" s="16" t="s">
        <v>122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16" t="s">
        <v>80</v>
      </c>
      <c r="BK95" s="179">
        <f>ROUND(I95*H95,2)</f>
        <v>0</v>
      </c>
      <c r="BL95" s="16" t="s">
        <v>130</v>
      </c>
      <c r="BM95" s="178" t="s">
        <v>131</v>
      </c>
    </row>
    <row r="96" spans="1:65" s="2" customFormat="1" ht="24.2" customHeight="1">
      <c r="A96" s="33"/>
      <c r="B96" s="34"/>
      <c r="C96" s="167" t="s">
        <v>82</v>
      </c>
      <c r="D96" s="167" t="s">
        <v>125</v>
      </c>
      <c r="E96" s="168" t="s">
        <v>132</v>
      </c>
      <c r="F96" s="169" t="s">
        <v>133</v>
      </c>
      <c r="G96" s="170" t="s">
        <v>128</v>
      </c>
      <c r="H96" s="171">
        <v>1</v>
      </c>
      <c r="I96" s="172"/>
      <c r="J96" s="173">
        <f>ROUND(I96*H96,2)</f>
        <v>0</v>
      </c>
      <c r="K96" s="169" t="s">
        <v>129</v>
      </c>
      <c r="L96" s="38"/>
      <c r="M96" s="174" t="s">
        <v>19</v>
      </c>
      <c r="N96" s="175" t="s">
        <v>46</v>
      </c>
      <c r="O96" s="63"/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78" t="s">
        <v>130</v>
      </c>
      <c r="AT96" s="178" t="s">
        <v>125</v>
      </c>
      <c r="AU96" s="178" t="s">
        <v>82</v>
      </c>
      <c r="AY96" s="16" t="s">
        <v>122</v>
      </c>
      <c r="BE96" s="179">
        <f>IF(N96="základní",J96,0)</f>
        <v>0</v>
      </c>
      <c r="BF96" s="179">
        <f>IF(N96="snížená",J96,0)</f>
        <v>0</v>
      </c>
      <c r="BG96" s="179">
        <f>IF(N96="zákl. přenesená",J96,0)</f>
        <v>0</v>
      </c>
      <c r="BH96" s="179">
        <f>IF(N96="sníž. přenesená",J96,0)</f>
        <v>0</v>
      </c>
      <c r="BI96" s="179">
        <f>IF(N96="nulová",J96,0)</f>
        <v>0</v>
      </c>
      <c r="BJ96" s="16" t="s">
        <v>80</v>
      </c>
      <c r="BK96" s="179">
        <f>ROUND(I96*H96,2)</f>
        <v>0</v>
      </c>
      <c r="BL96" s="16" t="s">
        <v>130</v>
      </c>
      <c r="BM96" s="178" t="s">
        <v>134</v>
      </c>
    </row>
    <row r="97" spans="1:65" s="2" customFormat="1" ht="24.2" customHeight="1">
      <c r="A97" s="33"/>
      <c r="B97" s="34"/>
      <c r="C97" s="167" t="s">
        <v>135</v>
      </c>
      <c r="D97" s="167" t="s">
        <v>125</v>
      </c>
      <c r="E97" s="168" t="s">
        <v>136</v>
      </c>
      <c r="F97" s="169" t="s">
        <v>137</v>
      </c>
      <c r="G97" s="170" t="s">
        <v>128</v>
      </c>
      <c r="H97" s="171">
        <v>1</v>
      </c>
      <c r="I97" s="172"/>
      <c r="J97" s="173">
        <f>ROUND(I97*H97,2)</f>
        <v>0</v>
      </c>
      <c r="K97" s="169" t="s">
        <v>129</v>
      </c>
      <c r="L97" s="38"/>
      <c r="M97" s="174" t="s">
        <v>19</v>
      </c>
      <c r="N97" s="175" t="s">
        <v>46</v>
      </c>
      <c r="O97" s="63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8" t="s">
        <v>130</v>
      </c>
      <c r="AT97" s="178" t="s">
        <v>125</v>
      </c>
      <c r="AU97" s="178" t="s">
        <v>82</v>
      </c>
      <c r="AY97" s="16" t="s">
        <v>122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6" t="s">
        <v>80</v>
      </c>
      <c r="BK97" s="179">
        <f>ROUND(I97*H97,2)</f>
        <v>0</v>
      </c>
      <c r="BL97" s="16" t="s">
        <v>130</v>
      </c>
      <c r="BM97" s="178" t="s">
        <v>138</v>
      </c>
    </row>
    <row r="98" spans="1:65" s="2" customFormat="1" ht="24.2" customHeight="1">
      <c r="A98" s="33"/>
      <c r="B98" s="34"/>
      <c r="C98" s="167" t="s">
        <v>139</v>
      </c>
      <c r="D98" s="167" t="s">
        <v>125</v>
      </c>
      <c r="E98" s="168" t="s">
        <v>140</v>
      </c>
      <c r="F98" s="169" t="s">
        <v>141</v>
      </c>
      <c r="G98" s="170" t="s">
        <v>128</v>
      </c>
      <c r="H98" s="171">
        <v>1</v>
      </c>
      <c r="I98" s="172"/>
      <c r="J98" s="173">
        <f>ROUND(I98*H98,2)</f>
        <v>0</v>
      </c>
      <c r="K98" s="169" t="s">
        <v>129</v>
      </c>
      <c r="L98" s="38"/>
      <c r="M98" s="174" t="s">
        <v>19</v>
      </c>
      <c r="N98" s="175" t="s">
        <v>46</v>
      </c>
      <c r="O98" s="63"/>
      <c r="P98" s="176">
        <f>O98*H98</f>
        <v>0</v>
      </c>
      <c r="Q98" s="176">
        <v>0</v>
      </c>
      <c r="R98" s="176">
        <f>Q98*H98</f>
        <v>0</v>
      </c>
      <c r="S98" s="176">
        <v>0</v>
      </c>
      <c r="T98" s="177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78" t="s">
        <v>130</v>
      </c>
      <c r="AT98" s="178" t="s">
        <v>125</v>
      </c>
      <c r="AU98" s="178" t="s">
        <v>82</v>
      </c>
      <c r="AY98" s="16" t="s">
        <v>122</v>
      </c>
      <c r="BE98" s="179">
        <f>IF(N98="základní",J98,0)</f>
        <v>0</v>
      </c>
      <c r="BF98" s="179">
        <f>IF(N98="snížená",J98,0)</f>
        <v>0</v>
      </c>
      <c r="BG98" s="179">
        <f>IF(N98="zákl. přenesená",J98,0)</f>
        <v>0</v>
      </c>
      <c r="BH98" s="179">
        <f>IF(N98="sníž. přenesená",J98,0)</f>
        <v>0</v>
      </c>
      <c r="BI98" s="179">
        <f>IF(N98="nulová",J98,0)</f>
        <v>0</v>
      </c>
      <c r="BJ98" s="16" t="s">
        <v>80</v>
      </c>
      <c r="BK98" s="179">
        <f>ROUND(I98*H98,2)</f>
        <v>0</v>
      </c>
      <c r="BL98" s="16" t="s">
        <v>130</v>
      </c>
      <c r="BM98" s="178" t="s">
        <v>142</v>
      </c>
    </row>
    <row r="99" spans="1:65" s="12" customFormat="1" ht="22.9" customHeight="1">
      <c r="B99" s="151"/>
      <c r="C99" s="152"/>
      <c r="D99" s="153" t="s">
        <v>74</v>
      </c>
      <c r="E99" s="165" t="s">
        <v>143</v>
      </c>
      <c r="F99" s="165" t="s">
        <v>144</v>
      </c>
      <c r="G99" s="152"/>
      <c r="H99" s="152"/>
      <c r="I99" s="155"/>
      <c r="J99" s="166">
        <f>BK99</f>
        <v>0</v>
      </c>
      <c r="K99" s="152"/>
      <c r="L99" s="157"/>
      <c r="M99" s="158"/>
      <c r="N99" s="159"/>
      <c r="O99" s="159"/>
      <c r="P99" s="160">
        <f>P100+P102+P188</f>
        <v>0</v>
      </c>
      <c r="Q99" s="159"/>
      <c r="R99" s="160">
        <f>R100+R102+R188</f>
        <v>334.50974725999998</v>
      </c>
      <c r="S99" s="159"/>
      <c r="T99" s="161">
        <f>T100+T102+T188</f>
        <v>0</v>
      </c>
      <c r="AR99" s="162" t="s">
        <v>80</v>
      </c>
      <c r="AT99" s="163" t="s">
        <v>74</v>
      </c>
      <c r="AU99" s="163" t="s">
        <v>80</v>
      </c>
      <c r="AY99" s="162" t="s">
        <v>122</v>
      </c>
      <c r="BK99" s="164">
        <f>BK100+BK102+BK188</f>
        <v>0</v>
      </c>
    </row>
    <row r="100" spans="1:65" s="12" customFormat="1" ht="20.85" customHeight="1">
      <c r="B100" s="151"/>
      <c r="C100" s="152"/>
      <c r="D100" s="153" t="s">
        <v>74</v>
      </c>
      <c r="E100" s="165" t="s">
        <v>145</v>
      </c>
      <c r="F100" s="165" t="s">
        <v>146</v>
      </c>
      <c r="G100" s="152"/>
      <c r="H100" s="152"/>
      <c r="I100" s="155"/>
      <c r="J100" s="166">
        <f>BK100</f>
        <v>0</v>
      </c>
      <c r="K100" s="152"/>
      <c r="L100" s="157"/>
      <c r="M100" s="158"/>
      <c r="N100" s="159"/>
      <c r="O100" s="159"/>
      <c r="P100" s="160">
        <f>P101</f>
        <v>0</v>
      </c>
      <c r="Q100" s="159"/>
      <c r="R100" s="160">
        <f>R101</f>
        <v>246</v>
      </c>
      <c r="S100" s="159"/>
      <c r="T100" s="161">
        <f>T101</f>
        <v>0</v>
      </c>
      <c r="AR100" s="162" t="s">
        <v>80</v>
      </c>
      <c r="AT100" s="163" t="s">
        <v>74</v>
      </c>
      <c r="AU100" s="163" t="s">
        <v>82</v>
      </c>
      <c r="AY100" s="162" t="s">
        <v>122</v>
      </c>
      <c r="BK100" s="164">
        <f>BK101</f>
        <v>0</v>
      </c>
    </row>
    <row r="101" spans="1:65" s="2" customFormat="1" ht="16.5" customHeight="1">
      <c r="A101" s="33"/>
      <c r="B101" s="34"/>
      <c r="C101" s="180" t="s">
        <v>121</v>
      </c>
      <c r="D101" s="180" t="s">
        <v>147</v>
      </c>
      <c r="E101" s="181" t="s">
        <v>148</v>
      </c>
      <c r="F101" s="182" t="s">
        <v>149</v>
      </c>
      <c r="G101" s="183" t="s">
        <v>150</v>
      </c>
      <c r="H101" s="184">
        <v>6</v>
      </c>
      <c r="I101" s="185"/>
      <c r="J101" s="186">
        <f>ROUND(I101*H101,2)</f>
        <v>0</v>
      </c>
      <c r="K101" s="182" t="s">
        <v>19</v>
      </c>
      <c r="L101" s="187"/>
      <c r="M101" s="188" t="s">
        <v>19</v>
      </c>
      <c r="N101" s="189" t="s">
        <v>46</v>
      </c>
      <c r="O101" s="63"/>
      <c r="P101" s="176">
        <f>O101*H101</f>
        <v>0</v>
      </c>
      <c r="Q101" s="176">
        <v>41</v>
      </c>
      <c r="R101" s="176">
        <f>Q101*H101</f>
        <v>246</v>
      </c>
      <c r="S101" s="176">
        <v>0</v>
      </c>
      <c r="T101" s="177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8" t="s">
        <v>151</v>
      </c>
      <c r="AT101" s="178" t="s">
        <v>147</v>
      </c>
      <c r="AU101" s="178" t="s">
        <v>135</v>
      </c>
      <c r="AY101" s="16" t="s">
        <v>122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6" t="s">
        <v>80</v>
      </c>
      <c r="BK101" s="179">
        <f>ROUND(I101*H101,2)</f>
        <v>0</v>
      </c>
      <c r="BL101" s="16" t="s">
        <v>139</v>
      </c>
      <c r="BM101" s="178" t="s">
        <v>152</v>
      </c>
    </row>
    <row r="102" spans="1:65" s="12" customFormat="1" ht="20.85" customHeight="1">
      <c r="B102" s="151"/>
      <c r="C102" s="152"/>
      <c r="D102" s="153" t="s">
        <v>74</v>
      </c>
      <c r="E102" s="165" t="s">
        <v>153</v>
      </c>
      <c r="F102" s="165" t="s">
        <v>154</v>
      </c>
      <c r="G102" s="152"/>
      <c r="H102" s="152"/>
      <c r="I102" s="155"/>
      <c r="J102" s="166">
        <f>BK102</f>
        <v>0</v>
      </c>
      <c r="K102" s="152"/>
      <c r="L102" s="157"/>
      <c r="M102" s="158"/>
      <c r="N102" s="159"/>
      <c r="O102" s="159"/>
      <c r="P102" s="160">
        <f>SUM(P103:P187)</f>
        <v>0</v>
      </c>
      <c r="Q102" s="159"/>
      <c r="R102" s="160">
        <f>SUM(R103:R187)</f>
        <v>59.622039260000001</v>
      </c>
      <c r="S102" s="159"/>
      <c r="T102" s="161">
        <f>SUM(T103:T187)</f>
        <v>0</v>
      </c>
      <c r="AR102" s="162" t="s">
        <v>80</v>
      </c>
      <c r="AT102" s="163" t="s">
        <v>74</v>
      </c>
      <c r="AU102" s="163" t="s">
        <v>82</v>
      </c>
      <c r="AY102" s="162" t="s">
        <v>122</v>
      </c>
      <c r="BK102" s="164">
        <f>SUM(BK103:BK187)</f>
        <v>0</v>
      </c>
    </row>
    <row r="103" spans="1:65" s="2" customFormat="1" ht="16.5" customHeight="1">
      <c r="A103" s="33"/>
      <c r="B103" s="34"/>
      <c r="C103" s="180" t="s">
        <v>155</v>
      </c>
      <c r="D103" s="180" t="s">
        <v>147</v>
      </c>
      <c r="E103" s="181" t="s">
        <v>156</v>
      </c>
      <c r="F103" s="182" t="s">
        <v>157</v>
      </c>
      <c r="G103" s="183" t="s">
        <v>158</v>
      </c>
      <c r="H103" s="184">
        <v>0.43</v>
      </c>
      <c r="I103" s="185"/>
      <c r="J103" s="186">
        <f>ROUND(I103*H103,2)</f>
        <v>0</v>
      </c>
      <c r="K103" s="182" t="s">
        <v>19</v>
      </c>
      <c r="L103" s="187"/>
      <c r="M103" s="188" t="s">
        <v>19</v>
      </c>
      <c r="N103" s="189" t="s">
        <v>46</v>
      </c>
      <c r="O103" s="63"/>
      <c r="P103" s="176">
        <f>O103*H103</f>
        <v>0</v>
      </c>
      <c r="Q103" s="176">
        <v>0</v>
      </c>
      <c r="R103" s="176">
        <f>Q103*H103</f>
        <v>0</v>
      </c>
      <c r="S103" s="176">
        <v>0</v>
      </c>
      <c r="T103" s="17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78" t="s">
        <v>151</v>
      </c>
      <c r="AT103" s="178" t="s">
        <v>147</v>
      </c>
      <c r="AU103" s="178" t="s">
        <v>135</v>
      </c>
      <c r="AY103" s="16" t="s">
        <v>122</v>
      </c>
      <c r="BE103" s="179">
        <f>IF(N103="základní",J103,0)</f>
        <v>0</v>
      </c>
      <c r="BF103" s="179">
        <f>IF(N103="snížená",J103,0)</f>
        <v>0</v>
      </c>
      <c r="BG103" s="179">
        <f>IF(N103="zákl. přenesená",J103,0)</f>
        <v>0</v>
      </c>
      <c r="BH103" s="179">
        <f>IF(N103="sníž. přenesená",J103,0)</f>
        <v>0</v>
      </c>
      <c r="BI103" s="179">
        <f>IF(N103="nulová",J103,0)</f>
        <v>0</v>
      </c>
      <c r="BJ103" s="16" t="s">
        <v>80</v>
      </c>
      <c r="BK103" s="179">
        <f>ROUND(I103*H103,2)</f>
        <v>0</v>
      </c>
      <c r="BL103" s="16" t="s">
        <v>139</v>
      </c>
      <c r="BM103" s="178" t="s">
        <v>159</v>
      </c>
    </row>
    <row r="104" spans="1:65" s="2" customFormat="1" ht="19.5">
      <c r="A104" s="33"/>
      <c r="B104" s="34"/>
      <c r="C104" s="35"/>
      <c r="D104" s="190" t="s">
        <v>160</v>
      </c>
      <c r="E104" s="35"/>
      <c r="F104" s="191" t="s">
        <v>161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160</v>
      </c>
      <c r="AU104" s="16" t="s">
        <v>135</v>
      </c>
    </row>
    <row r="105" spans="1:65" s="2" customFormat="1" ht="16.5" customHeight="1">
      <c r="A105" s="33"/>
      <c r="B105" s="34"/>
      <c r="C105" s="180" t="s">
        <v>162</v>
      </c>
      <c r="D105" s="180" t="s">
        <v>147</v>
      </c>
      <c r="E105" s="181" t="s">
        <v>163</v>
      </c>
      <c r="F105" s="182" t="s">
        <v>164</v>
      </c>
      <c r="G105" s="183" t="s">
        <v>158</v>
      </c>
      <c r="H105" s="184">
        <v>0.43</v>
      </c>
      <c r="I105" s="185"/>
      <c r="J105" s="186">
        <f>ROUND(I105*H105,2)</f>
        <v>0</v>
      </c>
      <c r="K105" s="182" t="s">
        <v>19</v>
      </c>
      <c r="L105" s="187"/>
      <c r="M105" s="188" t="s">
        <v>19</v>
      </c>
      <c r="N105" s="189" t="s">
        <v>46</v>
      </c>
      <c r="O105" s="63"/>
      <c r="P105" s="176">
        <f>O105*H105</f>
        <v>0</v>
      </c>
      <c r="Q105" s="176">
        <v>0</v>
      </c>
      <c r="R105" s="176">
        <f>Q105*H105</f>
        <v>0</v>
      </c>
      <c r="S105" s="176">
        <v>0</v>
      </c>
      <c r="T105" s="177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78" t="s">
        <v>151</v>
      </c>
      <c r="AT105" s="178" t="s">
        <v>147</v>
      </c>
      <c r="AU105" s="178" t="s">
        <v>135</v>
      </c>
      <c r="AY105" s="16" t="s">
        <v>122</v>
      </c>
      <c r="BE105" s="179">
        <f>IF(N105="základní",J105,0)</f>
        <v>0</v>
      </c>
      <c r="BF105" s="179">
        <f>IF(N105="snížená",J105,0)</f>
        <v>0</v>
      </c>
      <c r="BG105" s="179">
        <f>IF(N105="zákl. přenesená",J105,0)</f>
        <v>0</v>
      </c>
      <c r="BH105" s="179">
        <f>IF(N105="sníž. přenesená",J105,0)</f>
        <v>0</v>
      </c>
      <c r="BI105" s="179">
        <f>IF(N105="nulová",J105,0)</f>
        <v>0</v>
      </c>
      <c r="BJ105" s="16" t="s">
        <v>80</v>
      </c>
      <c r="BK105" s="179">
        <f>ROUND(I105*H105,2)</f>
        <v>0</v>
      </c>
      <c r="BL105" s="16" t="s">
        <v>139</v>
      </c>
      <c r="BM105" s="178" t="s">
        <v>165</v>
      </c>
    </row>
    <row r="106" spans="1:65" s="2" customFormat="1" ht="19.5">
      <c r="A106" s="33"/>
      <c r="B106" s="34"/>
      <c r="C106" s="35"/>
      <c r="D106" s="190" t="s">
        <v>160</v>
      </c>
      <c r="E106" s="35"/>
      <c r="F106" s="191" t="s">
        <v>166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160</v>
      </c>
      <c r="AU106" s="16" t="s">
        <v>135</v>
      </c>
    </row>
    <row r="107" spans="1:65" s="2" customFormat="1" ht="16.5" customHeight="1">
      <c r="A107" s="33"/>
      <c r="B107" s="34"/>
      <c r="C107" s="180" t="s">
        <v>151</v>
      </c>
      <c r="D107" s="180" t="s">
        <v>147</v>
      </c>
      <c r="E107" s="181" t="s">
        <v>167</v>
      </c>
      <c r="F107" s="182" t="s">
        <v>168</v>
      </c>
      <c r="G107" s="183" t="s">
        <v>158</v>
      </c>
      <c r="H107" s="184">
        <v>7.0000000000000001E-3</v>
      </c>
      <c r="I107" s="185"/>
      <c r="J107" s="186">
        <f>ROUND(I107*H107,2)</f>
        <v>0</v>
      </c>
      <c r="K107" s="182" t="s">
        <v>19</v>
      </c>
      <c r="L107" s="187"/>
      <c r="M107" s="188" t="s">
        <v>19</v>
      </c>
      <c r="N107" s="189" t="s">
        <v>46</v>
      </c>
      <c r="O107" s="63"/>
      <c r="P107" s="176">
        <f>O107*H107</f>
        <v>0</v>
      </c>
      <c r="Q107" s="176">
        <v>0</v>
      </c>
      <c r="R107" s="176">
        <f>Q107*H107</f>
        <v>0</v>
      </c>
      <c r="S107" s="176">
        <v>0</v>
      </c>
      <c r="T107" s="17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78" t="s">
        <v>151</v>
      </c>
      <c r="AT107" s="178" t="s">
        <v>147</v>
      </c>
      <c r="AU107" s="178" t="s">
        <v>135</v>
      </c>
      <c r="AY107" s="16" t="s">
        <v>122</v>
      </c>
      <c r="BE107" s="179">
        <f>IF(N107="základní",J107,0)</f>
        <v>0</v>
      </c>
      <c r="BF107" s="179">
        <f>IF(N107="snížená",J107,0)</f>
        <v>0</v>
      </c>
      <c r="BG107" s="179">
        <f>IF(N107="zákl. přenesená",J107,0)</f>
        <v>0</v>
      </c>
      <c r="BH107" s="179">
        <f>IF(N107="sníž. přenesená",J107,0)</f>
        <v>0</v>
      </c>
      <c r="BI107" s="179">
        <f>IF(N107="nulová",J107,0)</f>
        <v>0</v>
      </c>
      <c r="BJ107" s="16" t="s">
        <v>80</v>
      </c>
      <c r="BK107" s="179">
        <f>ROUND(I107*H107,2)</f>
        <v>0</v>
      </c>
      <c r="BL107" s="16" t="s">
        <v>139</v>
      </c>
      <c r="BM107" s="178" t="s">
        <v>169</v>
      </c>
    </row>
    <row r="108" spans="1:65" s="2" customFormat="1" ht="19.5">
      <c r="A108" s="33"/>
      <c r="B108" s="34"/>
      <c r="C108" s="35"/>
      <c r="D108" s="190" t="s">
        <v>160</v>
      </c>
      <c r="E108" s="35"/>
      <c r="F108" s="191" t="s">
        <v>170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160</v>
      </c>
      <c r="AU108" s="16" t="s">
        <v>135</v>
      </c>
    </row>
    <row r="109" spans="1:65" s="2" customFormat="1" ht="16.5" customHeight="1">
      <c r="A109" s="33"/>
      <c r="B109" s="34"/>
      <c r="C109" s="180" t="s">
        <v>171</v>
      </c>
      <c r="D109" s="180" t="s">
        <v>147</v>
      </c>
      <c r="E109" s="181" t="s">
        <v>172</v>
      </c>
      <c r="F109" s="182" t="s">
        <v>173</v>
      </c>
      <c r="G109" s="183" t="s">
        <v>158</v>
      </c>
      <c r="H109" s="184">
        <v>0.628</v>
      </c>
      <c r="I109" s="185"/>
      <c r="J109" s="186">
        <f>ROUND(I109*H109,2)</f>
        <v>0</v>
      </c>
      <c r="K109" s="182" t="s">
        <v>19</v>
      </c>
      <c r="L109" s="187"/>
      <c r="M109" s="188" t="s">
        <v>19</v>
      </c>
      <c r="N109" s="189" t="s">
        <v>46</v>
      </c>
      <c r="O109" s="63"/>
      <c r="P109" s="176">
        <f>O109*H109</f>
        <v>0</v>
      </c>
      <c r="Q109" s="176">
        <v>0</v>
      </c>
      <c r="R109" s="176">
        <f>Q109*H109</f>
        <v>0</v>
      </c>
      <c r="S109" s="176">
        <v>0</v>
      </c>
      <c r="T109" s="17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78" t="s">
        <v>151</v>
      </c>
      <c r="AT109" s="178" t="s">
        <v>147</v>
      </c>
      <c r="AU109" s="178" t="s">
        <v>135</v>
      </c>
      <c r="AY109" s="16" t="s">
        <v>122</v>
      </c>
      <c r="BE109" s="179">
        <f>IF(N109="základní",J109,0)</f>
        <v>0</v>
      </c>
      <c r="BF109" s="179">
        <f>IF(N109="snížená",J109,0)</f>
        <v>0</v>
      </c>
      <c r="BG109" s="179">
        <f>IF(N109="zákl. přenesená",J109,0)</f>
        <v>0</v>
      </c>
      <c r="BH109" s="179">
        <f>IF(N109="sníž. přenesená",J109,0)</f>
        <v>0</v>
      </c>
      <c r="BI109" s="179">
        <f>IF(N109="nulová",J109,0)</f>
        <v>0</v>
      </c>
      <c r="BJ109" s="16" t="s">
        <v>80</v>
      </c>
      <c r="BK109" s="179">
        <f>ROUND(I109*H109,2)</f>
        <v>0</v>
      </c>
      <c r="BL109" s="16" t="s">
        <v>139</v>
      </c>
      <c r="BM109" s="178" t="s">
        <v>174</v>
      </c>
    </row>
    <row r="110" spans="1:65" s="2" customFormat="1" ht="19.5">
      <c r="A110" s="33"/>
      <c r="B110" s="34"/>
      <c r="C110" s="35"/>
      <c r="D110" s="190" t="s">
        <v>160</v>
      </c>
      <c r="E110" s="35"/>
      <c r="F110" s="191" t="s">
        <v>170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160</v>
      </c>
      <c r="AU110" s="16" t="s">
        <v>135</v>
      </c>
    </row>
    <row r="111" spans="1:65" s="2" customFormat="1" ht="16.5" customHeight="1">
      <c r="A111" s="33"/>
      <c r="B111" s="34"/>
      <c r="C111" s="180" t="s">
        <v>175</v>
      </c>
      <c r="D111" s="180" t="s">
        <v>147</v>
      </c>
      <c r="E111" s="181" t="s">
        <v>176</v>
      </c>
      <c r="F111" s="182" t="s">
        <v>177</v>
      </c>
      <c r="G111" s="183" t="s">
        <v>158</v>
      </c>
      <c r="H111" s="184">
        <v>1.627</v>
      </c>
      <c r="I111" s="185"/>
      <c r="J111" s="186">
        <f>ROUND(I111*H111,2)</f>
        <v>0</v>
      </c>
      <c r="K111" s="182" t="s">
        <v>19</v>
      </c>
      <c r="L111" s="187"/>
      <c r="M111" s="188" t="s">
        <v>19</v>
      </c>
      <c r="N111" s="189" t="s">
        <v>46</v>
      </c>
      <c r="O111" s="63"/>
      <c r="P111" s="176">
        <f>O111*H111</f>
        <v>0</v>
      </c>
      <c r="Q111" s="176">
        <v>0</v>
      </c>
      <c r="R111" s="176">
        <f>Q111*H111</f>
        <v>0</v>
      </c>
      <c r="S111" s="176">
        <v>0</v>
      </c>
      <c r="T111" s="17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78" t="s">
        <v>151</v>
      </c>
      <c r="AT111" s="178" t="s">
        <v>147</v>
      </c>
      <c r="AU111" s="178" t="s">
        <v>135</v>
      </c>
      <c r="AY111" s="16" t="s">
        <v>122</v>
      </c>
      <c r="BE111" s="179">
        <f>IF(N111="základní",J111,0)</f>
        <v>0</v>
      </c>
      <c r="BF111" s="179">
        <f>IF(N111="snížená",J111,0)</f>
        <v>0</v>
      </c>
      <c r="BG111" s="179">
        <f>IF(N111="zákl. přenesená",J111,0)</f>
        <v>0</v>
      </c>
      <c r="BH111" s="179">
        <f>IF(N111="sníž. přenesená",J111,0)</f>
        <v>0</v>
      </c>
      <c r="BI111" s="179">
        <f>IF(N111="nulová",J111,0)</f>
        <v>0</v>
      </c>
      <c r="BJ111" s="16" t="s">
        <v>80</v>
      </c>
      <c r="BK111" s="179">
        <f>ROUND(I111*H111,2)</f>
        <v>0</v>
      </c>
      <c r="BL111" s="16" t="s">
        <v>139</v>
      </c>
      <c r="BM111" s="178" t="s">
        <v>178</v>
      </c>
    </row>
    <row r="112" spans="1:65" s="2" customFormat="1" ht="19.5">
      <c r="A112" s="33"/>
      <c r="B112" s="34"/>
      <c r="C112" s="35"/>
      <c r="D112" s="190" t="s">
        <v>160</v>
      </c>
      <c r="E112" s="35"/>
      <c r="F112" s="191" t="s">
        <v>179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160</v>
      </c>
      <c r="AU112" s="16" t="s">
        <v>135</v>
      </c>
    </row>
    <row r="113" spans="1:65" s="2" customFormat="1" ht="16.5" customHeight="1">
      <c r="A113" s="33"/>
      <c r="B113" s="34"/>
      <c r="C113" s="180" t="s">
        <v>180</v>
      </c>
      <c r="D113" s="180" t="s">
        <v>147</v>
      </c>
      <c r="E113" s="181" t="s">
        <v>181</v>
      </c>
      <c r="F113" s="182" t="s">
        <v>182</v>
      </c>
      <c r="G113" s="183" t="s">
        <v>150</v>
      </c>
      <c r="H113" s="184">
        <v>6</v>
      </c>
      <c r="I113" s="185"/>
      <c r="J113" s="186">
        <f>ROUND(I113*H113,2)</f>
        <v>0</v>
      </c>
      <c r="K113" s="182" t="s">
        <v>19</v>
      </c>
      <c r="L113" s="187"/>
      <c r="M113" s="188" t="s">
        <v>19</v>
      </c>
      <c r="N113" s="189" t="s">
        <v>46</v>
      </c>
      <c r="O113" s="63"/>
      <c r="P113" s="176">
        <f>O113*H113</f>
        <v>0</v>
      </c>
      <c r="Q113" s="176">
        <v>0.20699999999999999</v>
      </c>
      <c r="R113" s="176">
        <f>Q113*H113</f>
        <v>1.242</v>
      </c>
      <c r="S113" s="176">
        <v>0</v>
      </c>
      <c r="T113" s="17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78" t="s">
        <v>151</v>
      </c>
      <c r="AT113" s="178" t="s">
        <v>147</v>
      </c>
      <c r="AU113" s="178" t="s">
        <v>135</v>
      </c>
      <c r="AY113" s="16" t="s">
        <v>122</v>
      </c>
      <c r="BE113" s="179">
        <f>IF(N113="základní",J113,0)</f>
        <v>0</v>
      </c>
      <c r="BF113" s="179">
        <f>IF(N113="snížená",J113,0)</f>
        <v>0</v>
      </c>
      <c r="BG113" s="179">
        <f>IF(N113="zákl. přenesená",J113,0)</f>
        <v>0</v>
      </c>
      <c r="BH113" s="179">
        <f>IF(N113="sníž. přenesená",J113,0)</f>
        <v>0</v>
      </c>
      <c r="BI113" s="179">
        <f>IF(N113="nulová",J113,0)</f>
        <v>0</v>
      </c>
      <c r="BJ113" s="16" t="s">
        <v>80</v>
      </c>
      <c r="BK113" s="179">
        <f>ROUND(I113*H113,2)</f>
        <v>0</v>
      </c>
      <c r="BL113" s="16" t="s">
        <v>139</v>
      </c>
      <c r="BM113" s="178" t="s">
        <v>183</v>
      </c>
    </row>
    <row r="114" spans="1:65" s="2" customFormat="1" ht="19.5">
      <c r="A114" s="33"/>
      <c r="B114" s="34"/>
      <c r="C114" s="35"/>
      <c r="D114" s="190" t="s">
        <v>160</v>
      </c>
      <c r="E114" s="35"/>
      <c r="F114" s="191" t="s">
        <v>170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160</v>
      </c>
      <c r="AU114" s="16" t="s">
        <v>135</v>
      </c>
    </row>
    <row r="115" spans="1:65" s="2" customFormat="1" ht="16.5" customHeight="1">
      <c r="A115" s="33"/>
      <c r="B115" s="34"/>
      <c r="C115" s="180" t="s">
        <v>184</v>
      </c>
      <c r="D115" s="180" t="s">
        <v>147</v>
      </c>
      <c r="E115" s="181" t="s">
        <v>185</v>
      </c>
      <c r="F115" s="182" t="s">
        <v>186</v>
      </c>
      <c r="G115" s="183" t="s">
        <v>150</v>
      </c>
      <c r="H115" s="184">
        <v>250</v>
      </c>
      <c r="I115" s="185"/>
      <c r="J115" s="186">
        <f>ROUND(I115*H115,2)</f>
        <v>0</v>
      </c>
      <c r="K115" s="182" t="s">
        <v>19</v>
      </c>
      <c r="L115" s="187"/>
      <c r="M115" s="188" t="s">
        <v>19</v>
      </c>
      <c r="N115" s="189" t="s">
        <v>46</v>
      </c>
      <c r="O115" s="63"/>
      <c r="P115" s="176">
        <f>O115*H115</f>
        <v>0</v>
      </c>
      <c r="Q115" s="176">
        <v>0.123</v>
      </c>
      <c r="R115" s="176">
        <f>Q115*H115</f>
        <v>30.75</v>
      </c>
      <c r="S115" s="176">
        <v>0</v>
      </c>
      <c r="T115" s="17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78" t="s">
        <v>151</v>
      </c>
      <c r="AT115" s="178" t="s">
        <v>147</v>
      </c>
      <c r="AU115" s="178" t="s">
        <v>135</v>
      </c>
      <c r="AY115" s="16" t="s">
        <v>122</v>
      </c>
      <c r="BE115" s="179">
        <f>IF(N115="základní",J115,0)</f>
        <v>0</v>
      </c>
      <c r="BF115" s="179">
        <f>IF(N115="snížená",J115,0)</f>
        <v>0</v>
      </c>
      <c r="BG115" s="179">
        <f>IF(N115="zákl. přenesená",J115,0)</f>
        <v>0</v>
      </c>
      <c r="BH115" s="179">
        <f>IF(N115="sníž. přenesená",J115,0)</f>
        <v>0</v>
      </c>
      <c r="BI115" s="179">
        <f>IF(N115="nulová",J115,0)</f>
        <v>0</v>
      </c>
      <c r="BJ115" s="16" t="s">
        <v>80</v>
      </c>
      <c r="BK115" s="179">
        <f>ROUND(I115*H115,2)</f>
        <v>0</v>
      </c>
      <c r="BL115" s="16" t="s">
        <v>139</v>
      </c>
      <c r="BM115" s="178" t="s">
        <v>187</v>
      </c>
    </row>
    <row r="116" spans="1:65" s="2" customFormat="1" ht="29.25">
      <c r="A116" s="33"/>
      <c r="B116" s="34"/>
      <c r="C116" s="35"/>
      <c r="D116" s="190" t="s">
        <v>160</v>
      </c>
      <c r="E116" s="35"/>
      <c r="F116" s="191" t="s">
        <v>188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160</v>
      </c>
      <c r="AU116" s="16" t="s">
        <v>135</v>
      </c>
    </row>
    <row r="117" spans="1:65" s="2" customFormat="1" ht="16.5" customHeight="1">
      <c r="A117" s="33"/>
      <c r="B117" s="34"/>
      <c r="C117" s="180" t="s">
        <v>189</v>
      </c>
      <c r="D117" s="180" t="s">
        <v>147</v>
      </c>
      <c r="E117" s="181" t="s">
        <v>190</v>
      </c>
      <c r="F117" s="182" t="s">
        <v>191</v>
      </c>
      <c r="G117" s="183" t="s">
        <v>150</v>
      </c>
      <c r="H117" s="184">
        <v>224</v>
      </c>
      <c r="I117" s="185"/>
      <c r="J117" s="186">
        <f>ROUND(I117*H117,2)</f>
        <v>0</v>
      </c>
      <c r="K117" s="182" t="s">
        <v>19</v>
      </c>
      <c r="L117" s="187"/>
      <c r="M117" s="188" t="s">
        <v>19</v>
      </c>
      <c r="N117" s="189" t="s">
        <v>46</v>
      </c>
      <c r="O117" s="63"/>
      <c r="P117" s="176">
        <f>O117*H117</f>
        <v>0</v>
      </c>
      <c r="Q117" s="176">
        <v>0.123</v>
      </c>
      <c r="R117" s="176">
        <f>Q117*H117</f>
        <v>27.552</v>
      </c>
      <c r="S117" s="176">
        <v>0</v>
      </c>
      <c r="T117" s="17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78" t="s">
        <v>151</v>
      </c>
      <c r="AT117" s="178" t="s">
        <v>147</v>
      </c>
      <c r="AU117" s="178" t="s">
        <v>135</v>
      </c>
      <c r="AY117" s="16" t="s">
        <v>122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16" t="s">
        <v>80</v>
      </c>
      <c r="BK117" s="179">
        <f>ROUND(I117*H117,2)</f>
        <v>0</v>
      </c>
      <c r="BL117" s="16" t="s">
        <v>139</v>
      </c>
      <c r="BM117" s="178" t="s">
        <v>192</v>
      </c>
    </row>
    <row r="118" spans="1:65" s="2" customFormat="1" ht="19.5">
      <c r="A118" s="33"/>
      <c r="B118" s="34"/>
      <c r="C118" s="35"/>
      <c r="D118" s="190" t="s">
        <v>160</v>
      </c>
      <c r="E118" s="35"/>
      <c r="F118" s="191" t="s">
        <v>179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160</v>
      </c>
      <c r="AU118" s="16" t="s">
        <v>135</v>
      </c>
    </row>
    <row r="119" spans="1:65" s="2" customFormat="1" ht="24.2" customHeight="1">
      <c r="A119" s="33"/>
      <c r="B119" s="34"/>
      <c r="C119" s="180" t="s">
        <v>193</v>
      </c>
      <c r="D119" s="180" t="s">
        <v>147</v>
      </c>
      <c r="E119" s="181" t="s">
        <v>194</v>
      </c>
      <c r="F119" s="182" t="s">
        <v>195</v>
      </c>
      <c r="G119" s="183" t="s">
        <v>196</v>
      </c>
      <c r="H119" s="184">
        <v>0.06</v>
      </c>
      <c r="I119" s="185"/>
      <c r="J119" s="186">
        <f>ROUND(I119*H119,2)</f>
        <v>0</v>
      </c>
      <c r="K119" s="182" t="s">
        <v>129</v>
      </c>
      <c r="L119" s="187"/>
      <c r="M119" s="188" t="s">
        <v>19</v>
      </c>
      <c r="N119" s="189" t="s">
        <v>46</v>
      </c>
      <c r="O119" s="63"/>
      <c r="P119" s="176">
        <f>O119*H119</f>
        <v>0</v>
      </c>
      <c r="Q119" s="176">
        <v>0</v>
      </c>
      <c r="R119" s="176">
        <f>Q119*H119</f>
        <v>0</v>
      </c>
      <c r="S119" s="176">
        <v>0</v>
      </c>
      <c r="T119" s="17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78" t="s">
        <v>151</v>
      </c>
      <c r="AT119" s="178" t="s">
        <v>147</v>
      </c>
      <c r="AU119" s="178" t="s">
        <v>135</v>
      </c>
      <c r="AY119" s="16" t="s">
        <v>122</v>
      </c>
      <c r="BE119" s="179">
        <f>IF(N119="základní",J119,0)</f>
        <v>0</v>
      </c>
      <c r="BF119" s="179">
        <f>IF(N119="snížená",J119,0)</f>
        <v>0</v>
      </c>
      <c r="BG119" s="179">
        <f>IF(N119="zákl. přenesená",J119,0)</f>
        <v>0</v>
      </c>
      <c r="BH119" s="179">
        <f>IF(N119="sníž. přenesená",J119,0)</f>
        <v>0</v>
      </c>
      <c r="BI119" s="179">
        <f>IF(N119="nulová",J119,0)</f>
        <v>0</v>
      </c>
      <c r="BJ119" s="16" t="s">
        <v>80</v>
      </c>
      <c r="BK119" s="179">
        <f>ROUND(I119*H119,2)</f>
        <v>0</v>
      </c>
      <c r="BL119" s="16" t="s">
        <v>139</v>
      </c>
      <c r="BM119" s="178" t="s">
        <v>197</v>
      </c>
    </row>
    <row r="120" spans="1:65" s="2" customFormat="1" ht="19.5">
      <c r="A120" s="33"/>
      <c r="B120" s="34"/>
      <c r="C120" s="35"/>
      <c r="D120" s="190" t="s">
        <v>160</v>
      </c>
      <c r="E120" s="35"/>
      <c r="F120" s="191" t="s">
        <v>170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160</v>
      </c>
      <c r="AU120" s="16" t="s">
        <v>135</v>
      </c>
    </row>
    <row r="121" spans="1:65" s="2" customFormat="1" ht="24.2" customHeight="1">
      <c r="A121" s="33"/>
      <c r="B121" s="34"/>
      <c r="C121" s="180" t="s">
        <v>8</v>
      </c>
      <c r="D121" s="180" t="s">
        <v>147</v>
      </c>
      <c r="E121" s="181" t="s">
        <v>198</v>
      </c>
      <c r="F121" s="182" t="s">
        <v>199</v>
      </c>
      <c r="G121" s="183" t="s">
        <v>196</v>
      </c>
      <c r="H121" s="184">
        <v>0.25</v>
      </c>
      <c r="I121" s="185"/>
      <c r="J121" s="186">
        <f>ROUND(I121*H121,2)</f>
        <v>0</v>
      </c>
      <c r="K121" s="182" t="s">
        <v>129</v>
      </c>
      <c r="L121" s="187"/>
      <c r="M121" s="188" t="s">
        <v>19</v>
      </c>
      <c r="N121" s="189" t="s">
        <v>46</v>
      </c>
      <c r="O121" s="63"/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8" t="s">
        <v>151</v>
      </c>
      <c r="AT121" s="178" t="s">
        <v>147</v>
      </c>
      <c r="AU121" s="178" t="s">
        <v>135</v>
      </c>
      <c r="AY121" s="16" t="s">
        <v>122</v>
      </c>
      <c r="BE121" s="179">
        <f>IF(N121="základní",J121,0)</f>
        <v>0</v>
      </c>
      <c r="BF121" s="179">
        <f>IF(N121="snížená",J121,0)</f>
        <v>0</v>
      </c>
      <c r="BG121" s="179">
        <f>IF(N121="zákl. přenesená",J121,0)</f>
        <v>0</v>
      </c>
      <c r="BH121" s="179">
        <f>IF(N121="sníž. přenesená",J121,0)</f>
        <v>0</v>
      </c>
      <c r="BI121" s="179">
        <f>IF(N121="nulová",J121,0)</f>
        <v>0</v>
      </c>
      <c r="BJ121" s="16" t="s">
        <v>80</v>
      </c>
      <c r="BK121" s="179">
        <f>ROUND(I121*H121,2)</f>
        <v>0</v>
      </c>
      <c r="BL121" s="16" t="s">
        <v>139</v>
      </c>
      <c r="BM121" s="178" t="s">
        <v>200</v>
      </c>
    </row>
    <row r="122" spans="1:65" s="2" customFormat="1" ht="29.25">
      <c r="A122" s="33"/>
      <c r="B122" s="34"/>
      <c r="C122" s="35"/>
      <c r="D122" s="190" t="s">
        <v>160</v>
      </c>
      <c r="E122" s="35"/>
      <c r="F122" s="191" t="s">
        <v>188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160</v>
      </c>
      <c r="AU122" s="16" t="s">
        <v>135</v>
      </c>
    </row>
    <row r="123" spans="1:65" s="2" customFormat="1" ht="24.2" customHeight="1">
      <c r="A123" s="33"/>
      <c r="B123" s="34"/>
      <c r="C123" s="180" t="s">
        <v>201</v>
      </c>
      <c r="D123" s="180" t="s">
        <v>147</v>
      </c>
      <c r="E123" s="181" t="s">
        <v>202</v>
      </c>
      <c r="F123" s="182" t="s">
        <v>203</v>
      </c>
      <c r="G123" s="183" t="s">
        <v>196</v>
      </c>
      <c r="H123" s="184">
        <v>0.224</v>
      </c>
      <c r="I123" s="185"/>
      <c r="J123" s="186">
        <f>ROUND(I123*H123,2)</f>
        <v>0</v>
      </c>
      <c r="K123" s="182" t="s">
        <v>129</v>
      </c>
      <c r="L123" s="187"/>
      <c r="M123" s="188" t="s">
        <v>19</v>
      </c>
      <c r="N123" s="189" t="s">
        <v>46</v>
      </c>
      <c r="O123" s="63"/>
      <c r="P123" s="176">
        <f>O123*H123</f>
        <v>0</v>
      </c>
      <c r="Q123" s="176">
        <v>1.75E-3</v>
      </c>
      <c r="R123" s="176">
        <f>Q123*H123</f>
        <v>3.9200000000000004E-4</v>
      </c>
      <c r="S123" s="176">
        <v>0</v>
      </c>
      <c r="T123" s="17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78" t="s">
        <v>151</v>
      </c>
      <c r="AT123" s="178" t="s">
        <v>147</v>
      </c>
      <c r="AU123" s="178" t="s">
        <v>135</v>
      </c>
      <c r="AY123" s="16" t="s">
        <v>122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6" t="s">
        <v>80</v>
      </c>
      <c r="BK123" s="179">
        <f>ROUND(I123*H123,2)</f>
        <v>0</v>
      </c>
      <c r="BL123" s="16" t="s">
        <v>139</v>
      </c>
      <c r="BM123" s="178" t="s">
        <v>204</v>
      </c>
    </row>
    <row r="124" spans="1:65" s="2" customFormat="1" ht="19.5">
      <c r="A124" s="33"/>
      <c r="B124" s="34"/>
      <c r="C124" s="35"/>
      <c r="D124" s="190" t="s">
        <v>160</v>
      </c>
      <c r="E124" s="35"/>
      <c r="F124" s="191" t="s">
        <v>179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160</v>
      </c>
      <c r="AU124" s="16" t="s">
        <v>135</v>
      </c>
    </row>
    <row r="125" spans="1:65" s="2" customFormat="1" ht="24.2" customHeight="1">
      <c r="A125" s="33"/>
      <c r="B125" s="34"/>
      <c r="C125" s="180" t="s">
        <v>205</v>
      </c>
      <c r="D125" s="180" t="s">
        <v>147</v>
      </c>
      <c r="E125" s="181" t="s">
        <v>206</v>
      </c>
      <c r="F125" s="182" t="s">
        <v>207</v>
      </c>
      <c r="G125" s="183" t="s">
        <v>196</v>
      </c>
      <c r="H125" s="184">
        <v>0.12</v>
      </c>
      <c r="I125" s="185"/>
      <c r="J125" s="186">
        <f>ROUND(I125*H125,2)</f>
        <v>0</v>
      </c>
      <c r="K125" s="182" t="s">
        <v>129</v>
      </c>
      <c r="L125" s="187"/>
      <c r="M125" s="188" t="s">
        <v>19</v>
      </c>
      <c r="N125" s="189" t="s">
        <v>46</v>
      </c>
      <c r="O125" s="63"/>
      <c r="P125" s="176">
        <f>O125*H125</f>
        <v>0</v>
      </c>
      <c r="Q125" s="176">
        <v>1.72E-3</v>
      </c>
      <c r="R125" s="176">
        <f>Q125*H125</f>
        <v>2.0639999999999998E-4</v>
      </c>
      <c r="S125" s="176">
        <v>0</v>
      </c>
      <c r="T125" s="17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8" t="s">
        <v>151</v>
      </c>
      <c r="AT125" s="178" t="s">
        <v>147</v>
      </c>
      <c r="AU125" s="178" t="s">
        <v>135</v>
      </c>
      <c r="AY125" s="16" t="s">
        <v>122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6" t="s">
        <v>80</v>
      </c>
      <c r="BK125" s="179">
        <f>ROUND(I125*H125,2)</f>
        <v>0</v>
      </c>
      <c r="BL125" s="16" t="s">
        <v>139</v>
      </c>
      <c r="BM125" s="178" t="s">
        <v>208</v>
      </c>
    </row>
    <row r="126" spans="1:65" s="2" customFormat="1" ht="19.5">
      <c r="A126" s="33"/>
      <c r="B126" s="34"/>
      <c r="C126" s="35"/>
      <c r="D126" s="190" t="s">
        <v>160</v>
      </c>
      <c r="E126" s="35"/>
      <c r="F126" s="191" t="s">
        <v>170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160</v>
      </c>
      <c r="AU126" s="16" t="s">
        <v>135</v>
      </c>
    </row>
    <row r="127" spans="1:65" s="2" customFormat="1" ht="24.2" customHeight="1">
      <c r="A127" s="33"/>
      <c r="B127" s="34"/>
      <c r="C127" s="180" t="s">
        <v>209</v>
      </c>
      <c r="D127" s="180" t="s">
        <v>147</v>
      </c>
      <c r="E127" s="181" t="s">
        <v>210</v>
      </c>
      <c r="F127" s="182" t="s">
        <v>211</v>
      </c>
      <c r="G127" s="183" t="s">
        <v>196</v>
      </c>
      <c r="H127" s="184">
        <v>0.5</v>
      </c>
      <c r="I127" s="185"/>
      <c r="J127" s="186">
        <f>ROUND(I127*H127,2)</f>
        <v>0</v>
      </c>
      <c r="K127" s="182" t="s">
        <v>129</v>
      </c>
      <c r="L127" s="187"/>
      <c r="M127" s="188" t="s">
        <v>19</v>
      </c>
      <c r="N127" s="189" t="s">
        <v>46</v>
      </c>
      <c r="O127" s="63"/>
      <c r="P127" s="176">
        <f>O127*H127</f>
        <v>0</v>
      </c>
      <c r="Q127" s="176">
        <v>1.1299999999999999E-3</v>
      </c>
      <c r="R127" s="176">
        <f>Q127*H127</f>
        <v>5.6499999999999996E-4</v>
      </c>
      <c r="S127" s="176">
        <v>0</v>
      </c>
      <c r="T127" s="17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8" t="s">
        <v>151</v>
      </c>
      <c r="AT127" s="178" t="s">
        <v>147</v>
      </c>
      <c r="AU127" s="178" t="s">
        <v>135</v>
      </c>
      <c r="AY127" s="16" t="s">
        <v>122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6" t="s">
        <v>80</v>
      </c>
      <c r="BK127" s="179">
        <f>ROUND(I127*H127,2)</f>
        <v>0</v>
      </c>
      <c r="BL127" s="16" t="s">
        <v>139</v>
      </c>
      <c r="BM127" s="178" t="s">
        <v>212</v>
      </c>
    </row>
    <row r="128" spans="1:65" s="2" customFormat="1" ht="29.25">
      <c r="A128" s="33"/>
      <c r="B128" s="34"/>
      <c r="C128" s="35"/>
      <c r="D128" s="190" t="s">
        <v>160</v>
      </c>
      <c r="E128" s="35"/>
      <c r="F128" s="191" t="s">
        <v>188</v>
      </c>
      <c r="G128" s="35"/>
      <c r="H128" s="35"/>
      <c r="I128" s="192"/>
      <c r="J128" s="35"/>
      <c r="K128" s="35"/>
      <c r="L128" s="38"/>
      <c r="M128" s="193"/>
      <c r="N128" s="194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160</v>
      </c>
      <c r="AU128" s="16" t="s">
        <v>135</v>
      </c>
    </row>
    <row r="129" spans="1:65" s="2" customFormat="1" ht="24.2" customHeight="1">
      <c r="A129" s="33"/>
      <c r="B129" s="34"/>
      <c r="C129" s="180" t="s">
        <v>213</v>
      </c>
      <c r="D129" s="180" t="s">
        <v>147</v>
      </c>
      <c r="E129" s="181" t="s">
        <v>214</v>
      </c>
      <c r="F129" s="182" t="s">
        <v>215</v>
      </c>
      <c r="G129" s="183" t="s">
        <v>196</v>
      </c>
      <c r="H129" s="184">
        <v>0.44800000000000001</v>
      </c>
      <c r="I129" s="185"/>
      <c r="J129" s="186">
        <f>ROUND(I129*H129,2)</f>
        <v>0</v>
      </c>
      <c r="K129" s="182" t="s">
        <v>129</v>
      </c>
      <c r="L129" s="187"/>
      <c r="M129" s="188" t="s">
        <v>19</v>
      </c>
      <c r="N129" s="189" t="s">
        <v>46</v>
      </c>
      <c r="O129" s="63"/>
      <c r="P129" s="176">
        <f>O129*H129</f>
        <v>0</v>
      </c>
      <c r="Q129" s="176">
        <v>6.3000000000000003E-4</v>
      </c>
      <c r="R129" s="176">
        <f>Q129*H129</f>
        <v>2.8224000000000001E-4</v>
      </c>
      <c r="S129" s="176">
        <v>0</v>
      </c>
      <c r="T129" s="17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8" t="s">
        <v>151</v>
      </c>
      <c r="AT129" s="178" t="s">
        <v>147</v>
      </c>
      <c r="AU129" s="178" t="s">
        <v>135</v>
      </c>
      <c r="AY129" s="16" t="s">
        <v>122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6" t="s">
        <v>80</v>
      </c>
      <c r="BK129" s="179">
        <f>ROUND(I129*H129,2)</f>
        <v>0</v>
      </c>
      <c r="BL129" s="16" t="s">
        <v>139</v>
      </c>
      <c r="BM129" s="178" t="s">
        <v>216</v>
      </c>
    </row>
    <row r="130" spans="1:65" s="2" customFormat="1" ht="19.5">
      <c r="A130" s="33"/>
      <c r="B130" s="34"/>
      <c r="C130" s="35"/>
      <c r="D130" s="190" t="s">
        <v>160</v>
      </c>
      <c r="E130" s="35"/>
      <c r="F130" s="191" t="s">
        <v>179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160</v>
      </c>
      <c r="AU130" s="16" t="s">
        <v>135</v>
      </c>
    </row>
    <row r="131" spans="1:65" s="2" customFormat="1" ht="24.2" customHeight="1">
      <c r="A131" s="33"/>
      <c r="B131" s="34"/>
      <c r="C131" s="180" t="s">
        <v>217</v>
      </c>
      <c r="D131" s="180" t="s">
        <v>147</v>
      </c>
      <c r="E131" s="181" t="s">
        <v>218</v>
      </c>
      <c r="F131" s="182" t="s">
        <v>219</v>
      </c>
      <c r="G131" s="183" t="s">
        <v>196</v>
      </c>
      <c r="H131" s="184">
        <v>0.06</v>
      </c>
      <c r="I131" s="185"/>
      <c r="J131" s="186">
        <f>ROUND(I131*H131,2)</f>
        <v>0</v>
      </c>
      <c r="K131" s="182" t="s">
        <v>129</v>
      </c>
      <c r="L131" s="187"/>
      <c r="M131" s="188" t="s">
        <v>19</v>
      </c>
      <c r="N131" s="189" t="s">
        <v>46</v>
      </c>
      <c r="O131" s="63"/>
      <c r="P131" s="176">
        <f>O131*H131</f>
        <v>0</v>
      </c>
      <c r="Q131" s="176">
        <v>1.25E-3</v>
      </c>
      <c r="R131" s="176">
        <f>Q131*H131</f>
        <v>7.4999999999999993E-5</v>
      </c>
      <c r="S131" s="176">
        <v>0</v>
      </c>
      <c r="T131" s="17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8" t="s">
        <v>151</v>
      </c>
      <c r="AT131" s="178" t="s">
        <v>147</v>
      </c>
      <c r="AU131" s="178" t="s">
        <v>135</v>
      </c>
      <c r="AY131" s="16" t="s">
        <v>122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6" t="s">
        <v>80</v>
      </c>
      <c r="BK131" s="179">
        <f>ROUND(I131*H131,2)</f>
        <v>0</v>
      </c>
      <c r="BL131" s="16" t="s">
        <v>139</v>
      </c>
      <c r="BM131" s="178" t="s">
        <v>220</v>
      </c>
    </row>
    <row r="132" spans="1:65" s="2" customFormat="1" ht="19.5">
      <c r="A132" s="33"/>
      <c r="B132" s="34"/>
      <c r="C132" s="35"/>
      <c r="D132" s="190" t="s">
        <v>160</v>
      </c>
      <c r="E132" s="35"/>
      <c r="F132" s="191" t="s">
        <v>170</v>
      </c>
      <c r="G132" s="35"/>
      <c r="H132" s="35"/>
      <c r="I132" s="192"/>
      <c r="J132" s="35"/>
      <c r="K132" s="35"/>
      <c r="L132" s="38"/>
      <c r="M132" s="193"/>
      <c r="N132" s="194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160</v>
      </c>
      <c r="AU132" s="16" t="s">
        <v>135</v>
      </c>
    </row>
    <row r="133" spans="1:65" s="2" customFormat="1" ht="24.2" customHeight="1">
      <c r="A133" s="33"/>
      <c r="B133" s="34"/>
      <c r="C133" s="180" t="s">
        <v>7</v>
      </c>
      <c r="D133" s="180" t="s">
        <v>147</v>
      </c>
      <c r="E133" s="181" t="s">
        <v>221</v>
      </c>
      <c r="F133" s="182" t="s">
        <v>222</v>
      </c>
      <c r="G133" s="183" t="s">
        <v>196</v>
      </c>
      <c r="H133" s="184">
        <v>0.25</v>
      </c>
      <c r="I133" s="185"/>
      <c r="J133" s="186">
        <f>ROUND(I133*H133,2)</f>
        <v>0</v>
      </c>
      <c r="K133" s="182" t="s">
        <v>129</v>
      </c>
      <c r="L133" s="187"/>
      <c r="M133" s="188" t="s">
        <v>19</v>
      </c>
      <c r="N133" s="189" t="s">
        <v>46</v>
      </c>
      <c r="O133" s="63"/>
      <c r="P133" s="176">
        <f>O133*H133</f>
        <v>0</v>
      </c>
      <c r="Q133" s="176">
        <v>8.8999999999999995E-4</v>
      </c>
      <c r="R133" s="176">
        <f>Q133*H133</f>
        <v>2.2249999999999999E-4</v>
      </c>
      <c r="S133" s="176">
        <v>0</v>
      </c>
      <c r="T133" s="17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8" t="s">
        <v>151</v>
      </c>
      <c r="AT133" s="178" t="s">
        <v>147</v>
      </c>
      <c r="AU133" s="178" t="s">
        <v>135</v>
      </c>
      <c r="AY133" s="16" t="s">
        <v>122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6" t="s">
        <v>80</v>
      </c>
      <c r="BK133" s="179">
        <f>ROUND(I133*H133,2)</f>
        <v>0</v>
      </c>
      <c r="BL133" s="16" t="s">
        <v>139</v>
      </c>
      <c r="BM133" s="178" t="s">
        <v>223</v>
      </c>
    </row>
    <row r="134" spans="1:65" s="2" customFormat="1" ht="29.25">
      <c r="A134" s="33"/>
      <c r="B134" s="34"/>
      <c r="C134" s="35"/>
      <c r="D134" s="190" t="s">
        <v>160</v>
      </c>
      <c r="E134" s="35"/>
      <c r="F134" s="191" t="s">
        <v>188</v>
      </c>
      <c r="G134" s="35"/>
      <c r="H134" s="35"/>
      <c r="I134" s="192"/>
      <c r="J134" s="35"/>
      <c r="K134" s="35"/>
      <c r="L134" s="38"/>
      <c r="M134" s="193"/>
      <c r="N134" s="194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160</v>
      </c>
      <c r="AU134" s="16" t="s">
        <v>135</v>
      </c>
    </row>
    <row r="135" spans="1:65" s="2" customFormat="1" ht="24.2" customHeight="1">
      <c r="A135" s="33"/>
      <c r="B135" s="34"/>
      <c r="C135" s="180" t="s">
        <v>224</v>
      </c>
      <c r="D135" s="180" t="s">
        <v>147</v>
      </c>
      <c r="E135" s="181" t="s">
        <v>225</v>
      </c>
      <c r="F135" s="182" t="s">
        <v>226</v>
      </c>
      <c r="G135" s="183" t="s">
        <v>196</v>
      </c>
      <c r="H135" s="184">
        <v>0.224</v>
      </c>
      <c r="I135" s="185"/>
      <c r="J135" s="186">
        <f>ROUND(I135*H135,2)</f>
        <v>0</v>
      </c>
      <c r="K135" s="182" t="s">
        <v>129</v>
      </c>
      <c r="L135" s="187"/>
      <c r="M135" s="188" t="s">
        <v>19</v>
      </c>
      <c r="N135" s="189" t="s">
        <v>46</v>
      </c>
      <c r="O135" s="63"/>
      <c r="P135" s="176">
        <f>O135*H135</f>
        <v>0</v>
      </c>
      <c r="Q135" s="176">
        <v>3.8000000000000002E-4</v>
      </c>
      <c r="R135" s="176">
        <f>Q135*H135</f>
        <v>8.5120000000000012E-5</v>
      </c>
      <c r="S135" s="176">
        <v>0</v>
      </c>
      <c r="T135" s="17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8" t="s">
        <v>151</v>
      </c>
      <c r="AT135" s="178" t="s">
        <v>147</v>
      </c>
      <c r="AU135" s="178" t="s">
        <v>135</v>
      </c>
      <c r="AY135" s="16" t="s">
        <v>122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6" t="s">
        <v>80</v>
      </c>
      <c r="BK135" s="179">
        <f>ROUND(I135*H135,2)</f>
        <v>0</v>
      </c>
      <c r="BL135" s="16" t="s">
        <v>139</v>
      </c>
      <c r="BM135" s="178" t="s">
        <v>227</v>
      </c>
    </row>
    <row r="136" spans="1:65" s="2" customFormat="1" ht="19.5">
      <c r="A136" s="33"/>
      <c r="B136" s="34"/>
      <c r="C136" s="35"/>
      <c r="D136" s="190" t="s">
        <v>160</v>
      </c>
      <c r="E136" s="35"/>
      <c r="F136" s="191" t="s">
        <v>179</v>
      </c>
      <c r="G136" s="35"/>
      <c r="H136" s="35"/>
      <c r="I136" s="192"/>
      <c r="J136" s="35"/>
      <c r="K136" s="35"/>
      <c r="L136" s="38"/>
      <c r="M136" s="193"/>
      <c r="N136" s="194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160</v>
      </c>
      <c r="AU136" s="16" t="s">
        <v>135</v>
      </c>
    </row>
    <row r="137" spans="1:65" s="2" customFormat="1" ht="16.5" customHeight="1">
      <c r="A137" s="33"/>
      <c r="B137" s="34"/>
      <c r="C137" s="180" t="s">
        <v>228</v>
      </c>
      <c r="D137" s="180" t="s">
        <v>147</v>
      </c>
      <c r="E137" s="181" t="s">
        <v>229</v>
      </c>
      <c r="F137" s="182" t="s">
        <v>230</v>
      </c>
      <c r="G137" s="183" t="s">
        <v>150</v>
      </c>
      <c r="H137" s="184">
        <v>20</v>
      </c>
      <c r="I137" s="185"/>
      <c r="J137" s="186">
        <f>ROUND(I137*H137,2)</f>
        <v>0</v>
      </c>
      <c r="K137" s="182" t="s">
        <v>19</v>
      </c>
      <c r="L137" s="187"/>
      <c r="M137" s="188" t="s">
        <v>19</v>
      </c>
      <c r="N137" s="189" t="s">
        <v>46</v>
      </c>
      <c r="O137" s="63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8" t="s">
        <v>151</v>
      </c>
      <c r="AT137" s="178" t="s">
        <v>147</v>
      </c>
      <c r="AU137" s="178" t="s">
        <v>135</v>
      </c>
      <c r="AY137" s="16" t="s">
        <v>122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6" t="s">
        <v>80</v>
      </c>
      <c r="BK137" s="179">
        <f>ROUND(I137*H137,2)</f>
        <v>0</v>
      </c>
      <c r="BL137" s="16" t="s">
        <v>139</v>
      </c>
      <c r="BM137" s="178" t="s">
        <v>231</v>
      </c>
    </row>
    <row r="138" spans="1:65" s="2" customFormat="1" ht="19.5">
      <c r="A138" s="33"/>
      <c r="B138" s="34"/>
      <c r="C138" s="35"/>
      <c r="D138" s="190" t="s">
        <v>160</v>
      </c>
      <c r="E138" s="35"/>
      <c r="F138" s="191" t="s">
        <v>232</v>
      </c>
      <c r="G138" s="35"/>
      <c r="H138" s="35"/>
      <c r="I138" s="192"/>
      <c r="J138" s="35"/>
      <c r="K138" s="35"/>
      <c r="L138" s="38"/>
      <c r="M138" s="193"/>
      <c r="N138" s="194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160</v>
      </c>
      <c r="AU138" s="16" t="s">
        <v>135</v>
      </c>
    </row>
    <row r="139" spans="1:65" s="2" customFormat="1" ht="16.5" customHeight="1">
      <c r="A139" s="33"/>
      <c r="B139" s="34"/>
      <c r="C139" s="180" t="s">
        <v>233</v>
      </c>
      <c r="D139" s="180" t="s">
        <v>147</v>
      </c>
      <c r="E139" s="181" t="s">
        <v>234</v>
      </c>
      <c r="F139" s="182" t="s">
        <v>235</v>
      </c>
      <c r="G139" s="183" t="s">
        <v>150</v>
      </c>
      <c r="H139" s="184">
        <v>2</v>
      </c>
      <c r="I139" s="185"/>
      <c r="J139" s="186">
        <f>ROUND(I139*H139,2)</f>
        <v>0</v>
      </c>
      <c r="K139" s="182" t="s">
        <v>19</v>
      </c>
      <c r="L139" s="187"/>
      <c r="M139" s="188" t="s">
        <v>19</v>
      </c>
      <c r="N139" s="189" t="s">
        <v>46</v>
      </c>
      <c r="O139" s="63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8" t="s">
        <v>151</v>
      </c>
      <c r="AT139" s="178" t="s">
        <v>147</v>
      </c>
      <c r="AU139" s="178" t="s">
        <v>135</v>
      </c>
      <c r="AY139" s="16" t="s">
        <v>122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6" t="s">
        <v>80</v>
      </c>
      <c r="BK139" s="179">
        <f>ROUND(I139*H139,2)</f>
        <v>0</v>
      </c>
      <c r="BL139" s="16" t="s">
        <v>139</v>
      </c>
      <c r="BM139" s="178" t="s">
        <v>236</v>
      </c>
    </row>
    <row r="140" spans="1:65" s="2" customFormat="1" ht="19.5">
      <c r="A140" s="33"/>
      <c r="B140" s="34"/>
      <c r="C140" s="35"/>
      <c r="D140" s="190" t="s">
        <v>160</v>
      </c>
      <c r="E140" s="35"/>
      <c r="F140" s="191" t="s">
        <v>232</v>
      </c>
      <c r="G140" s="35"/>
      <c r="H140" s="35"/>
      <c r="I140" s="192"/>
      <c r="J140" s="35"/>
      <c r="K140" s="35"/>
      <c r="L140" s="38"/>
      <c r="M140" s="193"/>
      <c r="N140" s="194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160</v>
      </c>
      <c r="AU140" s="16" t="s">
        <v>135</v>
      </c>
    </row>
    <row r="141" spans="1:65" s="2" customFormat="1" ht="16.5" customHeight="1">
      <c r="A141" s="33"/>
      <c r="B141" s="34"/>
      <c r="C141" s="180" t="s">
        <v>237</v>
      </c>
      <c r="D141" s="180" t="s">
        <v>147</v>
      </c>
      <c r="E141" s="181" t="s">
        <v>238</v>
      </c>
      <c r="F141" s="182" t="s">
        <v>239</v>
      </c>
      <c r="G141" s="183" t="s">
        <v>150</v>
      </c>
      <c r="H141" s="184">
        <v>16</v>
      </c>
      <c r="I141" s="185"/>
      <c r="J141" s="186">
        <f>ROUND(I141*H141,2)</f>
        <v>0</v>
      </c>
      <c r="K141" s="182" t="s">
        <v>19</v>
      </c>
      <c r="L141" s="187"/>
      <c r="M141" s="188" t="s">
        <v>19</v>
      </c>
      <c r="N141" s="189" t="s">
        <v>46</v>
      </c>
      <c r="O141" s="63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8" t="s">
        <v>151</v>
      </c>
      <c r="AT141" s="178" t="s">
        <v>147</v>
      </c>
      <c r="AU141" s="178" t="s">
        <v>135</v>
      </c>
      <c r="AY141" s="16" t="s">
        <v>122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6" t="s">
        <v>80</v>
      </c>
      <c r="BK141" s="179">
        <f>ROUND(I141*H141,2)</f>
        <v>0</v>
      </c>
      <c r="BL141" s="16" t="s">
        <v>139</v>
      </c>
      <c r="BM141" s="178" t="s">
        <v>240</v>
      </c>
    </row>
    <row r="142" spans="1:65" s="2" customFormat="1" ht="19.5">
      <c r="A142" s="33"/>
      <c r="B142" s="34"/>
      <c r="C142" s="35"/>
      <c r="D142" s="190" t="s">
        <v>160</v>
      </c>
      <c r="E142" s="35"/>
      <c r="F142" s="191" t="s">
        <v>232</v>
      </c>
      <c r="G142" s="35"/>
      <c r="H142" s="35"/>
      <c r="I142" s="192"/>
      <c r="J142" s="35"/>
      <c r="K142" s="35"/>
      <c r="L142" s="38"/>
      <c r="M142" s="193"/>
      <c r="N142" s="194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160</v>
      </c>
      <c r="AU142" s="16" t="s">
        <v>135</v>
      </c>
    </row>
    <row r="143" spans="1:65" s="2" customFormat="1" ht="16.5" customHeight="1">
      <c r="A143" s="33"/>
      <c r="B143" s="34"/>
      <c r="C143" s="180" t="s">
        <v>241</v>
      </c>
      <c r="D143" s="180" t="s">
        <v>147</v>
      </c>
      <c r="E143" s="181" t="s">
        <v>242</v>
      </c>
      <c r="F143" s="182" t="s">
        <v>243</v>
      </c>
      <c r="G143" s="183" t="s">
        <v>150</v>
      </c>
      <c r="H143" s="184">
        <v>16</v>
      </c>
      <c r="I143" s="185"/>
      <c r="J143" s="186">
        <f>ROUND(I143*H143,2)</f>
        <v>0</v>
      </c>
      <c r="K143" s="182" t="s">
        <v>19</v>
      </c>
      <c r="L143" s="187"/>
      <c r="M143" s="188" t="s">
        <v>19</v>
      </c>
      <c r="N143" s="189" t="s">
        <v>46</v>
      </c>
      <c r="O143" s="63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8" t="s">
        <v>151</v>
      </c>
      <c r="AT143" s="178" t="s">
        <v>147</v>
      </c>
      <c r="AU143" s="178" t="s">
        <v>135</v>
      </c>
      <c r="AY143" s="16" t="s">
        <v>122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6" t="s">
        <v>80</v>
      </c>
      <c r="BK143" s="179">
        <f>ROUND(I143*H143,2)</f>
        <v>0</v>
      </c>
      <c r="BL143" s="16" t="s">
        <v>139</v>
      </c>
      <c r="BM143" s="178" t="s">
        <v>244</v>
      </c>
    </row>
    <row r="144" spans="1:65" s="2" customFormat="1" ht="19.5">
      <c r="A144" s="33"/>
      <c r="B144" s="34"/>
      <c r="C144" s="35"/>
      <c r="D144" s="190" t="s">
        <v>160</v>
      </c>
      <c r="E144" s="35"/>
      <c r="F144" s="191" t="s">
        <v>232</v>
      </c>
      <c r="G144" s="35"/>
      <c r="H144" s="35"/>
      <c r="I144" s="192"/>
      <c r="J144" s="35"/>
      <c r="K144" s="35"/>
      <c r="L144" s="38"/>
      <c r="M144" s="193"/>
      <c r="N144" s="194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160</v>
      </c>
      <c r="AU144" s="16" t="s">
        <v>135</v>
      </c>
    </row>
    <row r="145" spans="1:65" s="2" customFormat="1" ht="16.5" customHeight="1">
      <c r="A145" s="33"/>
      <c r="B145" s="34"/>
      <c r="C145" s="180" t="s">
        <v>245</v>
      </c>
      <c r="D145" s="180" t="s">
        <v>147</v>
      </c>
      <c r="E145" s="181" t="s">
        <v>246</v>
      </c>
      <c r="F145" s="182" t="s">
        <v>247</v>
      </c>
      <c r="G145" s="183" t="s">
        <v>150</v>
      </c>
      <c r="H145" s="184">
        <v>16</v>
      </c>
      <c r="I145" s="185"/>
      <c r="J145" s="186">
        <f>ROUND(I145*H145,2)</f>
        <v>0</v>
      </c>
      <c r="K145" s="182" t="s">
        <v>19</v>
      </c>
      <c r="L145" s="187"/>
      <c r="M145" s="188" t="s">
        <v>19</v>
      </c>
      <c r="N145" s="189" t="s">
        <v>46</v>
      </c>
      <c r="O145" s="63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8" t="s">
        <v>151</v>
      </c>
      <c r="AT145" s="178" t="s">
        <v>147</v>
      </c>
      <c r="AU145" s="178" t="s">
        <v>135</v>
      </c>
      <c r="AY145" s="16" t="s">
        <v>122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6" t="s">
        <v>80</v>
      </c>
      <c r="BK145" s="179">
        <f>ROUND(I145*H145,2)</f>
        <v>0</v>
      </c>
      <c r="BL145" s="16" t="s">
        <v>139</v>
      </c>
      <c r="BM145" s="178" t="s">
        <v>248</v>
      </c>
    </row>
    <row r="146" spans="1:65" s="2" customFormat="1" ht="19.5">
      <c r="A146" s="33"/>
      <c r="B146" s="34"/>
      <c r="C146" s="35"/>
      <c r="D146" s="190" t="s">
        <v>160</v>
      </c>
      <c r="E146" s="35"/>
      <c r="F146" s="191" t="s">
        <v>232</v>
      </c>
      <c r="G146" s="35"/>
      <c r="H146" s="35"/>
      <c r="I146" s="192"/>
      <c r="J146" s="35"/>
      <c r="K146" s="35"/>
      <c r="L146" s="38"/>
      <c r="M146" s="193"/>
      <c r="N146" s="194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160</v>
      </c>
      <c r="AU146" s="16" t="s">
        <v>135</v>
      </c>
    </row>
    <row r="147" spans="1:65" s="2" customFormat="1" ht="16.5" customHeight="1">
      <c r="A147" s="33"/>
      <c r="B147" s="34"/>
      <c r="C147" s="180" t="s">
        <v>249</v>
      </c>
      <c r="D147" s="180" t="s">
        <v>147</v>
      </c>
      <c r="E147" s="181" t="s">
        <v>250</v>
      </c>
      <c r="F147" s="182" t="s">
        <v>251</v>
      </c>
      <c r="G147" s="183" t="s">
        <v>150</v>
      </c>
      <c r="H147" s="184">
        <v>16</v>
      </c>
      <c r="I147" s="185"/>
      <c r="J147" s="186">
        <f>ROUND(I147*H147,2)</f>
        <v>0</v>
      </c>
      <c r="K147" s="182" t="s">
        <v>19</v>
      </c>
      <c r="L147" s="187"/>
      <c r="M147" s="188" t="s">
        <v>19</v>
      </c>
      <c r="N147" s="189" t="s">
        <v>46</v>
      </c>
      <c r="O147" s="63"/>
      <c r="P147" s="176">
        <f>O147*H147</f>
        <v>0</v>
      </c>
      <c r="Q147" s="176">
        <v>0</v>
      </c>
      <c r="R147" s="176">
        <f>Q147*H147</f>
        <v>0</v>
      </c>
      <c r="S147" s="176">
        <v>0</v>
      </c>
      <c r="T147" s="17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8" t="s">
        <v>151</v>
      </c>
      <c r="AT147" s="178" t="s">
        <v>147</v>
      </c>
      <c r="AU147" s="178" t="s">
        <v>135</v>
      </c>
      <c r="AY147" s="16" t="s">
        <v>122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6" t="s">
        <v>80</v>
      </c>
      <c r="BK147" s="179">
        <f>ROUND(I147*H147,2)</f>
        <v>0</v>
      </c>
      <c r="BL147" s="16" t="s">
        <v>139</v>
      </c>
      <c r="BM147" s="178" t="s">
        <v>252</v>
      </c>
    </row>
    <row r="148" spans="1:65" s="2" customFormat="1" ht="19.5">
      <c r="A148" s="33"/>
      <c r="B148" s="34"/>
      <c r="C148" s="35"/>
      <c r="D148" s="190" t="s">
        <v>160</v>
      </c>
      <c r="E148" s="35"/>
      <c r="F148" s="191" t="s">
        <v>232</v>
      </c>
      <c r="G148" s="35"/>
      <c r="H148" s="35"/>
      <c r="I148" s="192"/>
      <c r="J148" s="35"/>
      <c r="K148" s="35"/>
      <c r="L148" s="38"/>
      <c r="M148" s="193"/>
      <c r="N148" s="194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160</v>
      </c>
      <c r="AU148" s="16" t="s">
        <v>135</v>
      </c>
    </row>
    <row r="149" spans="1:65" s="2" customFormat="1" ht="16.5" customHeight="1">
      <c r="A149" s="33"/>
      <c r="B149" s="34"/>
      <c r="C149" s="180" t="s">
        <v>253</v>
      </c>
      <c r="D149" s="180" t="s">
        <v>147</v>
      </c>
      <c r="E149" s="181" t="s">
        <v>254</v>
      </c>
      <c r="F149" s="182" t="s">
        <v>255</v>
      </c>
      <c r="G149" s="183" t="s">
        <v>150</v>
      </c>
      <c r="H149" s="184">
        <v>32</v>
      </c>
      <c r="I149" s="185"/>
      <c r="J149" s="186">
        <f>ROUND(I149*H149,2)</f>
        <v>0</v>
      </c>
      <c r="K149" s="182" t="s">
        <v>19</v>
      </c>
      <c r="L149" s="187"/>
      <c r="M149" s="188" t="s">
        <v>19</v>
      </c>
      <c r="N149" s="189" t="s">
        <v>46</v>
      </c>
      <c r="O149" s="63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8" t="s">
        <v>151</v>
      </c>
      <c r="AT149" s="178" t="s">
        <v>147</v>
      </c>
      <c r="AU149" s="178" t="s">
        <v>135</v>
      </c>
      <c r="AY149" s="16" t="s">
        <v>122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6" t="s">
        <v>80</v>
      </c>
      <c r="BK149" s="179">
        <f>ROUND(I149*H149,2)</f>
        <v>0</v>
      </c>
      <c r="BL149" s="16" t="s">
        <v>139</v>
      </c>
      <c r="BM149" s="178" t="s">
        <v>256</v>
      </c>
    </row>
    <row r="150" spans="1:65" s="2" customFormat="1" ht="19.5">
      <c r="A150" s="33"/>
      <c r="B150" s="34"/>
      <c r="C150" s="35"/>
      <c r="D150" s="190" t="s">
        <v>160</v>
      </c>
      <c r="E150" s="35"/>
      <c r="F150" s="191" t="s">
        <v>232</v>
      </c>
      <c r="G150" s="35"/>
      <c r="H150" s="35"/>
      <c r="I150" s="192"/>
      <c r="J150" s="35"/>
      <c r="K150" s="35"/>
      <c r="L150" s="38"/>
      <c r="M150" s="193"/>
      <c r="N150" s="194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160</v>
      </c>
      <c r="AU150" s="16" t="s">
        <v>135</v>
      </c>
    </row>
    <row r="151" spans="1:65" s="2" customFormat="1" ht="16.5" customHeight="1">
      <c r="A151" s="33"/>
      <c r="B151" s="34"/>
      <c r="C151" s="180" t="s">
        <v>257</v>
      </c>
      <c r="D151" s="180" t="s">
        <v>147</v>
      </c>
      <c r="E151" s="181" t="s">
        <v>258</v>
      </c>
      <c r="F151" s="182" t="s">
        <v>259</v>
      </c>
      <c r="G151" s="183" t="s">
        <v>150</v>
      </c>
      <c r="H151" s="184">
        <v>32</v>
      </c>
      <c r="I151" s="185"/>
      <c r="J151" s="186">
        <f>ROUND(I151*H151,2)</f>
        <v>0</v>
      </c>
      <c r="K151" s="182" t="s">
        <v>19</v>
      </c>
      <c r="L151" s="187"/>
      <c r="M151" s="188" t="s">
        <v>19</v>
      </c>
      <c r="N151" s="189" t="s">
        <v>46</v>
      </c>
      <c r="O151" s="63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8" t="s">
        <v>151</v>
      </c>
      <c r="AT151" s="178" t="s">
        <v>147</v>
      </c>
      <c r="AU151" s="178" t="s">
        <v>135</v>
      </c>
      <c r="AY151" s="16" t="s">
        <v>122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6" t="s">
        <v>80</v>
      </c>
      <c r="BK151" s="179">
        <f>ROUND(I151*H151,2)</f>
        <v>0</v>
      </c>
      <c r="BL151" s="16" t="s">
        <v>139</v>
      </c>
      <c r="BM151" s="178" t="s">
        <v>260</v>
      </c>
    </row>
    <row r="152" spans="1:65" s="2" customFormat="1" ht="19.5">
      <c r="A152" s="33"/>
      <c r="B152" s="34"/>
      <c r="C152" s="35"/>
      <c r="D152" s="190" t="s">
        <v>160</v>
      </c>
      <c r="E152" s="35"/>
      <c r="F152" s="191" t="s">
        <v>232</v>
      </c>
      <c r="G152" s="35"/>
      <c r="H152" s="35"/>
      <c r="I152" s="192"/>
      <c r="J152" s="35"/>
      <c r="K152" s="35"/>
      <c r="L152" s="38"/>
      <c r="M152" s="193"/>
      <c r="N152" s="194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160</v>
      </c>
      <c r="AU152" s="16" t="s">
        <v>135</v>
      </c>
    </row>
    <row r="153" spans="1:65" s="2" customFormat="1" ht="16.5" customHeight="1">
      <c r="A153" s="33"/>
      <c r="B153" s="34"/>
      <c r="C153" s="180" t="s">
        <v>261</v>
      </c>
      <c r="D153" s="180" t="s">
        <v>147</v>
      </c>
      <c r="E153" s="181" t="s">
        <v>262</v>
      </c>
      <c r="F153" s="182" t="s">
        <v>263</v>
      </c>
      <c r="G153" s="183" t="s">
        <v>264</v>
      </c>
      <c r="H153" s="184">
        <v>3</v>
      </c>
      <c r="I153" s="185"/>
      <c r="J153" s="186">
        <f>ROUND(I153*H153,2)</f>
        <v>0</v>
      </c>
      <c r="K153" s="182" t="s">
        <v>19</v>
      </c>
      <c r="L153" s="187"/>
      <c r="M153" s="188" t="s">
        <v>19</v>
      </c>
      <c r="N153" s="189" t="s">
        <v>46</v>
      </c>
      <c r="O153" s="63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8" t="s">
        <v>151</v>
      </c>
      <c r="AT153" s="178" t="s">
        <v>147</v>
      </c>
      <c r="AU153" s="178" t="s">
        <v>135</v>
      </c>
      <c r="AY153" s="16" t="s">
        <v>122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6" t="s">
        <v>80</v>
      </c>
      <c r="BK153" s="179">
        <f>ROUND(I153*H153,2)</f>
        <v>0</v>
      </c>
      <c r="BL153" s="16" t="s">
        <v>139</v>
      </c>
      <c r="BM153" s="178" t="s">
        <v>265</v>
      </c>
    </row>
    <row r="154" spans="1:65" s="2" customFormat="1" ht="19.5">
      <c r="A154" s="33"/>
      <c r="B154" s="34"/>
      <c r="C154" s="35"/>
      <c r="D154" s="190" t="s">
        <v>160</v>
      </c>
      <c r="E154" s="35"/>
      <c r="F154" s="191" t="s">
        <v>232</v>
      </c>
      <c r="G154" s="35"/>
      <c r="H154" s="35"/>
      <c r="I154" s="192"/>
      <c r="J154" s="35"/>
      <c r="K154" s="35"/>
      <c r="L154" s="38"/>
      <c r="M154" s="193"/>
      <c r="N154" s="194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160</v>
      </c>
      <c r="AU154" s="16" t="s">
        <v>135</v>
      </c>
    </row>
    <row r="155" spans="1:65" s="2" customFormat="1" ht="16.5" customHeight="1">
      <c r="A155" s="33"/>
      <c r="B155" s="34"/>
      <c r="C155" s="180" t="s">
        <v>266</v>
      </c>
      <c r="D155" s="180" t="s">
        <v>147</v>
      </c>
      <c r="E155" s="181" t="s">
        <v>267</v>
      </c>
      <c r="F155" s="182" t="s">
        <v>268</v>
      </c>
      <c r="G155" s="183" t="s">
        <v>269</v>
      </c>
      <c r="H155" s="184">
        <v>5</v>
      </c>
      <c r="I155" s="185"/>
      <c r="J155" s="186">
        <f>ROUND(I155*H155,2)</f>
        <v>0</v>
      </c>
      <c r="K155" s="182" t="s">
        <v>19</v>
      </c>
      <c r="L155" s="187"/>
      <c r="M155" s="188" t="s">
        <v>19</v>
      </c>
      <c r="N155" s="189" t="s">
        <v>46</v>
      </c>
      <c r="O155" s="63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8" t="s">
        <v>151</v>
      </c>
      <c r="AT155" s="178" t="s">
        <v>147</v>
      </c>
      <c r="AU155" s="178" t="s">
        <v>135</v>
      </c>
      <c r="AY155" s="16" t="s">
        <v>122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6" t="s">
        <v>80</v>
      </c>
      <c r="BK155" s="179">
        <f>ROUND(I155*H155,2)</f>
        <v>0</v>
      </c>
      <c r="BL155" s="16" t="s">
        <v>139</v>
      </c>
      <c r="BM155" s="178" t="s">
        <v>270</v>
      </c>
    </row>
    <row r="156" spans="1:65" s="2" customFormat="1" ht="19.5">
      <c r="A156" s="33"/>
      <c r="B156" s="34"/>
      <c r="C156" s="35"/>
      <c r="D156" s="190" t="s">
        <v>160</v>
      </c>
      <c r="E156" s="35"/>
      <c r="F156" s="191" t="s">
        <v>232</v>
      </c>
      <c r="G156" s="35"/>
      <c r="H156" s="35"/>
      <c r="I156" s="192"/>
      <c r="J156" s="35"/>
      <c r="K156" s="35"/>
      <c r="L156" s="38"/>
      <c r="M156" s="193"/>
      <c r="N156" s="194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160</v>
      </c>
      <c r="AU156" s="16" t="s">
        <v>135</v>
      </c>
    </row>
    <row r="157" spans="1:65" s="2" customFormat="1" ht="16.5" customHeight="1">
      <c r="A157" s="33"/>
      <c r="B157" s="34"/>
      <c r="C157" s="180" t="s">
        <v>271</v>
      </c>
      <c r="D157" s="180" t="s">
        <v>147</v>
      </c>
      <c r="E157" s="181" t="s">
        <v>272</v>
      </c>
      <c r="F157" s="182" t="s">
        <v>273</v>
      </c>
      <c r="G157" s="183" t="s">
        <v>150</v>
      </c>
      <c r="H157" s="184">
        <v>1</v>
      </c>
      <c r="I157" s="185"/>
      <c r="J157" s="186">
        <f>ROUND(I157*H157,2)</f>
        <v>0</v>
      </c>
      <c r="K157" s="182" t="s">
        <v>19</v>
      </c>
      <c r="L157" s="187"/>
      <c r="M157" s="188" t="s">
        <v>19</v>
      </c>
      <c r="N157" s="189" t="s">
        <v>46</v>
      </c>
      <c r="O157" s="63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8" t="s">
        <v>151</v>
      </c>
      <c r="AT157" s="178" t="s">
        <v>147</v>
      </c>
      <c r="AU157" s="178" t="s">
        <v>135</v>
      </c>
      <c r="AY157" s="16" t="s">
        <v>122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6" t="s">
        <v>80</v>
      </c>
      <c r="BK157" s="179">
        <f>ROUND(I157*H157,2)</f>
        <v>0</v>
      </c>
      <c r="BL157" s="16" t="s">
        <v>139</v>
      </c>
      <c r="BM157" s="178" t="s">
        <v>274</v>
      </c>
    </row>
    <row r="158" spans="1:65" s="2" customFormat="1" ht="19.5">
      <c r="A158" s="33"/>
      <c r="B158" s="34"/>
      <c r="C158" s="35"/>
      <c r="D158" s="190" t="s">
        <v>160</v>
      </c>
      <c r="E158" s="35"/>
      <c r="F158" s="191" t="s">
        <v>232</v>
      </c>
      <c r="G158" s="35"/>
      <c r="H158" s="35"/>
      <c r="I158" s="192"/>
      <c r="J158" s="35"/>
      <c r="K158" s="35"/>
      <c r="L158" s="38"/>
      <c r="M158" s="193"/>
      <c r="N158" s="194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160</v>
      </c>
      <c r="AU158" s="16" t="s">
        <v>135</v>
      </c>
    </row>
    <row r="159" spans="1:65" s="2" customFormat="1" ht="16.5" customHeight="1">
      <c r="A159" s="33"/>
      <c r="B159" s="34"/>
      <c r="C159" s="180" t="s">
        <v>275</v>
      </c>
      <c r="D159" s="180" t="s">
        <v>147</v>
      </c>
      <c r="E159" s="181" t="s">
        <v>276</v>
      </c>
      <c r="F159" s="182" t="s">
        <v>277</v>
      </c>
      <c r="G159" s="183" t="s">
        <v>278</v>
      </c>
      <c r="H159" s="184">
        <v>38</v>
      </c>
      <c r="I159" s="185"/>
      <c r="J159" s="186">
        <f>ROUND(I159*H159,2)</f>
        <v>0</v>
      </c>
      <c r="K159" s="182" t="s">
        <v>129</v>
      </c>
      <c r="L159" s="187"/>
      <c r="M159" s="188" t="s">
        <v>19</v>
      </c>
      <c r="N159" s="189" t="s">
        <v>46</v>
      </c>
      <c r="O159" s="63"/>
      <c r="P159" s="176">
        <f>O159*H159</f>
        <v>0</v>
      </c>
      <c r="Q159" s="176">
        <v>4.2999999999999999E-4</v>
      </c>
      <c r="R159" s="176">
        <f>Q159*H159</f>
        <v>1.634E-2</v>
      </c>
      <c r="S159" s="176">
        <v>0</v>
      </c>
      <c r="T159" s="17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8" t="s">
        <v>151</v>
      </c>
      <c r="AT159" s="178" t="s">
        <v>147</v>
      </c>
      <c r="AU159" s="178" t="s">
        <v>135</v>
      </c>
      <c r="AY159" s="16" t="s">
        <v>122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6" t="s">
        <v>80</v>
      </c>
      <c r="BK159" s="179">
        <f>ROUND(I159*H159,2)</f>
        <v>0</v>
      </c>
      <c r="BL159" s="16" t="s">
        <v>139</v>
      </c>
      <c r="BM159" s="178" t="s">
        <v>279</v>
      </c>
    </row>
    <row r="160" spans="1:65" s="2" customFormat="1" ht="19.5">
      <c r="A160" s="33"/>
      <c r="B160" s="34"/>
      <c r="C160" s="35"/>
      <c r="D160" s="190" t="s">
        <v>160</v>
      </c>
      <c r="E160" s="35"/>
      <c r="F160" s="191" t="s">
        <v>232</v>
      </c>
      <c r="G160" s="35"/>
      <c r="H160" s="35"/>
      <c r="I160" s="192"/>
      <c r="J160" s="35"/>
      <c r="K160" s="35"/>
      <c r="L160" s="38"/>
      <c r="M160" s="193"/>
      <c r="N160" s="194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160</v>
      </c>
      <c r="AU160" s="16" t="s">
        <v>135</v>
      </c>
    </row>
    <row r="161" spans="1:65" s="2" customFormat="1" ht="16.5" customHeight="1">
      <c r="A161" s="33"/>
      <c r="B161" s="34"/>
      <c r="C161" s="180" t="s">
        <v>280</v>
      </c>
      <c r="D161" s="180" t="s">
        <v>147</v>
      </c>
      <c r="E161" s="181" t="s">
        <v>281</v>
      </c>
      <c r="F161" s="182" t="s">
        <v>282</v>
      </c>
      <c r="G161" s="183" t="s">
        <v>283</v>
      </c>
      <c r="H161" s="184">
        <v>1.351</v>
      </c>
      <c r="I161" s="185"/>
      <c r="J161" s="186">
        <f>ROUND(I161*H161,2)</f>
        <v>0</v>
      </c>
      <c r="K161" s="182" t="s">
        <v>129</v>
      </c>
      <c r="L161" s="187"/>
      <c r="M161" s="188" t="s">
        <v>19</v>
      </c>
      <c r="N161" s="189" t="s">
        <v>46</v>
      </c>
      <c r="O161" s="63"/>
      <c r="P161" s="176">
        <f>O161*H161</f>
        <v>0</v>
      </c>
      <c r="Q161" s="176">
        <v>1E-3</v>
      </c>
      <c r="R161" s="176">
        <f>Q161*H161</f>
        <v>1.351E-3</v>
      </c>
      <c r="S161" s="176">
        <v>0</v>
      </c>
      <c r="T161" s="17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8" t="s">
        <v>151</v>
      </c>
      <c r="AT161" s="178" t="s">
        <v>147</v>
      </c>
      <c r="AU161" s="178" t="s">
        <v>135</v>
      </c>
      <c r="AY161" s="16" t="s">
        <v>122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6" t="s">
        <v>80</v>
      </c>
      <c r="BK161" s="179">
        <f>ROUND(I161*H161,2)</f>
        <v>0</v>
      </c>
      <c r="BL161" s="16" t="s">
        <v>139</v>
      </c>
      <c r="BM161" s="178" t="s">
        <v>284</v>
      </c>
    </row>
    <row r="162" spans="1:65" s="2" customFormat="1" ht="19.5">
      <c r="A162" s="33"/>
      <c r="B162" s="34"/>
      <c r="C162" s="35"/>
      <c r="D162" s="190" t="s">
        <v>160</v>
      </c>
      <c r="E162" s="35"/>
      <c r="F162" s="191" t="s">
        <v>232</v>
      </c>
      <c r="G162" s="35"/>
      <c r="H162" s="35"/>
      <c r="I162" s="192"/>
      <c r="J162" s="35"/>
      <c r="K162" s="35"/>
      <c r="L162" s="38"/>
      <c r="M162" s="193"/>
      <c r="N162" s="194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160</v>
      </c>
      <c r="AU162" s="16" t="s">
        <v>135</v>
      </c>
    </row>
    <row r="163" spans="1:65" s="13" customFormat="1">
      <c r="B163" s="195"/>
      <c r="C163" s="196"/>
      <c r="D163" s="190" t="s">
        <v>285</v>
      </c>
      <c r="E163" s="197" t="s">
        <v>19</v>
      </c>
      <c r="F163" s="198" t="s">
        <v>286</v>
      </c>
      <c r="G163" s="196"/>
      <c r="H163" s="199">
        <v>1.351</v>
      </c>
      <c r="I163" s="200"/>
      <c r="J163" s="196"/>
      <c r="K163" s="196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285</v>
      </c>
      <c r="AU163" s="205" t="s">
        <v>135</v>
      </c>
      <c r="AV163" s="13" t="s">
        <v>82</v>
      </c>
      <c r="AW163" s="13" t="s">
        <v>37</v>
      </c>
      <c r="AX163" s="13" t="s">
        <v>80</v>
      </c>
      <c r="AY163" s="205" t="s">
        <v>122</v>
      </c>
    </row>
    <row r="164" spans="1:65" s="2" customFormat="1" ht="16.5" customHeight="1">
      <c r="A164" s="33"/>
      <c r="B164" s="34"/>
      <c r="C164" s="180" t="s">
        <v>287</v>
      </c>
      <c r="D164" s="180" t="s">
        <v>147</v>
      </c>
      <c r="E164" s="181" t="s">
        <v>288</v>
      </c>
      <c r="F164" s="182" t="s">
        <v>289</v>
      </c>
      <c r="G164" s="183" t="s">
        <v>278</v>
      </c>
      <c r="H164" s="184">
        <v>4</v>
      </c>
      <c r="I164" s="185"/>
      <c r="J164" s="186">
        <f>ROUND(I164*H164,2)</f>
        <v>0</v>
      </c>
      <c r="K164" s="182" t="s">
        <v>129</v>
      </c>
      <c r="L164" s="187"/>
      <c r="M164" s="188" t="s">
        <v>19</v>
      </c>
      <c r="N164" s="189" t="s">
        <v>46</v>
      </c>
      <c r="O164" s="63"/>
      <c r="P164" s="176">
        <f>O164*H164</f>
        <v>0</v>
      </c>
      <c r="Q164" s="176">
        <v>6.9999999999999999E-4</v>
      </c>
      <c r="R164" s="176">
        <f>Q164*H164</f>
        <v>2.8E-3</v>
      </c>
      <c r="S164" s="176">
        <v>0</v>
      </c>
      <c r="T164" s="17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8" t="s">
        <v>151</v>
      </c>
      <c r="AT164" s="178" t="s">
        <v>147</v>
      </c>
      <c r="AU164" s="178" t="s">
        <v>135</v>
      </c>
      <c r="AY164" s="16" t="s">
        <v>122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6" t="s">
        <v>80</v>
      </c>
      <c r="BK164" s="179">
        <f>ROUND(I164*H164,2)</f>
        <v>0</v>
      </c>
      <c r="BL164" s="16" t="s">
        <v>139</v>
      </c>
      <c r="BM164" s="178" t="s">
        <v>290</v>
      </c>
    </row>
    <row r="165" spans="1:65" s="2" customFormat="1" ht="19.5">
      <c r="A165" s="33"/>
      <c r="B165" s="34"/>
      <c r="C165" s="35"/>
      <c r="D165" s="190" t="s">
        <v>160</v>
      </c>
      <c r="E165" s="35"/>
      <c r="F165" s="191" t="s">
        <v>232</v>
      </c>
      <c r="G165" s="35"/>
      <c r="H165" s="35"/>
      <c r="I165" s="192"/>
      <c r="J165" s="35"/>
      <c r="K165" s="35"/>
      <c r="L165" s="38"/>
      <c r="M165" s="193"/>
      <c r="N165" s="194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160</v>
      </c>
      <c r="AU165" s="16" t="s">
        <v>135</v>
      </c>
    </row>
    <row r="166" spans="1:65" s="2" customFormat="1" ht="16.5" customHeight="1">
      <c r="A166" s="33"/>
      <c r="B166" s="34"/>
      <c r="C166" s="180" t="s">
        <v>291</v>
      </c>
      <c r="D166" s="180" t="s">
        <v>147</v>
      </c>
      <c r="E166" s="181" t="s">
        <v>292</v>
      </c>
      <c r="F166" s="182" t="s">
        <v>293</v>
      </c>
      <c r="G166" s="183" t="s">
        <v>150</v>
      </c>
      <c r="H166" s="184">
        <v>20</v>
      </c>
      <c r="I166" s="185"/>
      <c r="J166" s="186">
        <f>ROUND(I166*H166,2)</f>
        <v>0</v>
      </c>
      <c r="K166" s="182" t="s">
        <v>19</v>
      </c>
      <c r="L166" s="187"/>
      <c r="M166" s="188" t="s">
        <v>19</v>
      </c>
      <c r="N166" s="189" t="s">
        <v>46</v>
      </c>
      <c r="O166" s="63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8" t="s">
        <v>151</v>
      </c>
      <c r="AT166" s="178" t="s">
        <v>147</v>
      </c>
      <c r="AU166" s="178" t="s">
        <v>135</v>
      </c>
      <c r="AY166" s="16" t="s">
        <v>122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6" t="s">
        <v>80</v>
      </c>
      <c r="BK166" s="179">
        <f>ROUND(I166*H166,2)</f>
        <v>0</v>
      </c>
      <c r="BL166" s="16" t="s">
        <v>139</v>
      </c>
      <c r="BM166" s="178" t="s">
        <v>294</v>
      </c>
    </row>
    <row r="167" spans="1:65" s="2" customFormat="1" ht="19.5">
      <c r="A167" s="33"/>
      <c r="B167" s="34"/>
      <c r="C167" s="35"/>
      <c r="D167" s="190" t="s">
        <v>160</v>
      </c>
      <c r="E167" s="35"/>
      <c r="F167" s="191" t="s">
        <v>232</v>
      </c>
      <c r="G167" s="35"/>
      <c r="H167" s="35"/>
      <c r="I167" s="192"/>
      <c r="J167" s="35"/>
      <c r="K167" s="35"/>
      <c r="L167" s="38"/>
      <c r="M167" s="193"/>
      <c r="N167" s="194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160</v>
      </c>
      <c r="AU167" s="16" t="s">
        <v>135</v>
      </c>
    </row>
    <row r="168" spans="1:65" s="2" customFormat="1" ht="16.5" customHeight="1">
      <c r="A168" s="33"/>
      <c r="B168" s="34"/>
      <c r="C168" s="180" t="s">
        <v>295</v>
      </c>
      <c r="D168" s="180" t="s">
        <v>147</v>
      </c>
      <c r="E168" s="181" t="s">
        <v>296</v>
      </c>
      <c r="F168" s="182" t="s">
        <v>297</v>
      </c>
      <c r="G168" s="183" t="s">
        <v>283</v>
      </c>
      <c r="H168" s="184">
        <v>25</v>
      </c>
      <c r="I168" s="185"/>
      <c r="J168" s="186">
        <f>ROUND(I168*H168,2)</f>
        <v>0</v>
      </c>
      <c r="K168" s="182" t="s">
        <v>129</v>
      </c>
      <c r="L168" s="187"/>
      <c r="M168" s="188" t="s">
        <v>19</v>
      </c>
      <c r="N168" s="189" t="s">
        <v>46</v>
      </c>
      <c r="O168" s="63"/>
      <c r="P168" s="176">
        <f>O168*H168</f>
        <v>0</v>
      </c>
      <c r="Q168" s="176">
        <v>1E-3</v>
      </c>
      <c r="R168" s="176">
        <f>Q168*H168</f>
        <v>2.5000000000000001E-2</v>
      </c>
      <c r="S168" s="176">
        <v>0</v>
      </c>
      <c r="T168" s="17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8" t="s">
        <v>151</v>
      </c>
      <c r="AT168" s="178" t="s">
        <v>147</v>
      </c>
      <c r="AU168" s="178" t="s">
        <v>135</v>
      </c>
      <c r="AY168" s="16" t="s">
        <v>122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6" t="s">
        <v>80</v>
      </c>
      <c r="BK168" s="179">
        <f>ROUND(I168*H168,2)</f>
        <v>0</v>
      </c>
      <c r="BL168" s="16" t="s">
        <v>139</v>
      </c>
      <c r="BM168" s="178" t="s">
        <v>298</v>
      </c>
    </row>
    <row r="169" spans="1:65" s="2" customFormat="1" ht="19.5">
      <c r="A169" s="33"/>
      <c r="B169" s="34"/>
      <c r="C169" s="35"/>
      <c r="D169" s="190" t="s">
        <v>160</v>
      </c>
      <c r="E169" s="35"/>
      <c r="F169" s="191" t="s">
        <v>232</v>
      </c>
      <c r="G169" s="35"/>
      <c r="H169" s="35"/>
      <c r="I169" s="192"/>
      <c r="J169" s="35"/>
      <c r="K169" s="35"/>
      <c r="L169" s="38"/>
      <c r="M169" s="193"/>
      <c r="N169" s="194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160</v>
      </c>
      <c r="AU169" s="16" t="s">
        <v>135</v>
      </c>
    </row>
    <row r="170" spans="1:65" s="2" customFormat="1" ht="16.5" customHeight="1">
      <c r="A170" s="33"/>
      <c r="B170" s="34"/>
      <c r="C170" s="180" t="s">
        <v>299</v>
      </c>
      <c r="D170" s="180" t="s">
        <v>147</v>
      </c>
      <c r="E170" s="181" t="s">
        <v>300</v>
      </c>
      <c r="F170" s="182" t="s">
        <v>301</v>
      </c>
      <c r="G170" s="183" t="s">
        <v>150</v>
      </c>
      <c r="H170" s="184">
        <v>1</v>
      </c>
      <c r="I170" s="185"/>
      <c r="J170" s="186">
        <f>ROUND(I170*H170,2)</f>
        <v>0</v>
      </c>
      <c r="K170" s="182" t="s">
        <v>19</v>
      </c>
      <c r="L170" s="187"/>
      <c r="M170" s="188" t="s">
        <v>19</v>
      </c>
      <c r="N170" s="189" t="s">
        <v>46</v>
      </c>
      <c r="O170" s="63"/>
      <c r="P170" s="176">
        <f>O170*H170</f>
        <v>0</v>
      </c>
      <c r="Q170" s="176">
        <v>0</v>
      </c>
      <c r="R170" s="176">
        <f>Q170*H170</f>
        <v>0</v>
      </c>
      <c r="S170" s="176">
        <v>0</v>
      </c>
      <c r="T170" s="17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8" t="s">
        <v>151</v>
      </c>
      <c r="AT170" s="178" t="s">
        <v>147</v>
      </c>
      <c r="AU170" s="178" t="s">
        <v>135</v>
      </c>
      <c r="AY170" s="16" t="s">
        <v>122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6" t="s">
        <v>80</v>
      </c>
      <c r="BK170" s="179">
        <f>ROUND(I170*H170,2)</f>
        <v>0</v>
      </c>
      <c r="BL170" s="16" t="s">
        <v>139</v>
      </c>
      <c r="BM170" s="178" t="s">
        <v>302</v>
      </c>
    </row>
    <row r="171" spans="1:65" s="2" customFormat="1" ht="19.5">
      <c r="A171" s="33"/>
      <c r="B171" s="34"/>
      <c r="C171" s="35"/>
      <c r="D171" s="190" t="s">
        <v>160</v>
      </c>
      <c r="E171" s="35"/>
      <c r="F171" s="191" t="s">
        <v>232</v>
      </c>
      <c r="G171" s="35"/>
      <c r="H171" s="35"/>
      <c r="I171" s="192"/>
      <c r="J171" s="35"/>
      <c r="K171" s="35"/>
      <c r="L171" s="38"/>
      <c r="M171" s="193"/>
      <c r="N171" s="194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160</v>
      </c>
      <c r="AU171" s="16" t="s">
        <v>135</v>
      </c>
    </row>
    <row r="172" spans="1:65" s="2" customFormat="1" ht="16.5" customHeight="1">
      <c r="A172" s="33"/>
      <c r="B172" s="34"/>
      <c r="C172" s="180" t="s">
        <v>303</v>
      </c>
      <c r="D172" s="180" t="s">
        <v>147</v>
      </c>
      <c r="E172" s="181" t="s">
        <v>304</v>
      </c>
      <c r="F172" s="182" t="s">
        <v>305</v>
      </c>
      <c r="G172" s="183" t="s">
        <v>306</v>
      </c>
      <c r="H172" s="184">
        <v>24</v>
      </c>
      <c r="I172" s="185"/>
      <c r="J172" s="186">
        <f>ROUND(I172*H172,2)</f>
        <v>0</v>
      </c>
      <c r="K172" s="182" t="s">
        <v>129</v>
      </c>
      <c r="L172" s="187"/>
      <c r="M172" s="188" t="s">
        <v>19</v>
      </c>
      <c r="N172" s="189" t="s">
        <v>46</v>
      </c>
      <c r="O172" s="63"/>
      <c r="P172" s="176">
        <f>O172*H172</f>
        <v>0</v>
      </c>
      <c r="Q172" s="176">
        <v>1.2800000000000001E-3</v>
      </c>
      <c r="R172" s="176">
        <f>Q172*H172</f>
        <v>3.0720000000000004E-2</v>
      </c>
      <c r="S172" s="176">
        <v>0</v>
      </c>
      <c r="T172" s="17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8" t="s">
        <v>151</v>
      </c>
      <c r="AT172" s="178" t="s">
        <v>147</v>
      </c>
      <c r="AU172" s="178" t="s">
        <v>135</v>
      </c>
      <c r="AY172" s="16" t="s">
        <v>122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6" t="s">
        <v>80</v>
      </c>
      <c r="BK172" s="179">
        <f>ROUND(I172*H172,2)</f>
        <v>0</v>
      </c>
      <c r="BL172" s="16" t="s">
        <v>139</v>
      </c>
      <c r="BM172" s="178" t="s">
        <v>307</v>
      </c>
    </row>
    <row r="173" spans="1:65" s="2" customFormat="1" ht="19.5">
      <c r="A173" s="33"/>
      <c r="B173" s="34"/>
      <c r="C173" s="35"/>
      <c r="D173" s="190" t="s">
        <v>160</v>
      </c>
      <c r="E173" s="35"/>
      <c r="F173" s="191" t="s">
        <v>308</v>
      </c>
      <c r="G173" s="35"/>
      <c r="H173" s="35"/>
      <c r="I173" s="192"/>
      <c r="J173" s="35"/>
      <c r="K173" s="35"/>
      <c r="L173" s="38"/>
      <c r="M173" s="193"/>
      <c r="N173" s="194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160</v>
      </c>
      <c r="AU173" s="16" t="s">
        <v>135</v>
      </c>
    </row>
    <row r="174" spans="1:65" s="2" customFormat="1" ht="16.5" customHeight="1">
      <c r="A174" s="33"/>
      <c r="B174" s="34"/>
      <c r="C174" s="180" t="s">
        <v>309</v>
      </c>
      <c r="D174" s="180" t="s">
        <v>147</v>
      </c>
      <c r="E174" s="181" t="s">
        <v>310</v>
      </c>
      <c r="F174" s="182" t="s">
        <v>311</v>
      </c>
      <c r="G174" s="183" t="s">
        <v>306</v>
      </c>
      <c r="H174" s="184">
        <v>14</v>
      </c>
      <c r="I174" s="185"/>
      <c r="J174" s="186">
        <f>ROUND(I174*H174,2)</f>
        <v>0</v>
      </c>
      <c r="K174" s="182" t="s">
        <v>19</v>
      </c>
      <c r="L174" s="187"/>
      <c r="M174" s="188" t="s">
        <v>19</v>
      </c>
      <c r="N174" s="189" t="s">
        <v>46</v>
      </c>
      <c r="O174" s="63"/>
      <c r="P174" s="176">
        <f>O174*H174</f>
        <v>0</v>
      </c>
      <c r="Q174" s="176">
        <v>0</v>
      </c>
      <c r="R174" s="176">
        <f>Q174*H174</f>
        <v>0</v>
      </c>
      <c r="S174" s="176">
        <v>0</v>
      </c>
      <c r="T174" s="17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8" t="s">
        <v>151</v>
      </c>
      <c r="AT174" s="178" t="s">
        <v>147</v>
      </c>
      <c r="AU174" s="178" t="s">
        <v>135</v>
      </c>
      <c r="AY174" s="16" t="s">
        <v>122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6" t="s">
        <v>80</v>
      </c>
      <c r="BK174" s="179">
        <f>ROUND(I174*H174,2)</f>
        <v>0</v>
      </c>
      <c r="BL174" s="16" t="s">
        <v>139</v>
      </c>
      <c r="BM174" s="178" t="s">
        <v>312</v>
      </c>
    </row>
    <row r="175" spans="1:65" s="2" customFormat="1" ht="19.5">
      <c r="A175" s="33"/>
      <c r="B175" s="34"/>
      <c r="C175" s="35"/>
      <c r="D175" s="190" t="s">
        <v>160</v>
      </c>
      <c r="E175" s="35"/>
      <c r="F175" s="191" t="s">
        <v>308</v>
      </c>
      <c r="G175" s="35"/>
      <c r="H175" s="35"/>
      <c r="I175" s="192"/>
      <c r="J175" s="35"/>
      <c r="K175" s="35"/>
      <c r="L175" s="38"/>
      <c r="M175" s="193"/>
      <c r="N175" s="194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160</v>
      </c>
      <c r="AU175" s="16" t="s">
        <v>135</v>
      </c>
    </row>
    <row r="176" spans="1:65" s="2" customFormat="1" ht="16.5" customHeight="1">
      <c r="A176" s="33"/>
      <c r="B176" s="34"/>
      <c r="C176" s="180" t="s">
        <v>313</v>
      </c>
      <c r="D176" s="180" t="s">
        <v>147</v>
      </c>
      <c r="E176" s="181" t="s">
        <v>314</v>
      </c>
      <c r="F176" s="182" t="s">
        <v>315</v>
      </c>
      <c r="G176" s="183" t="s">
        <v>150</v>
      </c>
      <c r="H176" s="184">
        <v>6</v>
      </c>
      <c r="I176" s="185"/>
      <c r="J176" s="186">
        <f>ROUND(I176*H176,2)</f>
        <v>0</v>
      </c>
      <c r="K176" s="182" t="s">
        <v>19</v>
      </c>
      <c r="L176" s="187"/>
      <c r="M176" s="188" t="s">
        <v>19</v>
      </c>
      <c r="N176" s="189" t="s">
        <v>46</v>
      </c>
      <c r="O176" s="63"/>
      <c r="P176" s="176">
        <f>O176*H176</f>
        <v>0</v>
      </c>
      <c r="Q176" s="176">
        <v>0</v>
      </c>
      <c r="R176" s="176">
        <f>Q176*H176</f>
        <v>0</v>
      </c>
      <c r="S176" s="176">
        <v>0</v>
      </c>
      <c r="T176" s="17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8" t="s">
        <v>151</v>
      </c>
      <c r="AT176" s="178" t="s">
        <v>147</v>
      </c>
      <c r="AU176" s="178" t="s">
        <v>135</v>
      </c>
      <c r="AY176" s="16" t="s">
        <v>122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16" t="s">
        <v>80</v>
      </c>
      <c r="BK176" s="179">
        <f>ROUND(I176*H176,2)</f>
        <v>0</v>
      </c>
      <c r="BL176" s="16" t="s">
        <v>139</v>
      </c>
      <c r="BM176" s="178" t="s">
        <v>316</v>
      </c>
    </row>
    <row r="177" spans="1:65" s="2" customFormat="1" ht="19.5">
      <c r="A177" s="33"/>
      <c r="B177" s="34"/>
      <c r="C177" s="35"/>
      <c r="D177" s="190" t="s">
        <v>160</v>
      </c>
      <c r="E177" s="35"/>
      <c r="F177" s="191" t="s">
        <v>317</v>
      </c>
      <c r="G177" s="35"/>
      <c r="H177" s="35"/>
      <c r="I177" s="192"/>
      <c r="J177" s="35"/>
      <c r="K177" s="35"/>
      <c r="L177" s="38"/>
      <c r="M177" s="193"/>
      <c r="N177" s="194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160</v>
      </c>
      <c r="AU177" s="16" t="s">
        <v>135</v>
      </c>
    </row>
    <row r="178" spans="1:65" s="2" customFormat="1" ht="16.5" customHeight="1">
      <c r="A178" s="33"/>
      <c r="B178" s="34"/>
      <c r="C178" s="180" t="s">
        <v>318</v>
      </c>
      <c r="D178" s="180" t="s">
        <v>147</v>
      </c>
      <c r="E178" s="181" t="s">
        <v>319</v>
      </c>
      <c r="F178" s="182" t="s">
        <v>320</v>
      </c>
      <c r="G178" s="183" t="s">
        <v>150</v>
      </c>
      <c r="H178" s="184">
        <v>6</v>
      </c>
      <c r="I178" s="185"/>
      <c r="J178" s="186">
        <f>ROUND(I178*H178,2)</f>
        <v>0</v>
      </c>
      <c r="K178" s="182" t="s">
        <v>19</v>
      </c>
      <c r="L178" s="187"/>
      <c r="M178" s="188" t="s">
        <v>19</v>
      </c>
      <c r="N178" s="189" t="s">
        <v>46</v>
      </c>
      <c r="O178" s="63"/>
      <c r="P178" s="176">
        <f>O178*H178</f>
        <v>0</v>
      </c>
      <c r="Q178" s="176">
        <v>0</v>
      </c>
      <c r="R178" s="176">
        <f>Q178*H178</f>
        <v>0</v>
      </c>
      <c r="S178" s="176">
        <v>0</v>
      </c>
      <c r="T178" s="17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78" t="s">
        <v>151</v>
      </c>
      <c r="AT178" s="178" t="s">
        <v>147</v>
      </c>
      <c r="AU178" s="178" t="s">
        <v>135</v>
      </c>
      <c r="AY178" s="16" t="s">
        <v>122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16" t="s">
        <v>80</v>
      </c>
      <c r="BK178" s="179">
        <f>ROUND(I178*H178,2)</f>
        <v>0</v>
      </c>
      <c r="BL178" s="16" t="s">
        <v>139</v>
      </c>
      <c r="BM178" s="178" t="s">
        <v>321</v>
      </c>
    </row>
    <row r="179" spans="1:65" s="2" customFormat="1" ht="19.5">
      <c r="A179" s="33"/>
      <c r="B179" s="34"/>
      <c r="C179" s="35"/>
      <c r="D179" s="190" t="s">
        <v>160</v>
      </c>
      <c r="E179" s="35"/>
      <c r="F179" s="191" t="s">
        <v>317</v>
      </c>
      <c r="G179" s="35"/>
      <c r="H179" s="35"/>
      <c r="I179" s="192"/>
      <c r="J179" s="35"/>
      <c r="K179" s="35"/>
      <c r="L179" s="38"/>
      <c r="M179" s="193"/>
      <c r="N179" s="194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160</v>
      </c>
      <c r="AU179" s="16" t="s">
        <v>135</v>
      </c>
    </row>
    <row r="180" spans="1:65" s="2" customFormat="1" ht="16.5" customHeight="1">
      <c r="A180" s="33"/>
      <c r="B180" s="34"/>
      <c r="C180" s="180" t="s">
        <v>322</v>
      </c>
      <c r="D180" s="180" t="s">
        <v>147</v>
      </c>
      <c r="E180" s="181" t="s">
        <v>323</v>
      </c>
      <c r="F180" s="182" t="s">
        <v>324</v>
      </c>
      <c r="G180" s="183" t="s">
        <v>150</v>
      </c>
      <c r="H180" s="184">
        <v>6</v>
      </c>
      <c r="I180" s="185"/>
      <c r="J180" s="186">
        <f>ROUND(I180*H180,2)</f>
        <v>0</v>
      </c>
      <c r="K180" s="182" t="s">
        <v>19</v>
      </c>
      <c r="L180" s="187"/>
      <c r="M180" s="188" t="s">
        <v>19</v>
      </c>
      <c r="N180" s="189" t="s">
        <v>46</v>
      </c>
      <c r="O180" s="63"/>
      <c r="P180" s="176">
        <f>O180*H180</f>
        <v>0</v>
      </c>
      <c r="Q180" s="176">
        <v>0</v>
      </c>
      <c r="R180" s="176">
        <f>Q180*H180</f>
        <v>0</v>
      </c>
      <c r="S180" s="176">
        <v>0</v>
      </c>
      <c r="T180" s="17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8" t="s">
        <v>151</v>
      </c>
      <c r="AT180" s="178" t="s">
        <v>147</v>
      </c>
      <c r="AU180" s="178" t="s">
        <v>135</v>
      </c>
      <c r="AY180" s="16" t="s">
        <v>122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6" t="s">
        <v>80</v>
      </c>
      <c r="BK180" s="179">
        <f>ROUND(I180*H180,2)</f>
        <v>0</v>
      </c>
      <c r="BL180" s="16" t="s">
        <v>139</v>
      </c>
      <c r="BM180" s="178" t="s">
        <v>325</v>
      </c>
    </row>
    <row r="181" spans="1:65" s="2" customFormat="1" ht="19.5">
      <c r="A181" s="33"/>
      <c r="B181" s="34"/>
      <c r="C181" s="35"/>
      <c r="D181" s="190" t="s">
        <v>160</v>
      </c>
      <c r="E181" s="35"/>
      <c r="F181" s="191" t="s">
        <v>317</v>
      </c>
      <c r="G181" s="35"/>
      <c r="H181" s="35"/>
      <c r="I181" s="192"/>
      <c r="J181" s="35"/>
      <c r="K181" s="35"/>
      <c r="L181" s="38"/>
      <c r="M181" s="193"/>
      <c r="N181" s="194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160</v>
      </c>
      <c r="AU181" s="16" t="s">
        <v>135</v>
      </c>
    </row>
    <row r="182" spans="1:65" s="2" customFormat="1" ht="16.5" customHeight="1">
      <c r="A182" s="33"/>
      <c r="B182" s="34"/>
      <c r="C182" s="180" t="s">
        <v>326</v>
      </c>
      <c r="D182" s="180" t="s">
        <v>147</v>
      </c>
      <c r="E182" s="181" t="s">
        <v>327</v>
      </c>
      <c r="F182" s="182" t="s">
        <v>328</v>
      </c>
      <c r="G182" s="183" t="s">
        <v>306</v>
      </c>
      <c r="H182" s="184">
        <v>42</v>
      </c>
      <c r="I182" s="185"/>
      <c r="J182" s="186">
        <f>ROUND(I182*H182,2)</f>
        <v>0</v>
      </c>
      <c r="K182" s="182" t="s">
        <v>19</v>
      </c>
      <c r="L182" s="187"/>
      <c r="M182" s="188" t="s">
        <v>19</v>
      </c>
      <c r="N182" s="189" t="s">
        <v>46</v>
      </c>
      <c r="O182" s="63"/>
      <c r="P182" s="176">
        <f>O182*H182</f>
        <v>0</v>
      </c>
      <c r="Q182" s="176">
        <v>0</v>
      </c>
      <c r="R182" s="176">
        <f>Q182*H182</f>
        <v>0</v>
      </c>
      <c r="S182" s="176">
        <v>0</v>
      </c>
      <c r="T182" s="17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8" t="s">
        <v>151</v>
      </c>
      <c r="AT182" s="178" t="s">
        <v>147</v>
      </c>
      <c r="AU182" s="178" t="s">
        <v>135</v>
      </c>
      <c r="AY182" s="16" t="s">
        <v>122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16" t="s">
        <v>80</v>
      </c>
      <c r="BK182" s="179">
        <f>ROUND(I182*H182,2)</f>
        <v>0</v>
      </c>
      <c r="BL182" s="16" t="s">
        <v>139</v>
      </c>
      <c r="BM182" s="178" t="s">
        <v>329</v>
      </c>
    </row>
    <row r="183" spans="1:65" s="2" customFormat="1" ht="19.5">
      <c r="A183" s="33"/>
      <c r="B183" s="34"/>
      <c r="C183" s="35"/>
      <c r="D183" s="190" t="s">
        <v>160</v>
      </c>
      <c r="E183" s="35"/>
      <c r="F183" s="191" t="s">
        <v>317</v>
      </c>
      <c r="G183" s="35"/>
      <c r="H183" s="35"/>
      <c r="I183" s="192"/>
      <c r="J183" s="35"/>
      <c r="K183" s="35"/>
      <c r="L183" s="38"/>
      <c r="M183" s="193"/>
      <c r="N183" s="19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160</v>
      </c>
      <c r="AU183" s="16" t="s">
        <v>135</v>
      </c>
    </row>
    <row r="184" spans="1:65" s="2" customFormat="1" ht="16.5" customHeight="1">
      <c r="A184" s="33"/>
      <c r="B184" s="34"/>
      <c r="C184" s="180" t="s">
        <v>330</v>
      </c>
      <c r="D184" s="180" t="s">
        <v>147</v>
      </c>
      <c r="E184" s="181" t="s">
        <v>331</v>
      </c>
      <c r="F184" s="182" t="s">
        <v>332</v>
      </c>
      <c r="G184" s="183" t="s">
        <v>306</v>
      </c>
      <c r="H184" s="184">
        <v>150</v>
      </c>
      <c r="I184" s="185"/>
      <c r="J184" s="186">
        <f>ROUND(I184*H184,2)</f>
        <v>0</v>
      </c>
      <c r="K184" s="182" t="s">
        <v>19</v>
      </c>
      <c r="L184" s="187"/>
      <c r="M184" s="188" t="s">
        <v>19</v>
      </c>
      <c r="N184" s="189" t="s">
        <v>46</v>
      </c>
      <c r="O184" s="63"/>
      <c r="P184" s="176">
        <f>O184*H184</f>
        <v>0</v>
      </c>
      <c r="Q184" s="176">
        <v>0</v>
      </c>
      <c r="R184" s="176">
        <f>Q184*H184</f>
        <v>0</v>
      </c>
      <c r="S184" s="176">
        <v>0</v>
      </c>
      <c r="T184" s="17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8" t="s">
        <v>151</v>
      </c>
      <c r="AT184" s="178" t="s">
        <v>147</v>
      </c>
      <c r="AU184" s="178" t="s">
        <v>135</v>
      </c>
      <c r="AY184" s="16" t="s">
        <v>122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6" t="s">
        <v>80</v>
      </c>
      <c r="BK184" s="179">
        <f>ROUND(I184*H184,2)</f>
        <v>0</v>
      </c>
      <c r="BL184" s="16" t="s">
        <v>139</v>
      </c>
      <c r="BM184" s="178" t="s">
        <v>333</v>
      </c>
    </row>
    <row r="185" spans="1:65" s="2" customFormat="1" ht="19.5">
      <c r="A185" s="33"/>
      <c r="B185" s="34"/>
      <c r="C185" s="35"/>
      <c r="D185" s="190" t="s">
        <v>160</v>
      </c>
      <c r="E185" s="35"/>
      <c r="F185" s="191" t="s">
        <v>334</v>
      </c>
      <c r="G185" s="35"/>
      <c r="H185" s="35"/>
      <c r="I185" s="192"/>
      <c r="J185" s="35"/>
      <c r="K185" s="35"/>
      <c r="L185" s="38"/>
      <c r="M185" s="193"/>
      <c r="N185" s="194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160</v>
      </c>
      <c r="AU185" s="16" t="s">
        <v>135</v>
      </c>
    </row>
    <row r="186" spans="1:65" s="2" customFormat="1" ht="16.5" customHeight="1">
      <c r="A186" s="33"/>
      <c r="B186" s="34"/>
      <c r="C186" s="180" t="s">
        <v>335</v>
      </c>
      <c r="D186" s="180" t="s">
        <v>147</v>
      </c>
      <c r="E186" s="181" t="s">
        <v>336</v>
      </c>
      <c r="F186" s="182" t="s">
        <v>337</v>
      </c>
      <c r="G186" s="183" t="s">
        <v>150</v>
      </c>
      <c r="H186" s="184">
        <v>6</v>
      </c>
      <c r="I186" s="185"/>
      <c r="J186" s="186">
        <f>ROUND(I186*H186,2)</f>
        <v>0</v>
      </c>
      <c r="K186" s="182" t="s">
        <v>19</v>
      </c>
      <c r="L186" s="187"/>
      <c r="M186" s="188" t="s">
        <v>19</v>
      </c>
      <c r="N186" s="189" t="s">
        <v>46</v>
      </c>
      <c r="O186" s="63"/>
      <c r="P186" s="176">
        <f>O186*H186</f>
        <v>0</v>
      </c>
      <c r="Q186" s="176">
        <v>0</v>
      </c>
      <c r="R186" s="176">
        <f>Q186*H186</f>
        <v>0</v>
      </c>
      <c r="S186" s="176">
        <v>0</v>
      </c>
      <c r="T186" s="17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78" t="s">
        <v>151</v>
      </c>
      <c r="AT186" s="178" t="s">
        <v>147</v>
      </c>
      <c r="AU186" s="178" t="s">
        <v>135</v>
      </c>
      <c r="AY186" s="16" t="s">
        <v>122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6" t="s">
        <v>80</v>
      </c>
      <c r="BK186" s="179">
        <f>ROUND(I186*H186,2)</f>
        <v>0</v>
      </c>
      <c r="BL186" s="16" t="s">
        <v>139</v>
      </c>
      <c r="BM186" s="178" t="s">
        <v>338</v>
      </c>
    </row>
    <row r="187" spans="1:65" s="2" customFormat="1" ht="19.5">
      <c r="A187" s="33"/>
      <c r="B187" s="34"/>
      <c r="C187" s="35"/>
      <c r="D187" s="190" t="s">
        <v>160</v>
      </c>
      <c r="E187" s="35"/>
      <c r="F187" s="191" t="s">
        <v>334</v>
      </c>
      <c r="G187" s="35"/>
      <c r="H187" s="35"/>
      <c r="I187" s="192"/>
      <c r="J187" s="35"/>
      <c r="K187" s="35"/>
      <c r="L187" s="38"/>
      <c r="M187" s="193"/>
      <c r="N187" s="194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160</v>
      </c>
      <c r="AU187" s="16" t="s">
        <v>135</v>
      </c>
    </row>
    <row r="188" spans="1:65" s="12" customFormat="1" ht="20.85" customHeight="1">
      <c r="B188" s="151"/>
      <c r="C188" s="152"/>
      <c r="D188" s="153" t="s">
        <v>74</v>
      </c>
      <c r="E188" s="165" t="s">
        <v>339</v>
      </c>
      <c r="F188" s="165" t="s">
        <v>340</v>
      </c>
      <c r="G188" s="152"/>
      <c r="H188" s="152"/>
      <c r="I188" s="155"/>
      <c r="J188" s="166">
        <f>BK188</f>
        <v>0</v>
      </c>
      <c r="K188" s="152"/>
      <c r="L188" s="157"/>
      <c r="M188" s="158"/>
      <c r="N188" s="159"/>
      <c r="O188" s="159"/>
      <c r="P188" s="160">
        <f>SUM(P189:P268)</f>
        <v>0</v>
      </c>
      <c r="Q188" s="159"/>
      <c r="R188" s="160">
        <f>SUM(R189:R268)</f>
        <v>28.887707999999996</v>
      </c>
      <c r="S188" s="159"/>
      <c r="T188" s="161">
        <f>SUM(T189:T268)</f>
        <v>0</v>
      </c>
      <c r="AR188" s="162" t="s">
        <v>80</v>
      </c>
      <c r="AT188" s="163" t="s">
        <v>74</v>
      </c>
      <c r="AU188" s="163" t="s">
        <v>82</v>
      </c>
      <c r="AY188" s="162" t="s">
        <v>122</v>
      </c>
      <c r="BK188" s="164">
        <f>SUM(BK189:BK268)</f>
        <v>0</v>
      </c>
    </row>
    <row r="189" spans="1:65" s="2" customFormat="1" ht="16.5" customHeight="1">
      <c r="A189" s="33"/>
      <c r="B189" s="34"/>
      <c r="C189" s="167" t="s">
        <v>341</v>
      </c>
      <c r="D189" s="167" t="s">
        <v>125</v>
      </c>
      <c r="E189" s="168" t="s">
        <v>342</v>
      </c>
      <c r="F189" s="169" t="s">
        <v>343</v>
      </c>
      <c r="G189" s="170" t="s">
        <v>150</v>
      </c>
      <c r="H189" s="171">
        <v>1</v>
      </c>
      <c r="I189" s="172"/>
      <c r="J189" s="173">
        <f>ROUND(I189*H189,2)</f>
        <v>0</v>
      </c>
      <c r="K189" s="169" t="s">
        <v>19</v>
      </c>
      <c r="L189" s="38"/>
      <c r="M189" s="174" t="s">
        <v>19</v>
      </c>
      <c r="N189" s="175" t="s">
        <v>46</v>
      </c>
      <c r="O189" s="63"/>
      <c r="P189" s="176">
        <f>O189*H189</f>
        <v>0</v>
      </c>
      <c r="Q189" s="176">
        <v>0</v>
      </c>
      <c r="R189" s="176">
        <f>Q189*H189</f>
        <v>0</v>
      </c>
      <c r="S189" s="176">
        <v>0</v>
      </c>
      <c r="T189" s="17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78" t="s">
        <v>139</v>
      </c>
      <c r="AT189" s="178" t="s">
        <v>125</v>
      </c>
      <c r="AU189" s="178" t="s">
        <v>135</v>
      </c>
      <c r="AY189" s="16" t="s">
        <v>122</v>
      </c>
      <c r="BE189" s="179">
        <f>IF(N189="základní",J189,0)</f>
        <v>0</v>
      </c>
      <c r="BF189" s="179">
        <f>IF(N189="snížená",J189,0)</f>
        <v>0</v>
      </c>
      <c r="BG189" s="179">
        <f>IF(N189="zákl. přenesená",J189,0)</f>
        <v>0</v>
      </c>
      <c r="BH189" s="179">
        <f>IF(N189="sníž. přenesená",J189,0)</f>
        <v>0</v>
      </c>
      <c r="BI189" s="179">
        <f>IF(N189="nulová",J189,0)</f>
        <v>0</v>
      </c>
      <c r="BJ189" s="16" t="s">
        <v>80</v>
      </c>
      <c r="BK189" s="179">
        <f>ROUND(I189*H189,2)</f>
        <v>0</v>
      </c>
      <c r="BL189" s="16" t="s">
        <v>139</v>
      </c>
      <c r="BM189" s="178" t="s">
        <v>344</v>
      </c>
    </row>
    <row r="190" spans="1:65" s="2" customFormat="1" ht="19.5">
      <c r="A190" s="33"/>
      <c r="B190" s="34"/>
      <c r="C190" s="35"/>
      <c r="D190" s="190" t="s">
        <v>160</v>
      </c>
      <c r="E190" s="35"/>
      <c r="F190" s="191" t="s">
        <v>170</v>
      </c>
      <c r="G190" s="35"/>
      <c r="H190" s="35"/>
      <c r="I190" s="192"/>
      <c r="J190" s="35"/>
      <c r="K190" s="35"/>
      <c r="L190" s="38"/>
      <c r="M190" s="193"/>
      <c r="N190" s="194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160</v>
      </c>
      <c r="AU190" s="16" t="s">
        <v>135</v>
      </c>
    </row>
    <row r="191" spans="1:65" s="2" customFormat="1" ht="16.5" customHeight="1">
      <c r="A191" s="33"/>
      <c r="B191" s="34"/>
      <c r="C191" s="167" t="s">
        <v>345</v>
      </c>
      <c r="D191" s="167" t="s">
        <v>125</v>
      </c>
      <c r="E191" s="168" t="s">
        <v>346</v>
      </c>
      <c r="F191" s="169" t="s">
        <v>347</v>
      </c>
      <c r="G191" s="170" t="s">
        <v>150</v>
      </c>
      <c r="H191" s="171">
        <v>1</v>
      </c>
      <c r="I191" s="172"/>
      <c r="J191" s="173">
        <f>ROUND(I191*H191,2)</f>
        <v>0</v>
      </c>
      <c r="K191" s="169" t="s">
        <v>19</v>
      </c>
      <c r="L191" s="38"/>
      <c r="M191" s="174" t="s">
        <v>19</v>
      </c>
      <c r="N191" s="175" t="s">
        <v>46</v>
      </c>
      <c r="O191" s="63"/>
      <c r="P191" s="176">
        <f>O191*H191</f>
        <v>0</v>
      </c>
      <c r="Q191" s="176">
        <v>0</v>
      </c>
      <c r="R191" s="176">
        <f>Q191*H191</f>
        <v>0</v>
      </c>
      <c r="S191" s="176">
        <v>0</v>
      </c>
      <c r="T191" s="17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8" t="s">
        <v>139</v>
      </c>
      <c r="AT191" s="178" t="s">
        <v>125</v>
      </c>
      <c r="AU191" s="178" t="s">
        <v>135</v>
      </c>
      <c r="AY191" s="16" t="s">
        <v>122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6" t="s">
        <v>80</v>
      </c>
      <c r="BK191" s="179">
        <f>ROUND(I191*H191,2)</f>
        <v>0</v>
      </c>
      <c r="BL191" s="16" t="s">
        <v>139</v>
      </c>
      <c r="BM191" s="178" t="s">
        <v>348</v>
      </c>
    </row>
    <row r="192" spans="1:65" s="2" customFormat="1" ht="19.5">
      <c r="A192" s="33"/>
      <c r="B192" s="34"/>
      <c r="C192" s="35"/>
      <c r="D192" s="190" t="s">
        <v>160</v>
      </c>
      <c r="E192" s="35"/>
      <c r="F192" s="191" t="s">
        <v>170</v>
      </c>
      <c r="G192" s="35"/>
      <c r="H192" s="35"/>
      <c r="I192" s="192"/>
      <c r="J192" s="35"/>
      <c r="K192" s="35"/>
      <c r="L192" s="38"/>
      <c r="M192" s="193"/>
      <c r="N192" s="194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160</v>
      </c>
      <c r="AU192" s="16" t="s">
        <v>135</v>
      </c>
    </row>
    <row r="193" spans="1:65" s="2" customFormat="1" ht="16.5" customHeight="1">
      <c r="A193" s="33"/>
      <c r="B193" s="34"/>
      <c r="C193" s="167" t="s">
        <v>349</v>
      </c>
      <c r="D193" s="167" t="s">
        <v>125</v>
      </c>
      <c r="E193" s="168" t="s">
        <v>350</v>
      </c>
      <c r="F193" s="169" t="s">
        <v>351</v>
      </c>
      <c r="G193" s="170" t="s">
        <v>150</v>
      </c>
      <c r="H193" s="171">
        <v>6</v>
      </c>
      <c r="I193" s="172"/>
      <c r="J193" s="173">
        <f>ROUND(I193*H193,2)</f>
        <v>0</v>
      </c>
      <c r="K193" s="169" t="s">
        <v>19</v>
      </c>
      <c r="L193" s="38"/>
      <c r="M193" s="174" t="s">
        <v>19</v>
      </c>
      <c r="N193" s="175" t="s">
        <v>46</v>
      </c>
      <c r="O193" s="63"/>
      <c r="P193" s="176">
        <f>O193*H193</f>
        <v>0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8" t="s">
        <v>139</v>
      </c>
      <c r="AT193" s="178" t="s">
        <v>125</v>
      </c>
      <c r="AU193" s="178" t="s">
        <v>135</v>
      </c>
      <c r="AY193" s="16" t="s">
        <v>122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6" t="s">
        <v>80</v>
      </c>
      <c r="BK193" s="179">
        <f>ROUND(I193*H193,2)</f>
        <v>0</v>
      </c>
      <c r="BL193" s="16" t="s">
        <v>139</v>
      </c>
      <c r="BM193" s="178" t="s">
        <v>352</v>
      </c>
    </row>
    <row r="194" spans="1:65" s="2" customFormat="1" ht="19.5">
      <c r="A194" s="33"/>
      <c r="B194" s="34"/>
      <c r="C194" s="35"/>
      <c r="D194" s="190" t="s">
        <v>160</v>
      </c>
      <c r="E194" s="35"/>
      <c r="F194" s="191" t="s">
        <v>170</v>
      </c>
      <c r="G194" s="35"/>
      <c r="H194" s="35"/>
      <c r="I194" s="192"/>
      <c r="J194" s="35"/>
      <c r="K194" s="35"/>
      <c r="L194" s="38"/>
      <c r="M194" s="193"/>
      <c r="N194" s="194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160</v>
      </c>
      <c r="AU194" s="16" t="s">
        <v>135</v>
      </c>
    </row>
    <row r="195" spans="1:65" s="2" customFormat="1" ht="16.5" customHeight="1">
      <c r="A195" s="33"/>
      <c r="B195" s="34"/>
      <c r="C195" s="167" t="s">
        <v>353</v>
      </c>
      <c r="D195" s="167" t="s">
        <v>125</v>
      </c>
      <c r="E195" s="168" t="s">
        <v>354</v>
      </c>
      <c r="F195" s="169" t="s">
        <v>355</v>
      </c>
      <c r="G195" s="170" t="s">
        <v>150</v>
      </c>
      <c r="H195" s="171">
        <v>3</v>
      </c>
      <c r="I195" s="172"/>
      <c r="J195" s="173">
        <f>ROUND(I195*H195,2)</f>
        <v>0</v>
      </c>
      <c r="K195" s="169" t="s">
        <v>19</v>
      </c>
      <c r="L195" s="38"/>
      <c r="M195" s="174" t="s">
        <v>19</v>
      </c>
      <c r="N195" s="175" t="s">
        <v>46</v>
      </c>
      <c r="O195" s="63"/>
      <c r="P195" s="176">
        <f>O195*H195</f>
        <v>0</v>
      </c>
      <c r="Q195" s="176">
        <v>0</v>
      </c>
      <c r="R195" s="176">
        <f>Q195*H195</f>
        <v>0</v>
      </c>
      <c r="S195" s="176">
        <v>0</v>
      </c>
      <c r="T195" s="17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78" t="s">
        <v>139</v>
      </c>
      <c r="AT195" s="178" t="s">
        <v>125</v>
      </c>
      <c r="AU195" s="178" t="s">
        <v>135</v>
      </c>
      <c r="AY195" s="16" t="s">
        <v>122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6" t="s">
        <v>80</v>
      </c>
      <c r="BK195" s="179">
        <f>ROUND(I195*H195,2)</f>
        <v>0</v>
      </c>
      <c r="BL195" s="16" t="s">
        <v>139</v>
      </c>
      <c r="BM195" s="178" t="s">
        <v>356</v>
      </c>
    </row>
    <row r="196" spans="1:65" s="2" customFormat="1" ht="19.5">
      <c r="A196" s="33"/>
      <c r="B196" s="34"/>
      <c r="C196" s="35"/>
      <c r="D196" s="190" t="s">
        <v>160</v>
      </c>
      <c r="E196" s="35"/>
      <c r="F196" s="191" t="s">
        <v>357</v>
      </c>
      <c r="G196" s="35"/>
      <c r="H196" s="35"/>
      <c r="I196" s="192"/>
      <c r="J196" s="35"/>
      <c r="K196" s="35"/>
      <c r="L196" s="38"/>
      <c r="M196" s="193"/>
      <c r="N196" s="194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160</v>
      </c>
      <c r="AU196" s="16" t="s">
        <v>135</v>
      </c>
    </row>
    <row r="197" spans="1:65" s="2" customFormat="1" ht="16.5" customHeight="1">
      <c r="A197" s="33"/>
      <c r="B197" s="34"/>
      <c r="C197" s="167" t="s">
        <v>358</v>
      </c>
      <c r="D197" s="167" t="s">
        <v>125</v>
      </c>
      <c r="E197" s="168" t="s">
        <v>359</v>
      </c>
      <c r="F197" s="169" t="s">
        <v>360</v>
      </c>
      <c r="G197" s="170" t="s">
        <v>150</v>
      </c>
      <c r="H197" s="171">
        <v>7</v>
      </c>
      <c r="I197" s="172"/>
      <c r="J197" s="173">
        <f>ROUND(I197*H197,2)</f>
        <v>0</v>
      </c>
      <c r="K197" s="169" t="s">
        <v>19</v>
      </c>
      <c r="L197" s="38"/>
      <c r="M197" s="174" t="s">
        <v>19</v>
      </c>
      <c r="N197" s="175" t="s">
        <v>46</v>
      </c>
      <c r="O197" s="63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8" t="s">
        <v>139</v>
      </c>
      <c r="AT197" s="178" t="s">
        <v>125</v>
      </c>
      <c r="AU197" s="178" t="s">
        <v>135</v>
      </c>
      <c r="AY197" s="16" t="s">
        <v>122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6" t="s">
        <v>80</v>
      </c>
      <c r="BK197" s="179">
        <f>ROUND(I197*H197,2)</f>
        <v>0</v>
      </c>
      <c r="BL197" s="16" t="s">
        <v>139</v>
      </c>
      <c r="BM197" s="178" t="s">
        <v>361</v>
      </c>
    </row>
    <row r="198" spans="1:65" s="2" customFormat="1" ht="19.5">
      <c r="A198" s="33"/>
      <c r="B198" s="34"/>
      <c r="C198" s="35"/>
      <c r="D198" s="190" t="s">
        <v>160</v>
      </c>
      <c r="E198" s="35"/>
      <c r="F198" s="191" t="s">
        <v>362</v>
      </c>
      <c r="G198" s="35"/>
      <c r="H198" s="35"/>
      <c r="I198" s="192"/>
      <c r="J198" s="35"/>
      <c r="K198" s="35"/>
      <c r="L198" s="38"/>
      <c r="M198" s="193"/>
      <c r="N198" s="194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160</v>
      </c>
      <c r="AU198" s="16" t="s">
        <v>135</v>
      </c>
    </row>
    <row r="199" spans="1:65" s="2" customFormat="1" ht="16.5" customHeight="1">
      <c r="A199" s="33"/>
      <c r="B199" s="34"/>
      <c r="C199" s="167" t="s">
        <v>363</v>
      </c>
      <c r="D199" s="167" t="s">
        <v>125</v>
      </c>
      <c r="E199" s="168" t="s">
        <v>364</v>
      </c>
      <c r="F199" s="169" t="s">
        <v>365</v>
      </c>
      <c r="G199" s="170" t="s">
        <v>158</v>
      </c>
      <c r="H199" s="171">
        <v>0.309</v>
      </c>
      <c r="I199" s="172"/>
      <c r="J199" s="173">
        <f>ROUND(I199*H199,2)</f>
        <v>0</v>
      </c>
      <c r="K199" s="169" t="s">
        <v>19</v>
      </c>
      <c r="L199" s="38"/>
      <c r="M199" s="174" t="s">
        <v>19</v>
      </c>
      <c r="N199" s="175" t="s">
        <v>46</v>
      </c>
      <c r="O199" s="63"/>
      <c r="P199" s="176">
        <f>O199*H199</f>
        <v>0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78" t="s">
        <v>139</v>
      </c>
      <c r="AT199" s="178" t="s">
        <v>125</v>
      </c>
      <c r="AU199" s="178" t="s">
        <v>135</v>
      </c>
      <c r="AY199" s="16" t="s">
        <v>122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6" t="s">
        <v>80</v>
      </c>
      <c r="BK199" s="179">
        <f>ROUND(I199*H199,2)</f>
        <v>0</v>
      </c>
      <c r="BL199" s="16" t="s">
        <v>139</v>
      </c>
      <c r="BM199" s="178" t="s">
        <v>366</v>
      </c>
    </row>
    <row r="200" spans="1:65" s="2" customFormat="1" ht="19.5">
      <c r="A200" s="33"/>
      <c r="B200" s="34"/>
      <c r="C200" s="35"/>
      <c r="D200" s="190" t="s">
        <v>160</v>
      </c>
      <c r="E200" s="35"/>
      <c r="F200" s="191" t="s">
        <v>179</v>
      </c>
      <c r="G200" s="35"/>
      <c r="H200" s="35"/>
      <c r="I200" s="192"/>
      <c r="J200" s="35"/>
      <c r="K200" s="35"/>
      <c r="L200" s="38"/>
      <c r="M200" s="193"/>
      <c r="N200" s="194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160</v>
      </c>
      <c r="AU200" s="16" t="s">
        <v>135</v>
      </c>
    </row>
    <row r="201" spans="1:65" s="2" customFormat="1" ht="16.5" customHeight="1">
      <c r="A201" s="33"/>
      <c r="B201" s="34"/>
      <c r="C201" s="167" t="s">
        <v>367</v>
      </c>
      <c r="D201" s="167" t="s">
        <v>125</v>
      </c>
      <c r="E201" s="168" t="s">
        <v>368</v>
      </c>
      <c r="F201" s="169" t="s">
        <v>369</v>
      </c>
      <c r="G201" s="170" t="s">
        <v>150</v>
      </c>
      <c r="H201" s="171">
        <v>32</v>
      </c>
      <c r="I201" s="172"/>
      <c r="J201" s="173">
        <f>ROUND(I201*H201,2)</f>
        <v>0</v>
      </c>
      <c r="K201" s="169" t="s">
        <v>19</v>
      </c>
      <c r="L201" s="38"/>
      <c r="M201" s="174" t="s">
        <v>19</v>
      </c>
      <c r="N201" s="175" t="s">
        <v>46</v>
      </c>
      <c r="O201" s="63"/>
      <c r="P201" s="176">
        <f>O201*H201</f>
        <v>0</v>
      </c>
      <c r="Q201" s="176">
        <v>0</v>
      </c>
      <c r="R201" s="176">
        <f>Q201*H201</f>
        <v>0</v>
      </c>
      <c r="S201" s="176">
        <v>0</v>
      </c>
      <c r="T201" s="17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8" t="s">
        <v>139</v>
      </c>
      <c r="AT201" s="178" t="s">
        <v>125</v>
      </c>
      <c r="AU201" s="178" t="s">
        <v>135</v>
      </c>
      <c r="AY201" s="16" t="s">
        <v>122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6" t="s">
        <v>80</v>
      </c>
      <c r="BK201" s="179">
        <f>ROUND(I201*H201,2)</f>
        <v>0</v>
      </c>
      <c r="BL201" s="16" t="s">
        <v>139</v>
      </c>
      <c r="BM201" s="178" t="s">
        <v>370</v>
      </c>
    </row>
    <row r="202" spans="1:65" s="2" customFormat="1" ht="19.5">
      <c r="A202" s="33"/>
      <c r="B202" s="34"/>
      <c r="C202" s="35"/>
      <c r="D202" s="190" t="s">
        <v>160</v>
      </c>
      <c r="E202" s="35"/>
      <c r="F202" s="191" t="s">
        <v>179</v>
      </c>
      <c r="G202" s="35"/>
      <c r="H202" s="35"/>
      <c r="I202" s="192"/>
      <c r="J202" s="35"/>
      <c r="K202" s="35"/>
      <c r="L202" s="38"/>
      <c r="M202" s="193"/>
      <c r="N202" s="194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160</v>
      </c>
      <c r="AU202" s="16" t="s">
        <v>135</v>
      </c>
    </row>
    <row r="203" spans="1:65" s="2" customFormat="1" ht="16.5" customHeight="1">
      <c r="A203" s="33"/>
      <c r="B203" s="34"/>
      <c r="C203" s="167" t="s">
        <v>371</v>
      </c>
      <c r="D203" s="167" t="s">
        <v>125</v>
      </c>
      <c r="E203" s="168" t="s">
        <v>372</v>
      </c>
      <c r="F203" s="169" t="s">
        <v>373</v>
      </c>
      <c r="G203" s="170" t="s">
        <v>306</v>
      </c>
      <c r="H203" s="171">
        <v>24</v>
      </c>
      <c r="I203" s="172"/>
      <c r="J203" s="173">
        <f>ROUND(I203*H203,2)</f>
        <v>0</v>
      </c>
      <c r="K203" s="169" t="s">
        <v>19</v>
      </c>
      <c r="L203" s="38"/>
      <c r="M203" s="174" t="s">
        <v>19</v>
      </c>
      <c r="N203" s="175" t="s">
        <v>46</v>
      </c>
      <c r="O203" s="63"/>
      <c r="P203" s="176">
        <f>O203*H203</f>
        <v>0</v>
      </c>
      <c r="Q203" s="176">
        <v>0</v>
      </c>
      <c r="R203" s="176">
        <f>Q203*H203</f>
        <v>0</v>
      </c>
      <c r="S203" s="176">
        <v>0</v>
      </c>
      <c r="T203" s="17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8" t="s">
        <v>139</v>
      </c>
      <c r="AT203" s="178" t="s">
        <v>125</v>
      </c>
      <c r="AU203" s="178" t="s">
        <v>135</v>
      </c>
      <c r="AY203" s="16" t="s">
        <v>122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6" t="s">
        <v>80</v>
      </c>
      <c r="BK203" s="179">
        <f>ROUND(I203*H203,2)</f>
        <v>0</v>
      </c>
      <c r="BL203" s="16" t="s">
        <v>139</v>
      </c>
      <c r="BM203" s="178" t="s">
        <v>374</v>
      </c>
    </row>
    <row r="204" spans="1:65" s="2" customFormat="1" ht="19.5">
      <c r="A204" s="33"/>
      <c r="B204" s="34"/>
      <c r="C204" s="35"/>
      <c r="D204" s="190" t="s">
        <v>160</v>
      </c>
      <c r="E204" s="35"/>
      <c r="F204" s="191" t="s">
        <v>375</v>
      </c>
      <c r="G204" s="35"/>
      <c r="H204" s="35"/>
      <c r="I204" s="192"/>
      <c r="J204" s="35"/>
      <c r="K204" s="35"/>
      <c r="L204" s="38"/>
      <c r="M204" s="193"/>
      <c r="N204" s="194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160</v>
      </c>
      <c r="AU204" s="16" t="s">
        <v>135</v>
      </c>
    </row>
    <row r="205" spans="1:65" s="2" customFormat="1" ht="16.5" customHeight="1">
      <c r="A205" s="33"/>
      <c r="B205" s="34"/>
      <c r="C205" s="167" t="s">
        <v>376</v>
      </c>
      <c r="D205" s="167" t="s">
        <v>125</v>
      </c>
      <c r="E205" s="168" t="s">
        <v>377</v>
      </c>
      <c r="F205" s="169" t="s">
        <v>378</v>
      </c>
      <c r="G205" s="170" t="s">
        <v>306</v>
      </c>
      <c r="H205" s="171">
        <v>14</v>
      </c>
      <c r="I205" s="172"/>
      <c r="J205" s="173">
        <f>ROUND(I205*H205,2)</f>
        <v>0</v>
      </c>
      <c r="K205" s="169" t="s">
        <v>19</v>
      </c>
      <c r="L205" s="38"/>
      <c r="M205" s="174" t="s">
        <v>19</v>
      </c>
      <c r="N205" s="175" t="s">
        <v>46</v>
      </c>
      <c r="O205" s="63"/>
      <c r="P205" s="176">
        <f>O205*H205</f>
        <v>0</v>
      </c>
      <c r="Q205" s="176">
        <v>0</v>
      </c>
      <c r="R205" s="176">
        <f>Q205*H205</f>
        <v>0</v>
      </c>
      <c r="S205" s="176">
        <v>0</v>
      </c>
      <c r="T205" s="17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78" t="s">
        <v>139</v>
      </c>
      <c r="AT205" s="178" t="s">
        <v>125</v>
      </c>
      <c r="AU205" s="178" t="s">
        <v>135</v>
      </c>
      <c r="AY205" s="16" t="s">
        <v>122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6" t="s">
        <v>80</v>
      </c>
      <c r="BK205" s="179">
        <f>ROUND(I205*H205,2)</f>
        <v>0</v>
      </c>
      <c r="BL205" s="16" t="s">
        <v>139</v>
      </c>
      <c r="BM205" s="178" t="s">
        <v>379</v>
      </c>
    </row>
    <row r="206" spans="1:65" s="2" customFormat="1" ht="19.5">
      <c r="A206" s="33"/>
      <c r="B206" s="34"/>
      <c r="C206" s="35"/>
      <c r="D206" s="190" t="s">
        <v>160</v>
      </c>
      <c r="E206" s="35"/>
      <c r="F206" s="191" t="s">
        <v>375</v>
      </c>
      <c r="G206" s="35"/>
      <c r="H206" s="35"/>
      <c r="I206" s="192"/>
      <c r="J206" s="35"/>
      <c r="K206" s="35"/>
      <c r="L206" s="38"/>
      <c r="M206" s="193"/>
      <c r="N206" s="194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160</v>
      </c>
      <c r="AU206" s="16" t="s">
        <v>135</v>
      </c>
    </row>
    <row r="207" spans="1:65" s="2" customFormat="1" ht="16.5" customHeight="1">
      <c r="A207" s="33"/>
      <c r="B207" s="34"/>
      <c r="C207" s="167" t="s">
        <v>380</v>
      </c>
      <c r="D207" s="167" t="s">
        <v>125</v>
      </c>
      <c r="E207" s="168" t="s">
        <v>381</v>
      </c>
      <c r="F207" s="169" t="s">
        <v>382</v>
      </c>
      <c r="G207" s="170" t="s">
        <v>150</v>
      </c>
      <c r="H207" s="171">
        <v>1</v>
      </c>
      <c r="I207" s="172"/>
      <c r="J207" s="173">
        <f>ROUND(I207*H207,2)</f>
        <v>0</v>
      </c>
      <c r="K207" s="169" t="s">
        <v>19</v>
      </c>
      <c r="L207" s="38"/>
      <c r="M207" s="174" t="s">
        <v>19</v>
      </c>
      <c r="N207" s="175" t="s">
        <v>46</v>
      </c>
      <c r="O207" s="63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8" t="s">
        <v>139</v>
      </c>
      <c r="AT207" s="178" t="s">
        <v>125</v>
      </c>
      <c r="AU207" s="178" t="s">
        <v>135</v>
      </c>
      <c r="AY207" s="16" t="s">
        <v>122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6" t="s">
        <v>80</v>
      </c>
      <c r="BK207" s="179">
        <f>ROUND(I207*H207,2)</f>
        <v>0</v>
      </c>
      <c r="BL207" s="16" t="s">
        <v>139</v>
      </c>
      <c r="BM207" s="178" t="s">
        <v>383</v>
      </c>
    </row>
    <row r="208" spans="1:65" s="2" customFormat="1" ht="29.25">
      <c r="A208" s="33"/>
      <c r="B208" s="34"/>
      <c r="C208" s="35"/>
      <c r="D208" s="190" t="s">
        <v>160</v>
      </c>
      <c r="E208" s="35"/>
      <c r="F208" s="191" t="s">
        <v>384</v>
      </c>
      <c r="G208" s="35"/>
      <c r="H208" s="35"/>
      <c r="I208" s="192"/>
      <c r="J208" s="35"/>
      <c r="K208" s="35"/>
      <c r="L208" s="38"/>
      <c r="M208" s="193"/>
      <c r="N208" s="194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160</v>
      </c>
      <c r="AU208" s="16" t="s">
        <v>135</v>
      </c>
    </row>
    <row r="209" spans="1:65" s="2" customFormat="1" ht="16.5" customHeight="1">
      <c r="A209" s="33"/>
      <c r="B209" s="34"/>
      <c r="C209" s="167" t="s">
        <v>385</v>
      </c>
      <c r="D209" s="167" t="s">
        <v>125</v>
      </c>
      <c r="E209" s="168" t="s">
        <v>386</v>
      </c>
      <c r="F209" s="169" t="s">
        <v>387</v>
      </c>
      <c r="G209" s="170" t="s">
        <v>150</v>
      </c>
      <c r="H209" s="171">
        <v>12</v>
      </c>
      <c r="I209" s="172"/>
      <c r="J209" s="173">
        <f t="shared" ref="J209:J222" si="0">ROUND(I209*H209,2)</f>
        <v>0</v>
      </c>
      <c r="K209" s="169" t="s">
        <v>19</v>
      </c>
      <c r="L209" s="38"/>
      <c r="M209" s="174" t="s">
        <v>19</v>
      </c>
      <c r="N209" s="175" t="s">
        <v>46</v>
      </c>
      <c r="O209" s="63"/>
      <c r="P209" s="176">
        <f t="shared" ref="P209:P222" si="1">O209*H209</f>
        <v>0</v>
      </c>
      <c r="Q209" s="176">
        <v>0</v>
      </c>
      <c r="R209" s="176">
        <f t="shared" ref="R209:R222" si="2">Q209*H209</f>
        <v>0</v>
      </c>
      <c r="S209" s="176">
        <v>0</v>
      </c>
      <c r="T209" s="177">
        <f t="shared" ref="T209:T222" si="3"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8" t="s">
        <v>139</v>
      </c>
      <c r="AT209" s="178" t="s">
        <v>125</v>
      </c>
      <c r="AU209" s="178" t="s">
        <v>135</v>
      </c>
      <c r="AY209" s="16" t="s">
        <v>122</v>
      </c>
      <c r="BE209" s="179">
        <f t="shared" ref="BE209:BE222" si="4">IF(N209="základní",J209,0)</f>
        <v>0</v>
      </c>
      <c r="BF209" s="179">
        <f t="shared" ref="BF209:BF222" si="5">IF(N209="snížená",J209,0)</f>
        <v>0</v>
      </c>
      <c r="BG209" s="179">
        <f t="shared" ref="BG209:BG222" si="6">IF(N209="zákl. přenesená",J209,0)</f>
        <v>0</v>
      </c>
      <c r="BH209" s="179">
        <f t="shared" ref="BH209:BH222" si="7">IF(N209="sníž. přenesená",J209,0)</f>
        <v>0</v>
      </c>
      <c r="BI209" s="179">
        <f t="shared" ref="BI209:BI222" si="8">IF(N209="nulová",J209,0)</f>
        <v>0</v>
      </c>
      <c r="BJ209" s="16" t="s">
        <v>80</v>
      </c>
      <c r="BK209" s="179">
        <f t="shared" ref="BK209:BK222" si="9">ROUND(I209*H209,2)</f>
        <v>0</v>
      </c>
      <c r="BL209" s="16" t="s">
        <v>139</v>
      </c>
      <c r="BM209" s="178" t="s">
        <v>388</v>
      </c>
    </row>
    <row r="210" spans="1:65" s="2" customFormat="1" ht="16.5" customHeight="1">
      <c r="A210" s="33"/>
      <c r="B210" s="34"/>
      <c r="C210" s="167" t="s">
        <v>389</v>
      </c>
      <c r="D210" s="167" t="s">
        <v>125</v>
      </c>
      <c r="E210" s="168" t="s">
        <v>390</v>
      </c>
      <c r="F210" s="169" t="s">
        <v>391</v>
      </c>
      <c r="G210" s="170" t="s">
        <v>392</v>
      </c>
      <c r="H210" s="171">
        <v>1520</v>
      </c>
      <c r="I210" s="172"/>
      <c r="J210" s="173">
        <f t="shared" si="0"/>
        <v>0</v>
      </c>
      <c r="K210" s="169" t="s">
        <v>19</v>
      </c>
      <c r="L210" s="38"/>
      <c r="M210" s="174" t="s">
        <v>19</v>
      </c>
      <c r="N210" s="175" t="s">
        <v>46</v>
      </c>
      <c r="O210" s="63"/>
      <c r="P210" s="176">
        <f t="shared" si="1"/>
        <v>0</v>
      </c>
      <c r="Q210" s="176">
        <v>0</v>
      </c>
      <c r="R210" s="176">
        <f t="shared" si="2"/>
        <v>0</v>
      </c>
      <c r="S210" s="176">
        <v>0</v>
      </c>
      <c r="T210" s="177">
        <f t="shared" si="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8" t="s">
        <v>139</v>
      </c>
      <c r="AT210" s="178" t="s">
        <v>125</v>
      </c>
      <c r="AU210" s="178" t="s">
        <v>135</v>
      </c>
      <c r="AY210" s="16" t="s">
        <v>122</v>
      </c>
      <c r="BE210" s="179">
        <f t="shared" si="4"/>
        <v>0</v>
      </c>
      <c r="BF210" s="179">
        <f t="shared" si="5"/>
        <v>0</v>
      </c>
      <c r="BG210" s="179">
        <f t="shared" si="6"/>
        <v>0</v>
      </c>
      <c r="BH210" s="179">
        <f t="shared" si="7"/>
        <v>0</v>
      </c>
      <c r="BI210" s="179">
        <f t="shared" si="8"/>
        <v>0</v>
      </c>
      <c r="BJ210" s="16" t="s">
        <v>80</v>
      </c>
      <c r="BK210" s="179">
        <f t="shared" si="9"/>
        <v>0</v>
      </c>
      <c r="BL210" s="16" t="s">
        <v>139</v>
      </c>
      <c r="BM210" s="178" t="s">
        <v>393</v>
      </c>
    </row>
    <row r="211" spans="1:65" s="2" customFormat="1" ht="16.5" customHeight="1">
      <c r="A211" s="33"/>
      <c r="B211" s="34"/>
      <c r="C211" s="167" t="s">
        <v>394</v>
      </c>
      <c r="D211" s="167" t="s">
        <v>125</v>
      </c>
      <c r="E211" s="168" t="s">
        <v>395</v>
      </c>
      <c r="F211" s="169" t="s">
        <v>396</v>
      </c>
      <c r="G211" s="170" t="s">
        <v>397</v>
      </c>
      <c r="H211" s="171">
        <v>400</v>
      </c>
      <c r="I211" s="172"/>
      <c r="J211" s="173">
        <f t="shared" si="0"/>
        <v>0</v>
      </c>
      <c r="K211" s="169" t="s">
        <v>19</v>
      </c>
      <c r="L211" s="38"/>
      <c r="M211" s="174" t="s">
        <v>19</v>
      </c>
      <c r="N211" s="175" t="s">
        <v>46</v>
      </c>
      <c r="O211" s="63"/>
      <c r="P211" s="176">
        <f t="shared" si="1"/>
        <v>0</v>
      </c>
      <c r="Q211" s="176">
        <v>0</v>
      </c>
      <c r="R211" s="176">
        <f t="shared" si="2"/>
        <v>0</v>
      </c>
      <c r="S211" s="176">
        <v>0</v>
      </c>
      <c r="T211" s="177">
        <f t="shared" si="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78" t="s">
        <v>139</v>
      </c>
      <c r="AT211" s="178" t="s">
        <v>125</v>
      </c>
      <c r="AU211" s="178" t="s">
        <v>135</v>
      </c>
      <c r="AY211" s="16" t="s">
        <v>122</v>
      </c>
      <c r="BE211" s="179">
        <f t="shared" si="4"/>
        <v>0</v>
      </c>
      <c r="BF211" s="179">
        <f t="shared" si="5"/>
        <v>0</v>
      </c>
      <c r="BG211" s="179">
        <f t="shared" si="6"/>
        <v>0</v>
      </c>
      <c r="BH211" s="179">
        <f t="shared" si="7"/>
        <v>0</v>
      </c>
      <c r="BI211" s="179">
        <f t="shared" si="8"/>
        <v>0</v>
      </c>
      <c r="BJ211" s="16" t="s">
        <v>80</v>
      </c>
      <c r="BK211" s="179">
        <f t="shared" si="9"/>
        <v>0</v>
      </c>
      <c r="BL211" s="16" t="s">
        <v>139</v>
      </c>
      <c r="BM211" s="178" t="s">
        <v>398</v>
      </c>
    </row>
    <row r="212" spans="1:65" s="2" customFormat="1" ht="16.5" customHeight="1">
      <c r="A212" s="33"/>
      <c r="B212" s="34"/>
      <c r="C212" s="167" t="s">
        <v>399</v>
      </c>
      <c r="D212" s="167" t="s">
        <v>125</v>
      </c>
      <c r="E212" s="168" t="s">
        <v>400</v>
      </c>
      <c r="F212" s="169" t="s">
        <v>401</v>
      </c>
      <c r="G212" s="170" t="s">
        <v>150</v>
      </c>
      <c r="H212" s="171">
        <v>1</v>
      </c>
      <c r="I212" s="172"/>
      <c r="J212" s="173">
        <f t="shared" si="0"/>
        <v>0</v>
      </c>
      <c r="K212" s="169" t="s">
        <v>19</v>
      </c>
      <c r="L212" s="38"/>
      <c r="M212" s="174" t="s">
        <v>19</v>
      </c>
      <c r="N212" s="175" t="s">
        <v>46</v>
      </c>
      <c r="O212" s="63"/>
      <c r="P212" s="176">
        <f t="shared" si="1"/>
        <v>0</v>
      </c>
      <c r="Q212" s="176">
        <v>0</v>
      </c>
      <c r="R212" s="176">
        <f t="shared" si="2"/>
        <v>0</v>
      </c>
      <c r="S212" s="176">
        <v>0</v>
      </c>
      <c r="T212" s="177">
        <f t="shared" si="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8" t="s">
        <v>139</v>
      </c>
      <c r="AT212" s="178" t="s">
        <v>125</v>
      </c>
      <c r="AU212" s="178" t="s">
        <v>135</v>
      </c>
      <c r="AY212" s="16" t="s">
        <v>122</v>
      </c>
      <c r="BE212" s="179">
        <f t="shared" si="4"/>
        <v>0</v>
      </c>
      <c r="BF212" s="179">
        <f t="shared" si="5"/>
        <v>0</v>
      </c>
      <c r="BG212" s="179">
        <f t="shared" si="6"/>
        <v>0</v>
      </c>
      <c r="BH212" s="179">
        <f t="shared" si="7"/>
        <v>0</v>
      </c>
      <c r="BI212" s="179">
        <f t="shared" si="8"/>
        <v>0</v>
      </c>
      <c r="BJ212" s="16" t="s">
        <v>80</v>
      </c>
      <c r="BK212" s="179">
        <f t="shared" si="9"/>
        <v>0</v>
      </c>
      <c r="BL212" s="16" t="s">
        <v>139</v>
      </c>
      <c r="BM212" s="178" t="s">
        <v>402</v>
      </c>
    </row>
    <row r="213" spans="1:65" s="2" customFormat="1" ht="16.5" customHeight="1">
      <c r="A213" s="33"/>
      <c r="B213" s="34"/>
      <c r="C213" s="167" t="s">
        <v>403</v>
      </c>
      <c r="D213" s="167" t="s">
        <v>125</v>
      </c>
      <c r="E213" s="168" t="s">
        <v>404</v>
      </c>
      <c r="F213" s="169" t="s">
        <v>405</v>
      </c>
      <c r="G213" s="170" t="s">
        <v>150</v>
      </c>
      <c r="H213" s="171">
        <v>1</v>
      </c>
      <c r="I213" s="172"/>
      <c r="J213" s="173">
        <f t="shared" si="0"/>
        <v>0</v>
      </c>
      <c r="K213" s="169" t="s">
        <v>19</v>
      </c>
      <c r="L213" s="38"/>
      <c r="M213" s="174" t="s">
        <v>19</v>
      </c>
      <c r="N213" s="175" t="s">
        <v>46</v>
      </c>
      <c r="O213" s="63"/>
      <c r="P213" s="176">
        <f t="shared" si="1"/>
        <v>0</v>
      </c>
      <c r="Q213" s="176">
        <v>0</v>
      </c>
      <c r="R213" s="176">
        <f t="shared" si="2"/>
        <v>0</v>
      </c>
      <c r="S213" s="176">
        <v>0</v>
      </c>
      <c r="T213" s="177">
        <f t="shared" si="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78" t="s">
        <v>139</v>
      </c>
      <c r="AT213" s="178" t="s">
        <v>125</v>
      </c>
      <c r="AU213" s="178" t="s">
        <v>135</v>
      </c>
      <c r="AY213" s="16" t="s">
        <v>122</v>
      </c>
      <c r="BE213" s="179">
        <f t="shared" si="4"/>
        <v>0</v>
      </c>
      <c r="BF213" s="179">
        <f t="shared" si="5"/>
        <v>0</v>
      </c>
      <c r="BG213" s="179">
        <f t="shared" si="6"/>
        <v>0</v>
      </c>
      <c r="BH213" s="179">
        <f t="shared" si="7"/>
        <v>0</v>
      </c>
      <c r="BI213" s="179">
        <f t="shared" si="8"/>
        <v>0</v>
      </c>
      <c r="BJ213" s="16" t="s">
        <v>80</v>
      </c>
      <c r="BK213" s="179">
        <f t="shared" si="9"/>
        <v>0</v>
      </c>
      <c r="BL213" s="16" t="s">
        <v>139</v>
      </c>
      <c r="BM213" s="178" t="s">
        <v>406</v>
      </c>
    </row>
    <row r="214" spans="1:65" s="2" customFormat="1" ht="16.5" customHeight="1">
      <c r="A214" s="33"/>
      <c r="B214" s="34"/>
      <c r="C214" s="167" t="s">
        <v>407</v>
      </c>
      <c r="D214" s="167" t="s">
        <v>125</v>
      </c>
      <c r="E214" s="168" t="s">
        <v>408</v>
      </c>
      <c r="F214" s="169" t="s">
        <v>409</v>
      </c>
      <c r="G214" s="170" t="s">
        <v>150</v>
      </c>
      <c r="H214" s="171">
        <v>1</v>
      </c>
      <c r="I214" s="172"/>
      <c r="J214" s="173">
        <f t="shared" si="0"/>
        <v>0</v>
      </c>
      <c r="K214" s="169" t="s">
        <v>19</v>
      </c>
      <c r="L214" s="38"/>
      <c r="M214" s="174" t="s">
        <v>19</v>
      </c>
      <c r="N214" s="175" t="s">
        <v>46</v>
      </c>
      <c r="O214" s="63"/>
      <c r="P214" s="176">
        <f t="shared" si="1"/>
        <v>0</v>
      </c>
      <c r="Q214" s="176">
        <v>0</v>
      </c>
      <c r="R214" s="176">
        <f t="shared" si="2"/>
        <v>0</v>
      </c>
      <c r="S214" s="176">
        <v>0</v>
      </c>
      <c r="T214" s="177">
        <f t="shared" si="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78" t="s">
        <v>139</v>
      </c>
      <c r="AT214" s="178" t="s">
        <v>125</v>
      </c>
      <c r="AU214" s="178" t="s">
        <v>135</v>
      </c>
      <c r="AY214" s="16" t="s">
        <v>122</v>
      </c>
      <c r="BE214" s="179">
        <f t="shared" si="4"/>
        <v>0</v>
      </c>
      <c r="BF214" s="179">
        <f t="shared" si="5"/>
        <v>0</v>
      </c>
      <c r="BG214" s="179">
        <f t="shared" si="6"/>
        <v>0</v>
      </c>
      <c r="BH214" s="179">
        <f t="shared" si="7"/>
        <v>0</v>
      </c>
      <c r="BI214" s="179">
        <f t="shared" si="8"/>
        <v>0</v>
      </c>
      <c r="BJ214" s="16" t="s">
        <v>80</v>
      </c>
      <c r="BK214" s="179">
        <f t="shared" si="9"/>
        <v>0</v>
      </c>
      <c r="BL214" s="16" t="s">
        <v>139</v>
      </c>
      <c r="BM214" s="178" t="s">
        <v>410</v>
      </c>
    </row>
    <row r="215" spans="1:65" s="2" customFormat="1" ht="16.5" customHeight="1">
      <c r="A215" s="33"/>
      <c r="B215" s="34"/>
      <c r="C215" s="167" t="s">
        <v>411</v>
      </c>
      <c r="D215" s="167" t="s">
        <v>125</v>
      </c>
      <c r="E215" s="168" t="s">
        <v>412</v>
      </c>
      <c r="F215" s="169" t="s">
        <v>413</v>
      </c>
      <c r="G215" s="170" t="s">
        <v>150</v>
      </c>
      <c r="H215" s="171">
        <v>1</v>
      </c>
      <c r="I215" s="172"/>
      <c r="J215" s="173">
        <f t="shared" si="0"/>
        <v>0</v>
      </c>
      <c r="K215" s="169" t="s">
        <v>19</v>
      </c>
      <c r="L215" s="38"/>
      <c r="M215" s="174" t="s">
        <v>19</v>
      </c>
      <c r="N215" s="175" t="s">
        <v>46</v>
      </c>
      <c r="O215" s="63"/>
      <c r="P215" s="176">
        <f t="shared" si="1"/>
        <v>0</v>
      </c>
      <c r="Q215" s="176">
        <v>0</v>
      </c>
      <c r="R215" s="176">
        <f t="shared" si="2"/>
        <v>0</v>
      </c>
      <c r="S215" s="176">
        <v>0</v>
      </c>
      <c r="T215" s="177">
        <f t="shared" si="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8" t="s">
        <v>139</v>
      </c>
      <c r="AT215" s="178" t="s">
        <v>125</v>
      </c>
      <c r="AU215" s="178" t="s">
        <v>135</v>
      </c>
      <c r="AY215" s="16" t="s">
        <v>122</v>
      </c>
      <c r="BE215" s="179">
        <f t="shared" si="4"/>
        <v>0</v>
      </c>
      <c r="BF215" s="179">
        <f t="shared" si="5"/>
        <v>0</v>
      </c>
      <c r="BG215" s="179">
        <f t="shared" si="6"/>
        <v>0</v>
      </c>
      <c r="BH215" s="179">
        <f t="shared" si="7"/>
        <v>0</v>
      </c>
      <c r="BI215" s="179">
        <f t="shared" si="8"/>
        <v>0</v>
      </c>
      <c r="BJ215" s="16" t="s">
        <v>80</v>
      </c>
      <c r="BK215" s="179">
        <f t="shared" si="9"/>
        <v>0</v>
      </c>
      <c r="BL215" s="16" t="s">
        <v>139</v>
      </c>
      <c r="BM215" s="178" t="s">
        <v>414</v>
      </c>
    </row>
    <row r="216" spans="1:65" s="2" customFormat="1" ht="16.5" customHeight="1">
      <c r="A216" s="33"/>
      <c r="B216" s="34"/>
      <c r="C216" s="167" t="s">
        <v>415</v>
      </c>
      <c r="D216" s="167" t="s">
        <v>125</v>
      </c>
      <c r="E216" s="168" t="s">
        <v>416</v>
      </c>
      <c r="F216" s="169" t="s">
        <v>417</v>
      </c>
      <c r="G216" s="170" t="s">
        <v>418</v>
      </c>
      <c r="H216" s="171">
        <v>10</v>
      </c>
      <c r="I216" s="172"/>
      <c r="J216" s="173">
        <f t="shared" si="0"/>
        <v>0</v>
      </c>
      <c r="K216" s="169" t="s">
        <v>19</v>
      </c>
      <c r="L216" s="38"/>
      <c r="M216" s="174" t="s">
        <v>19</v>
      </c>
      <c r="N216" s="175" t="s">
        <v>46</v>
      </c>
      <c r="O216" s="63"/>
      <c r="P216" s="176">
        <f t="shared" si="1"/>
        <v>0</v>
      </c>
      <c r="Q216" s="176">
        <v>0</v>
      </c>
      <c r="R216" s="176">
        <f t="shared" si="2"/>
        <v>0</v>
      </c>
      <c r="S216" s="176">
        <v>0</v>
      </c>
      <c r="T216" s="177">
        <f t="shared" si="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8" t="s">
        <v>139</v>
      </c>
      <c r="AT216" s="178" t="s">
        <v>125</v>
      </c>
      <c r="AU216" s="178" t="s">
        <v>135</v>
      </c>
      <c r="AY216" s="16" t="s">
        <v>122</v>
      </c>
      <c r="BE216" s="179">
        <f t="shared" si="4"/>
        <v>0</v>
      </c>
      <c r="BF216" s="179">
        <f t="shared" si="5"/>
        <v>0</v>
      </c>
      <c r="BG216" s="179">
        <f t="shared" si="6"/>
        <v>0</v>
      </c>
      <c r="BH216" s="179">
        <f t="shared" si="7"/>
        <v>0</v>
      </c>
      <c r="BI216" s="179">
        <f t="shared" si="8"/>
        <v>0</v>
      </c>
      <c r="BJ216" s="16" t="s">
        <v>80</v>
      </c>
      <c r="BK216" s="179">
        <f t="shared" si="9"/>
        <v>0</v>
      </c>
      <c r="BL216" s="16" t="s">
        <v>139</v>
      </c>
      <c r="BM216" s="178" t="s">
        <v>419</v>
      </c>
    </row>
    <row r="217" spans="1:65" s="2" customFormat="1" ht="16.5" customHeight="1">
      <c r="A217" s="33"/>
      <c r="B217" s="34"/>
      <c r="C217" s="167" t="s">
        <v>420</v>
      </c>
      <c r="D217" s="167" t="s">
        <v>125</v>
      </c>
      <c r="E217" s="168" t="s">
        <v>421</v>
      </c>
      <c r="F217" s="169" t="s">
        <v>422</v>
      </c>
      <c r="G217" s="170" t="s">
        <v>418</v>
      </c>
      <c r="H217" s="171">
        <v>10</v>
      </c>
      <c r="I217" s="172"/>
      <c r="J217" s="173">
        <f t="shared" si="0"/>
        <v>0</v>
      </c>
      <c r="K217" s="169" t="s">
        <v>19</v>
      </c>
      <c r="L217" s="38"/>
      <c r="M217" s="174" t="s">
        <v>19</v>
      </c>
      <c r="N217" s="175" t="s">
        <v>46</v>
      </c>
      <c r="O217" s="63"/>
      <c r="P217" s="176">
        <f t="shared" si="1"/>
        <v>0</v>
      </c>
      <c r="Q217" s="176">
        <v>0</v>
      </c>
      <c r="R217" s="176">
        <f t="shared" si="2"/>
        <v>0</v>
      </c>
      <c r="S217" s="176">
        <v>0</v>
      </c>
      <c r="T217" s="177">
        <f t="shared" si="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78" t="s">
        <v>139</v>
      </c>
      <c r="AT217" s="178" t="s">
        <v>125</v>
      </c>
      <c r="AU217" s="178" t="s">
        <v>135</v>
      </c>
      <c r="AY217" s="16" t="s">
        <v>122</v>
      </c>
      <c r="BE217" s="179">
        <f t="shared" si="4"/>
        <v>0</v>
      </c>
      <c r="BF217" s="179">
        <f t="shared" si="5"/>
        <v>0</v>
      </c>
      <c r="BG217" s="179">
        <f t="shared" si="6"/>
        <v>0</v>
      </c>
      <c r="BH217" s="179">
        <f t="shared" si="7"/>
        <v>0</v>
      </c>
      <c r="BI217" s="179">
        <f t="shared" si="8"/>
        <v>0</v>
      </c>
      <c r="BJ217" s="16" t="s">
        <v>80</v>
      </c>
      <c r="BK217" s="179">
        <f t="shared" si="9"/>
        <v>0</v>
      </c>
      <c r="BL217" s="16" t="s">
        <v>139</v>
      </c>
      <c r="BM217" s="178" t="s">
        <v>423</v>
      </c>
    </row>
    <row r="218" spans="1:65" s="2" customFormat="1" ht="16.5" customHeight="1">
      <c r="A218" s="33"/>
      <c r="B218" s="34"/>
      <c r="C218" s="167" t="s">
        <v>424</v>
      </c>
      <c r="D218" s="167" t="s">
        <v>125</v>
      </c>
      <c r="E218" s="168" t="s">
        <v>425</v>
      </c>
      <c r="F218" s="169" t="s">
        <v>426</v>
      </c>
      <c r="G218" s="170" t="s">
        <v>392</v>
      </c>
      <c r="H218" s="171">
        <v>1520</v>
      </c>
      <c r="I218" s="172"/>
      <c r="J218" s="173">
        <f t="shared" si="0"/>
        <v>0</v>
      </c>
      <c r="K218" s="169" t="s">
        <v>19</v>
      </c>
      <c r="L218" s="38"/>
      <c r="M218" s="174" t="s">
        <v>19</v>
      </c>
      <c r="N218" s="175" t="s">
        <v>46</v>
      </c>
      <c r="O218" s="63"/>
      <c r="P218" s="176">
        <f t="shared" si="1"/>
        <v>0</v>
      </c>
      <c r="Q218" s="176">
        <v>0</v>
      </c>
      <c r="R218" s="176">
        <f t="shared" si="2"/>
        <v>0</v>
      </c>
      <c r="S218" s="176">
        <v>0</v>
      </c>
      <c r="T218" s="177">
        <f t="shared" si="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8" t="s">
        <v>139</v>
      </c>
      <c r="AT218" s="178" t="s">
        <v>125</v>
      </c>
      <c r="AU218" s="178" t="s">
        <v>135</v>
      </c>
      <c r="AY218" s="16" t="s">
        <v>122</v>
      </c>
      <c r="BE218" s="179">
        <f t="shared" si="4"/>
        <v>0</v>
      </c>
      <c r="BF218" s="179">
        <f t="shared" si="5"/>
        <v>0</v>
      </c>
      <c r="BG218" s="179">
        <f t="shared" si="6"/>
        <v>0</v>
      </c>
      <c r="BH218" s="179">
        <f t="shared" si="7"/>
        <v>0</v>
      </c>
      <c r="BI218" s="179">
        <f t="shared" si="8"/>
        <v>0</v>
      </c>
      <c r="BJ218" s="16" t="s">
        <v>80</v>
      </c>
      <c r="BK218" s="179">
        <f t="shared" si="9"/>
        <v>0</v>
      </c>
      <c r="BL218" s="16" t="s">
        <v>139</v>
      </c>
      <c r="BM218" s="178" t="s">
        <v>427</v>
      </c>
    </row>
    <row r="219" spans="1:65" s="2" customFormat="1" ht="16.5" customHeight="1">
      <c r="A219" s="33"/>
      <c r="B219" s="34"/>
      <c r="C219" s="167" t="s">
        <v>428</v>
      </c>
      <c r="D219" s="167" t="s">
        <v>125</v>
      </c>
      <c r="E219" s="168" t="s">
        <v>429</v>
      </c>
      <c r="F219" s="169" t="s">
        <v>430</v>
      </c>
      <c r="G219" s="170" t="s">
        <v>397</v>
      </c>
      <c r="H219" s="171">
        <v>400</v>
      </c>
      <c r="I219" s="172"/>
      <c r="J219" s="173">
        <f t="shared" si="0"/>
        <v>0</v>
      </c>
      <c r="K219" s="169" t="s">
        <v>19</v>
      </c>
      <c r="L219" s="38"/>
      <c r="M219" s="174" t="s">
        <v>19</v>
      </c>
      <c r="N219" s="175" t="s">
        <v>46</v>
      </c>
      <c r="O219" s="63"/>
      <c r="P219" s="176">
        <f t="shared" si="1"/>
        <v>0</v>
      </c>
      <c r="Q219" s="176">
        <v>0</v>
      </c>
      <c r="R219" s="176">
        <f t="shared" si="2"/>
        <v>0</v>
      </c>
      <c r="S219" s="176">
        <v>0</v>
      </c>
      <c r="T219" s="177">
        <f t="shared" si="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78" t="s">
        <v>139</v>
      </c>
      <c r="AT219" s="178" t="s">
        <v>125</v>
      </c>
      <c r="AU219" s="178" t="s">
        <v>135</v>
      </c>
      <c r="AY219" s="16" t="s">
        <v>122</v>
      </c>
      <c r="BE219" s="179">
        <f t="shared" si="4"/>
        <v>0</v>
      </c>
      <c r="BF219" s="179">
        <f t="shared" si="5"/>
        <v>0</v>
      </c>
      <c r="BG219" s="179">
        <f t="shared" si="6"/>
        <v>0</v>
      </c>
      <c r="BH219" s="179">
        <f t="shared" si="7"/>
        <v>0</v>
      </c>
      <c r="BI219" s="179">
        <f t="shared" si="8"/>
        <v>0</v>
      </c>
      <c r="BJ219" s="16" t="s">
        <v>80</v>
      </c>
      <c r="BK219" s="179">
        <f t="shared" si="9"/>
        <v>0</v>
      </c>
      <c r="BL219" s="16" t="s">
        <v>139</v>
      </c>
      <c r="BM219" s="178" t="s">
        <v>431</v>
      </c>
    </row>
    <row r="220" spans="1:65" s="2" customFormat="1" ht="16.5" customHeight="1">
      <c r="A220" s="33"/>
      <c r="B220" s="34"/>
      <c r="C220" s="167" t="s">
        <v>432</v>
      </c>
      <c r="D220" s="167" t="s">
        <v>125</v>
      </c>
      <c r="E220" s="168" t="s">
        <v>433</v>
      </c>
      <c r="F220" s="169" t="s">
        <v>434</v>
      </c>
      <c r="G220" s="170" t="s">
        <v>150</v>
      </c>
      <c r="H220" s="171">
        <v>1</v>
      </c>
      <c r="I220" s="172"/>
      <c r="J220" s="173">
        <f t="shared" si="0"/>
        <v>0</v>
      </c>
      <c r="K220" s="169" t="s">
        <v>19</v>
      </c>
      <c r="L220" s="38"/>
      <c r="M220" s="174" t="s">
        <v>19</v>
      </c>
      <c r="N220" s="175" t="s">
        <v>46</v>
      </c>
      <c r="O220" s="63"/>
      <c r="P220" s="176">
        <f t="shared" si="1"/>
        <v>0</v>
      </c>
      <c r="Q220" s="176">
        <v>0</v>
      </c>
      <c r="R220" s="176">
        <f t="shared" si="2"/>
        <v>0</v>
      </c>
      <c r="S220" s="176">
        <v>0</v>
      </c>
      <c r="T220" s="177">
        <f t="shared" si="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78" t="s">
        <v>139</v>
      </c>
      <c r="AT220" s="178" t="s">
        <v>125</v>
      </c>
      <c r="AU220" s="178" t="s">
        <v>135</v>
      </c>
      <c r="AY220" s="16" t="s">
        <v>122</v>
      </c>
      <c r="BE220" s="179">
        <f t="shared" si="4"/>
        <v>0</v>
      </c>
      <c r="BF220" s="179">
        <f t="shared" si="5"/>
        <v>0</v>
      </c>
      <c r="BG220" s="179">
        <f t="shared" si="6"/>
        <v>0</v>
      </c>
      <c r="BH220" s="179">
        <f t="shared" si="7"/>
        <v>0</v>
      </c>
      <c r="BI220" s="179">
        <f t="shared" si="8"/>
        <v>0</v>
      </c>
      <c r="BJ220" s="16" t="s">
        <v>80</v>
      </c>
      <c r="BK220" s="179">
        <f t="shared" si="9"/>
        <v>0</v>
      </c>
      <c r="BL220" s="16" t="s">
        <v>139</v>
      </c>
      <c r="BM220" s="178" t="s">
        <v>435</v>
      </c>
    </row>
    <row r="221" spans="1:65" s="2" customFormat="1" ht="16.5" customHeight="1">
      <c r="A221" s="33"/>
      <c r="B221" s="34"/>
      <c r="C221" s="167" t="s">
        <v>436</v>
      </c>
      <c r="D221" s="167" t="s">
        <v>125</v>
      </c>
      <c r="E221" s="168" t="s">
        <v>437</v>
      </c>
      <c r="F221" s="169" t="s">
        <v>438</v>
      </c>
      <c r="G221" s="170" t="s">
        <v>150</v>
      </c>
      <c r="H221" s="171">
        <v>1</v>
      </c>
      <c r="I221" s="172"/>
      <c r="J221" s="173">
        <f t="shared" si="0"/>
        <v>0</v>
      </c>
      <c r="K221" s="169" t="s">
        <v>19</v>
      </c>
      <c r="L221" s="38"/>
      <c r="M221" s="174" t="s">
        <v>19</v>
      </c>
      <c r="N221" s="175" t="s">
        <v>46</v>
      </c>
      <c r="O221" s="63"/>
      <c r="P221" s="176">
        <f t="shared" si="1"/>
        <v>0</v>
      </c>
      <c r="Q221" s="176">
        <v>0</v>
      </c>
      <c r="R221" s="176">
        <f t="shared" si="2"/>
        <v>0</v>
      </c>
      <c r="S221" s="176">
        <v>0</v>
      </c>
      <c r="T221" s="177">
        <f t="shared" si="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8" t="s">
        <v>139</v>
      </c>
      <c r="AT221" s="178" t="s">
        <v>125</v>
      </c>
      <c r="AU221" s="178" t="s">
        <v>135</v>
      </c>
      <c r="AY221" s="16" t="s">
        <v>122</v>
      </c>
      <c r="BE221" s="179">
        <f t="shared" si="4"/>
        <v>0</v>
      </c>
      <c r="BF221" s="179">
        <f t="shared" si="5"/>
        <v>0</v>
      </c>
      <c r="BG221" s="179">
        <f t="shared" si="6"/>
        <v>0</v>
      </c>
      <c r="BH221" s="179">
        <f t="shared" si="7"/>
        <v>0</v>
      </c>
      <c r="BI221" s="179">
        <f t="shared" si="8"/>
        <v>0</v>
      </c>
      <c r="BJ221" s="16" t="s">
        <v>80</v>
      </c>
      <c r="BK221" s="179">
        <f t="shared" si="9"/>
        <v>0</v>
      </c>
      <c r="BL221" s="16" t="s">
        <v>139</v>
      </c>
      <c r="BM221" s="178" t="s">
        <v>439</v>
      </c>
    </row>
    <row r="222" spans="1:65" s="2" customFormat="1" ht="16.5" customHeight="1">
      <c r="A222" s="33"/>
      <c r="B222" s="34"/>
      <c r="C222" s="167" t="s">
        <v>440</v>
      </c>
      <c r="D222" s="167" t="s">
        <v>125</v>
      </c>
      <c r="E222" s="168" t="s">
        <v>441</v>
      </c>
      <c r="F222" s="169" t="s">
        <v>442</v>
      </c>
      <c r="G222" s="170" t="s">
        <v>306</v>
      </c>
      <c r="H222" s="171">
        <v>40</v>
      </c>
      <c r="I222" s="172"/>
      <c r="J222" s="173">
        <f t="shared" si="0"/>
        <v>0</v>
      </c>
      <c r="K222" s="169" t="s">
        <v>19</v>
      </c>
      <c r="L222" s="38"/>
      <c r="M222" s="174" t="s">
        <v>19</v>
      </c>
      <c r="N222" s="175" t="s">
        <v>46</v>
      </c>
      <c r="O222" s="63"/>
      <c r="P222" s="176">
        <f t="shared" si="1"/>
        <v>0</v>
      </c>
      <c r="Q222" s="176">
        <v>0</v>
      </c>
      <c r="R222" s="176">
        <f t="shared" si="2"/>
        <v>0</v>
      </c>
      <c r="S222" s="176">
        <v>0</v>
      </c>
      <c r="T222" s="177">
        <f t="shared" si="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78" t="s">
        <v>139</v>
      </c>
      <c r="AT222" s="178" t="s">
        <v>125</v>
      </c>
      <c r="AU222" s="178" t="s">
        <v>135</v>
      </c>
      <c r="AY222" s="16" t="s">
        <v>122</v>
      </c>
      <c r="BE222" s="179">
        <f t="shared" si="4"/>
        <v>0</v>
      </c>
      <c r="BF222" s="179">
        <f t="shared" si="5"/>
        <v>0</v>
      </c>
      <c r="BG222" s="179">
        <f t="shared" si="6"/>
        <v>0</v>
      </c>
      <c r="BH222" s="179">
        <f t="shared" si="7"/>
        <v>0</v>
      </c>
      <c r="BI222" s="179">
        <f t="shared" si="8"/>
        <v>0</v>
      </c>
      <c r="BJ222" s="16" t="s">
        <v>80</v>
      </c>
      <c r="BK222" s="179">
        <f t="shared" si="9"/>
        <v>0</v>
      </c>
      <c r="BL222" s="16" t="s">
        <v>139</v>
      </c>
      <c r="BM222" s="178" t="s">
        <v>443</v>
      </c>
    </row>
    <row r="223" spans="1:65" s="2" customFormat="1" ht="19.5">
      <c r="A223" s="33"/>
      <c r="B223" s="34"/>
      <c r="C223" s="35"/>
      <c r="D223" s="190" t="s">
        <v>160</v>
      </c>
      <c r="E223" s="35"/>
      <c r="F223" s="191" t="s">
        <v>444</v>
      </c>
      <c r="G223" s="35"/>
      <c r="H223" s="35"/>
      <c r="I223" s="192"/>
      <c r="J223" s="35"/>
      <c r="K223" s="35"/>
      <c r="L223" s="38"/>
      <c r="M223" s="193"/>
      <c r="N223" s="194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160</v>
      </c>
      <c r="AU223" s="16" t="s">
        <v>135</v>
      </c>
    </row>
    <row r="224" spans="1:65" s="2" customFormat="1" ht="16.5" customHeight="1">
      <c r="A224" s="33"/>
      <c r="B224" s="34"/>
      <c r="C224" s="167" t="s">
        <v>445</v>
      </c>
      <c r="D224" s="167" t="s">
        <v>125</v>
      </c>
      <c r="E224" s="168" t="s">
        <v>446</v>
      </c>
      <c r="F224" s="169" t="s">
        <v>447</v>
      </c>
      <c r="G224" s="170" t="s">
        <v>306</v>
      </c>
      <c r="H224" s="171">
        <v>24.2</v>
      </c>
      <c r="I224" s="172"/>
      <c r="J224" s="173">
        <f>ROUND(I224*H224,2)</f>
        <v>0</v>
      </c>
      <c r="K224" s="169" t="s">
        <v>129</v>
      </c>
      <c r="L224" s="38"/>
      <c r="M224" s="174" t="s">
        <v>19</v>
      </c>
      <c r="N224" s="175" t="s">
        <v>46</v>
      </c>
      <c r="O224" s="63"/>
      <c r="P224" s="176">
        <f>O224*H224</f>
        <v>0</v>
      </c>
      <c r="Q224" s="176">
        <v>0</v>
      </c>
      <c r="R224" s="176">
        <f>Q224*H224</f>
        <v>0</v>
      </c>
      <c r="S224" s="176">
        <v>0</v>
      </c>
      <c r="T224" s="17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78" t="s">
        <v>139</v>
      </c>
      <c r="AT224" s="178" t="s">
        <v>125</v>
      </c>
      <c r="AU224" s="178" t="s">
        <v>135</v>
      </c>
      <c r="AY224" s="16" t="s">
        <v>122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16" t="s">
        <v>80</v>
      </c>
      <c r="BK224" s="179">
        <f>ROUND(I224*H224,2)</f>
        <v>0</v>
      </c>
      <c r="BL224" s="16" t="s">
        <v>139</v>
      </c>
      <c r="BM224" s="178" t="s">
        <v>448</v>
      </c>
    </row>
    <row r="225" spans="1:65" s="2" customFormat="1" ht="39">
      <c r="A225" s="33"/>
      <c r="B225" s="34"/>
      <c r="C225" s="35"/>
      <c r="D225" s="190" t="s">
        <v>449</v>
      </c>
      <c r="E225" s="35"/>
      <c r="F225" s="191" t="s">
        <v>450</v>
      </c>
      <c r="G225" s="35"/>
      <c r="H225" s="35"/>
      <c r="I225" s="192"/>
      <c r="J225" s="35"/>
      <c r="K225" s="35"/>
      <c r="L225" s="38"/>
      <c r="M225" s="193"/>
      <c r="N225" s="194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449</v>
      </c>
      <c r="AU225" s="16" t="s">
        <v>135</v>
      </c>
    </row>
    <row r="226" spans="1:65" s="2" customFormat="1" ht="19.5">
      <c r="A226" s="33"/>
      <c r="B226" s="34"/>
      <c r="C226" s="35"/>
      <c r="D226" s="190" t="s">
        <v>160</v>
      </c>
      <c r="E226" s="35"/>
      <c r="F226" s="191" t="s">
        <v>444</v>
      </c>
      <c r="G226" s="35"/>
      <c r="H226" s="35"/>
      <c r="I226" s="192"/>
      <c r="J226" s="35"/>
      <c r="K226" s="35"/>
      <c r="L226" s="38"/>
      <c r="M226" s="193"/>
      <c r="N226" s="194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160</v>
      </c>
      <c r="AU226" s="16" t="s">
        <v>135</v>
      </c>
    </row>
    <row r="227" spans="1:65" s="13" customFormat="1">
      <c r="B227" s="195"/>
      <c r="C227" s="196"/>
      <c r="D227" s="190" t="s">
        <v>285</v>
      </c>
      <c r="E227" s="197" t="s">
        <v>19</v>
      </c>
      <c r="F227" s="198" t="s">
        <v>451</v>
      </c>
      <c r="G227" s="196"/>
      <c r="H227" s="199">
        <v>24.2</v>
      </c>
      <c r="I227" s="200"/>
      <c r="J227" s="196"/>
      <c r="K227" s="196"/>
      <c r="L227" s="201"/>
      <c r="M227" s="202"/>
      <c r="N227" s="203"/>
      <c r="O227" s="203"/>
      <c r="P227" s="203"/>
      <c r="Q227" s="203"/>
      <c r="R227" s="203"/>
      <c r="S227" s="203"/>
      <c r="T227" s="204"/>
      <c r="AT227" s="205" t="s">
        <v>285</v>
      </c>
      <c r="AU227" s="205" t="s">
        <v>135</v>
      </c>
      <c r="AV227" s="13" t="s">
        <v>82</v>
      </c>
      <c r="AW227" s="13" t="s">
        <v>37</v>
      </c>
      <c r="AX227" s="13" t="s">
        <v>80</v>
      </c>
      <c r="AY227" s="205" t="s">
        <v>122</v>
      </c>
    </row>
    <row r="228" spans="1:65" s="2" customFormat="1" ht="24">
      <c r="A228" s="33"/>
      <c r="B228" s="34"/>
      <c r="C228" s="167" t="s">
        <v>452</v>
      </c>
      <c r="D228" s="167" t="s">
        <v>125</v>
      </c>
      <c r="E228" s="168" t="s">
        <v>453</v>
      </c>
      <c r="F228" s="169" t="s">
        <v>454</v>
      </c>
      <c r="G228" s="170" t="s">
        <v>392</v>
      </c>
      <c r="H228" s="171">
        <v>4.95</v>
      </c>
      <c r="I228" s="172"/>
      <c r="J228" s="173">
        <f>ROUND(I228*H228,2)</f>
        <v>0</v>
      </c>
      <c r="K228" s="169" t="s">
        <v>129</v>
      </c>
      <c r="L228" s="38"/>
      <c r="M228" s="174" t="s">
        <v>19</v>
      </c>
      <c r="N228" s="175" t="s">
        <v>46</v>
      </c>
      <c r="O228" s="63"/>
      <c r="P228" s="176">
        <f>O228*H228</f>
        <v>0</v>
      </c>
      <c r="Q228" s="176">
        <v>0</v>
      </c>
      <c r="R228" s="176">
        <f>Q228*H228</f>
        <v>0</v>
      </c>
      <c r="S228" s="176">
        <v>0</v>
      </c>
      <c r="T228" s="177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8" t="s">
        <v>411</v>
      </c>
      <c r="AT228" s="178" t="s">
        <v>125</v>
      </c>
      <c r="AU228" s="178" t="s">
        <v>135</v>
      </c>
      <c r="AY228" s="16" t="s">
        <v>122</v>
      </c>
      <c r="BE228" s="179">
        <f>IF(N228="základní",J228,0)</f>
        <v>0</v>
      </c>
      <c r="BF228" s="179">
        <f>IF(N228="snížená",J228,0)</f>
        <v>0</v>
      </c>
      <c r="BG228" s="179">
        <f>IF(N228="zákl. přenesená",J228,0)</f>
        <v>0</v>
      </c>
      <c r="BH228" s="179">
        <f>IF(N228="sníž. přenesená",J228,0)</f>
        <v>0</v>
      </c>
      <c r="BI228" s="179">
        <f>IF(N228="nulová",J228,0)</f>
        <v>0</v>
      </c>
      <c r="BJ228" s="16" t="s">
        <v>80</v>
      </c>
      <c r="BK228" s="179">
        <f>ROUND(I228*H228,2)</f>
        <v>0</v>
      </c>
      <c r="BL228" s="16" t="s">
        <v>411</v>
      </c>
      <c r="BM228" s="178" t="s">
        <v>455</v>
      </c>
    </row>
    <row r="229" spans="1:65" s="2" customFormat="1" ht="29.25">
      <c r="A229" s="33"/>
      <c r="B229" s="34"/>
      <c r="C229" s="35"/>
      <c r="D229" s="190" t="s">
        <v>449</v>
      </c>
      <c r="E229" s="35"/>
      <c r="F229" s="191" t="s">
        <v>456</v>
      </c>
      <c r="G229" s="35"/>
      <c r="H229" s="35"/>
      <c r="I229" s="192"/>
      <c r="J229" s="35"/>
      <c r="K229" s="35"/>
      <c r="L229" s="38"/>
      <c r="M229" s="193"/>
      <c r="N229" s="194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449</v>
      </c>
      <c r="AU229" s="16" t="s">
        <v>135</v>
      </c>
    </row>
    <row r="230" spans="1:65" s="2" customFormat="1" ht="19.5">
      <c r="A230" s="33"/>
      <c r="B230" s="34"/>
      <c r="C230" s="35"/>
      <c r="D230" s="190" t="s">
        <v>160</v>
      </c>
      <c r="E230" s="35"/>
      <c r="F230" s="191" t="s">
        <v>457</v>
      </c>
      <c r="G230" s="35"/>
      <c r="H230" s="35"/>
      <c r="I230" s="192"/>
      <c r="J230" s="35"/>
      <c r="K230" s="35"/>
      <c r="L230" s="38"/>
      <c r="M230" s="193"/>
      <c r="N230" s="194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160</v>
      </c>
      <c r="AU230" s="16" t="s">
        <v>135</v>
      </c>
    </row>
    <row r="231" spans="1:65" s="2" customFormat="1" ht="21.75" customHeight="1">
      <c r="A231" s="33"/>
      <c r="B231" s="34"/>
      <c r="C231" s="167" t="s">
        <v>458</v>
      </c>
      <c r="D231" s="167" t="s">
        <v>125</v>
      </c>
      <c r="E231" s="168" t="s">
        <v>459</v>
      </c>
      <c r="F231" s="169" t="s">
        <v>460</v>
      </c>
      <c r="G231" s="170" t="s">
        <v>392</v>
      </c>
      <c r="H231" s="171">
        <v>5.0999999999999996</v>
      </c>
      <c r="I231" s="172"/>
      <c r="J231" s="173">
        <f>ROUND(I231*H231,2)</f>
        <v>0</v>
      </c>
      <c r="K231" s="169" t="s">
        <v>129</v>
      </c>
      <c r="L231" s="38"/>
      <c r="M231" s="174" t="s">
        <v>19</v>
      </c>
      <c r="N231" s="175" t="s">
        <v>46</v>
      </c>
      <c r="O231" s="63"/>
      <c r="P231" s="176">
        <f>O231*H231</f>
        <v>0</v>
      </c>
      <c r="Q231" s="176">
        <v>0</v>
      </c>
      <c r="R231" s="176">
        <f>Q231*H231</f>
        <v>0</v>
      </c>
      <c r="S231" s="176">
        <v>0</v>
      </c>
      <c r="T231" s="17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78" t="s">
        <v>411</v>
      </c>
      <c r="AT231" s="178" t="s">
        <v>125</v>
      </c>
      <c r="AU231" s="178" t="s">
        <v>135</v>
      </c>
      <c r="AY231" s="16" t="s">
        <v>122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16" t="s">
        <v>80</v>
      </c>
      <c r="BK231" s="179">
        <f>ROUND(I231*H231,2)</f>
        <v>0</v>
      </c>
      <c r="BL231" s="16" t="s">
        <v>411</v>
      </c>
      <c r="BM231" s="178" t="s">
        <v>461</v>
      </c>
    </row>
    <row r="232" spans="1:65" s="2" customFormat="1" ht="97.5">
      <c r="A232" s="33"/>
      <c r="B232" s="34"/>
      <c r="C232" s="35"/>
      <c r="D232" s="190" t="s">
        <v>449</v>
      </c>
      <c r="E232" s="35"/>
      <c r="F232" s="191" t="s">
        <v>462</v>
      </c>
      <c r="G232" s="35"/>
      <c r="H232" s="35"/>
      <c r="I232" s="192"/>
      <c r="J232" s="35"/>
      <c r="K232" s="35"/>
      <c r="L232" s="38"/>
      <c r="M232" s="193"/>
      <c r="N232" s="194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449</v>
      </c>
      <c r="AU232" s="16" t="s">
        <v>135</v>
      </c>
    </row>
    <row r="233" spans="1:65" s="2" customFormat="1" ht="19.5">
      <c r="A233" s="33"/>
      <c r="B233" s="34"/>
      <c r="C233" s="35"/>
      <c r="D233" s="190" t="s">
        <v>160</v>
      </c>
      <c r="E233" s="35"/>
      <c r="F233" s="191" t="s">
        <v>457</v>
      </c>
      <c r="G233" s="35"/>
      <c r="H233" s="35"/>
      <c r="I233" s="192"/>
      <c r="J233" s="35"/>
      <c r="K233" s="35"/>
      <c r="L233" s="38"/>
      <c r="M233" s="193"/>
      <c r="N233" s="194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160</v>
      </c>
      <c r="AU233" s="16" t="s">
        <v>135</v>
      </c>
    </row>
    <row r="234" spans="1:65" s="2" customFormat="1" ht="24">
      <c r="A234" s="33"/>
      <c r="B234" s="34"/>
      <c r="C234" s="167" t="s">
        <v>463</v>
      </c>
      <c r="D234" s="167" t="s">
        <v>125</v>
      </c>
      <c r="E234" s="168" t="s">
        <v>464</v>
      </c>
      <c r="F234" s="169" t="s">
        <v>465</v>
      </c>
      <c r="G234" s="170" t="s">
        <v>392</v>
      </c>
      <c r="H234" s="171">
        <v>1.5</v>
      </c>
      <c r="I234" s="172"/>
      <c r="J234" s="173">
        <f>ROUND(I234*H234,2)</f>
        <v>0</v>
      </c>
      <c r="K234" s="169" t="s">
        <v>129</v>
      </c>
      <c r="L234" s="38"/>
      <c r="M234" s="174" t="s">
        <v>19</v>
      </c>
      <c r="N234" s="175" t="s">
        <v>46</v>
      </c>
      <c r="O234" s="63"/>
      <c r="P234" s="176">
        <f>O234*H234</f>
        <v>0</v>
      </c>
      <c r="Q234" s="176">
        <v>0</v>
      </c>
      <c r="R234" s="176">
        <f>Q234*H234</f>
        <v>0</v>
      </c>
      <c r="S234" s="176">
        <v>0</v>
      </c>
      <c r="T234" s="17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8" t="s">
        <v>411</v>
      </c>
      <c r="AT234" s="178" t="s">
        <v>125</v>
      </c>
      <c r="AU234" s="178" t="s">
        <v>135</v>
      </c>
      <c r="AY234" s="16" t="s">
        <v>122</v>
      </c>
      <c r="BE234" s="179">
        <f>IF(N234="základní",J234,0)</f>
        <v>0</v>
      </c>
      <c r="BF234" s="179">
        <f>IF(N234="snížená",J234,0)</f>
        <v>0</v>
      </c>
      <c r="BG234" s="179">
        <f>IF(N234="zákl. přenesená",J234,0)</f>
        <v>0</v>
      </c>
      <c r="BH234" s="179">
        <f>IF(N234="sníž. přenesená",J234,0)</f>
        <v>0</v>
      </c>
      <c r="BI234" s="179">
        <f>IF(N234="nulová",J234,0)</f>
        <v>0</v>
      </c>
      <c r="BJ234" s="16" t="s">
        <v>80</v>
      </c>
      <c r="BK234" s="179">
        <f>ROUND(I234*H234,2)</f>
        <v>0</v>
      </c>
      <c r="BL234" s="16" t="s">
        <v>411</v>
      </c>
      <c r="BM234" s="178" t="s">
        <v>466</v>
      </c>
    </row>
    <row r="235" spans="1:65" s="2" customFormat="1" ht="39">
      <c r="A235" s="33"/>
      <c r="B235" s="34"/>
      <c r="C235" s="35"/>
      <c r="D235" s="190" t="s">
        <v>449</v>
      </c>
      <c r="E235" s="35"/>
      <c r="F235" s="191" t="s">
        <v>467</v>
      </c>
      <c r="G235" s="35"/>
      <c r="H235" s="35"/>
      <c r="I235" s="192"/>
      <c r="J235" s="35"/>
      <c r="K235" s="35"/>
      <c r="L235" s="38"/>
      <c r="M235" s="193"/>
      <c r="N235" s="194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449</v>
      </c>
      <c r="AU235" s="16" t="s">
        <v>135</v>
      </c>
    </row>
    <row r="236" spans="1:65" s="2" customFormat="1" ht="19.5">
      <c r="A236" s="33"/>
      <c r="B236" s="34"/>
      <c r="C236" s="35"/>
      <c r="D236" s="190" t="s">
        <v>160</v>
      </c>
      <c r="E236" s="35"/>
      <c r="F236" s="191" t="s">
        <v>457</v>
      </c>
      <c r="G236" s="35"/>
      <c r="H236" s="35"/>
      <c r="I236" s="192"/>
      <c r="J236" s="35"/>
      <c r="K236" s="35"/>
      <c r="L236" s="38"/>
      <c r="M236" s="193"/>
      <c r="N236" s="194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160</v>
      </c>
      <c r="AU236" s="16" t="s">
        <v>135</v>
      </c>
    </row>
    <row r="237" spans="1:65" s="2" customFormat="1" ht="33" customHeight="1">
      <c r="A237" s="33"/>
      <c r="B237" s="34"/>
      <c r="C237" s="167" t="s">
        <v>468</v>
      </c>
      <c r="D237" s="167" t="s">
        <v>125</v>
      </c>
      <c r="E237" s="168" t="s">
        <v>469</v>
      </c>
      <c r="F237" s="169" t="s">
        <v>470</v>
      </c>
      <c r="G237" s="170" t="s">
        <v>392</v>
      </c>
      <c r="H237" s="171">
        <v>7.5</v>
      </c>
      <c r="I237" s="172"/>
      <c r="J237" s="173">
        <f>ROUND(I237*H237,2)</f>
        <v>0</v>
      </c>
      <c r="K237" s="169" t="s">
        <v>129</v>
      </c>
      <c r="L237" s="38"/>
      <c r="M237" s="174" t="s">
        <v>19</v>
      </c>
      <c r="N237" s="175" t="s">
        <v>46</v>
      </c>
      <c r="O237" s="63"/>
      <c r="P237" s="176">
        <f>O237*H237</f>
        <v>0</v>
      </c>
      <c r="Q237" s="176">
        <v>0</v>
      </c>
      <c r="R237" s="176">
        <f>Q237*H237</f>
        <v>0</v>
      </c>
      <c r="S237" s="176">
        <v>0</v>
      </c>
      <c r="T237" s="17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78" t="s">
        <v>411</v>
      </c>
      <c r="AT237" s="178" t="s">
        <v>125</v>
      </c>
      <c r="AU237" s="178" t="s">
        <v>135</v>
      </c>
      <c r="AY237" s="16" t="s">
        <v>122</v>
      </c>
      <c r="BE237" s="179">
        <f>IF(N237="základní",J237,0)</f>
        <v>0</v>
      </c>
      <c r="BF237" s="179">
        <f>IF(N237="snížená",J237,0)</f>
        <v>0</v>
      </c>
      <c r="BG237" s="179">
        <f>IF(N237="zákl. přenesená",J237,0)</f>
        <v>0</v>
      </c>
      <c r="BH237" s="179">
        <f>IF(N237="sníž. přenesená",J237,0)</f>
        <v>0</v>
      </c>
      <c r="BI237" s="179">
        <f>IF(N237="nulová",J237,0)</f>
        <v>0</v>
      </c>
      <c r="BJ237" s="16" t="s">
        <v>80</v>
      </c>
      <c r="BK237" s="179">
        <f>ROUND(I237*H237,2)</f>
        <v>0</v>
      </c>
      <c r="BL237" s="16" t="s">
        <v>411</v>
      </c>
      <c r="BM237" s="178" t="s">
        <v>471</v>
      </c>
    </row>
    <row r="238" spans="1:65" s="2" customFormat="1" ht="39">
      <c r="A238" s="33"/>
      <c r="B238" s="34"/>
      <c r="C238" s="35"/>
      <c r="D238" s="190" t="s">
        <v>449</v>
      </c>
      <c r="E238" s="35"/>
      <c r="F238" s="191" t="s">
        <v>467</v>
      </c>
      <c r="G238" s="35"/>
      <c r="H238" s="35"/>
      <c r="I238" s="192"/>
      <c r="J238" s="35"/>
      <c r="K238" s="35"/>
      <c r="L238" s="38"/>
      <c r="M238" s="193"/>
      <c r="N238" s="194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449</v>
      </c>
      <c r="AU238" s="16" t="s">
        <v>135</v>
      </c>
    </row>
    <row r="239" spans="1:65" s="2" customFormat="1" ht="19.5">
      <c r="A239" s="33"/>
      <c r="B239" s="34"/>
      <c r="C239" s="35"/>
      <c r="D239" s="190" t="s">
        <v>160</v>
      </c>
      <c r="E239" s="35"/>
      <c r="F239" s="191" t="s">
        <v>457</v>
      </c>
      <c r="G239" s="35"/>
      <c r="H239" s="35"/>
      <c r="I239" s="192"/>
      <c r="J239" s="35"/>
      <c r="K239" s="35"/>
      <c r="L239" s="38"/>
      <c r="M239" s="193"/>
      <c r="N239" s="194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160</v>
      </c>
      <c r="AU239" s="16" t="s">
        <v>135</v>
      </c>
    </row>
    <row r="240" spans="1:65" s="13" customFormat="1">
      <c r="B240" s="195"/>
      <c r="C240" s="196"/>
      <c r="D240" s="190" t="s">
        <v>285</v>
      </c>
      <c r="E240" s="197" t="s">
        <v>19</v>
      </c>
      <c r="F240" s="198" t="s">
        <v>472</v>
      </c>
      <c r="G240" s="196"/>
      <c r="H240" s="199">
        <v>7.5</v>
      </c>
      <c r="I240" s="200"/>
      <c r="J240" s="196"/>
      <c r="K240" s="196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285</v>
      </c>
      <c r="AU240" s="205" t="s">
        <v>135</v>
      </c>
      <c r="AV240" s="13" t="s">
        <v>82</v>
      </c>
      <c r="AW240" s="13" t="s">
        <v>37</v>
      </c>
      <c r="AX240" s="13" t="s">
        <v>80</v>
      </c>
      <c r="AY240" s="205" t="s">
        <v>122</v>
      </c>
    </row>
    <row r="241" spans="1:65" s="2" customFormat="1" ht="16.5" customHeight="1">
      <c r="A241" s="33"/>
      <c r="B241" s="34"/>
      <c r="C241" s="167" t="s">
        <v>473</v>
      </c>
      <c r="D241" s="167" t="s">
        <v>125</v>
      </c>
      <c r="E241" s="168" t="s">
        <v>474</v>
      </c>
      <c r="F241" s="169" t="s">
        <v>475</v>
      </c>
      <c r="G241" s="170" t="s">
        <v>392</v>
      </c>
      <c r="H241" s="171">
        <v>1.2</v>
      </c>
      <c r="I241" s="172"/>
      <c r="J241" s="173">
        <f>ROUND(I241*H241,2)</f>
        <v>0</v>
      </c>
      <c r="K241" s="169" t="s">
        <v>129</v>
      </c>
      <c r="L241" s="38"/>
      <c r="M241" s="174" t="s">
        <v>19</v>
      </c>
      <c r="N241" s="175" t="s">
        <v>46</v>
      </c>
      <c r="O241" s="63"/>
      <c r="P241" s="176">
        <f>O241*H241</f>
        <v>0</v>
      </c>
      <c r="Q241" s="176">
        <v>2.2563399999999998</v>
      </c>
      <c r="R241" s="176">
        <f>Q241*H241</f>
        <v>2.7076079999999996</v>
      </c>
      <c r="S241" s="176">
        <v>0</v>
      </c>
      <c r="T241" s="177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78" t="s">
        <v>411</v>
      </c>
      <c r="AT241" s="178" t="s">
        <v>125</v>
      </c>
      <c r="AU241" s="178" t="s">
        <v>135</v>
      </c>
      <c r="AY241" s="16" t="s">
        <v>122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16" t="s">
        <v>80</v>
      </c>
      <c r="BK241" s="179">
        <f>ROUND(I241*H241,2)</f>
        <v>0</v>
      </c>
      <c r="BL241" s="16" t="s">
        <v>411</v>
      </c>
      <c r="BM241" s="178" t="s">
        <v>476</v>
      </c>
    </row>
    <row r="242" spans="1:65" s="2" customFormat="1" ht="24">
      <c r="A242" s="33"/>
      <c r="B242" s="34"/>
      <c r="C242" s="167" t="s">
        <v>477</v>
      </c>
      <c r="D242" s="167" t="s">
        <v>125</v>
      </c>
      <c r="E242" s="168" t="s">
        <v>478</v>
      </c>
      <c r="F242" s="169" t="s">
        <v>479</v>
      </c>
      <c r="G242" s="170" t="s">
        <v>306</v>
      </c>
      <c r="H242" s="171">
        <v>4</v>
      </c>
      <c r="I242" s="172"/>
      <c r="J242" s="173">
        <f>ROUND(I242*H242,2)</f>
        <v>0</v>
      </c>
      <c r="K242" s="169" t="s">
        <v>129</v>
      </c>
      <c r="L242" s="38"/>
      <c r="M242" s="174" t="s">
        <v>19</v>
      </c>
      <c r="N242" s="175" t="s">
        <v>46</v>
      </c>
      <c r="O242" s="63"/>
      <c r="P242" s="176">
        <f>O242*H242</f>
        <v>0</v>
      </c>
      <c r="Q242" s="176">
        <v>0</v>
      </c>
      <c r="R242" s="176">
        <f>Q242*H242</f>
        <v>0</v>
      </c>
      <c r="S242" s="176">
        <v>0</v>
      </c>
      <c r="T242" s="17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8" t="s">
        <v>411</v>
      </c>
      <c r="AT242" s="178" t="s">
        <v>125</v>
      </c>
      <c r="AU242" s="178" t="s">
        <v>135</v>
      </c>
      <c r="AY242" s="16" t="s">
        <v>122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16" t="s">
        <v>80</v>
      </c>
      <c r="BK242" s="179">
        <f>ROUND(I242*H242,2)</f>
        <v>0</v>
      </c>
      <c r="BL242" s="16" t="s">
        <v>411</v>
      </c>
      <c r="BM242" s="178" t="s">
        <v>480</v>
      </c>
    </row>
    <row r="243" spans="1:65" s="2" customFormat="1" ht="24">
      <c r="A243" s="33"/>
      <c r="B243" s="34"/>
      <c r="C243" s="167" t="s">
        <v>481</v>
      </c>
      <c r="D243" s="167" t="s">
        <v>125</v>
      </c>
      <c r="E243" s="168" t="s">
        <v>482</v>
      </c>
      <c r="F243" s="169" t="s">
        <v>483</v>
      </c>
      <c r="G243" s="170" t="s">
        <v>306</v>
      </c>
      <c r="H243" s="171">
        <v>16</v>
      </c>
      <c r="I243" s="172"/>
      <c r="J243" s="173">
        <f>ROUND(I243*H243,2)</f>
        <v>0</v>
      </c>
      <c r="K243" s="169" t="s">
        <v>129</v>
      </c>
      <c r="L243" s="38"/>
      <c r="M243" s="174" t="s">
        <v>19</v>
      </c>
      <c r="N243" s="175" t="s">
        <v>46</v>
      </c>
      <c r="O243" s="63"/>
      <c r="P243" s="176">
        <f>O243*H243</f>
        <v>0</v>
      </c>
      <c r="Q243" s="176">
        <v>0</v>
      </c>
      <c r="R243" s="176">
        <f>Q243*H243</f>
        <v>0</v>
      </c>
      <c r="S243" s="176">
        <v>0</v>
      </c>
      <c r="T243" s="17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78" t="s">
        <v>411</v>
      </c>
      <c r="AT243" s="178" t="s">
        <v>125</v>
      </c>
      <c r="AU243" s="178" t="s">
        <v>135</v>
      </c>
      <c r="AY243" s="16" t="s">
        <v>122</v>
      </c>
      <c r="BE243" s="179">
        <f>IF(N243="základní",J243,0)</f>
        <v>0</v>
      </c>
      <c r="BF243" s="179">
        <f>IF(N243="snížená",J243,0)</f>
        <v>0</v>
      </c>
      <c r="BG243" s="179">
        <f>IF(N243="zákl. přenesená",J243,0)</f>
        <v>0</v>
      </c>
      <c r="BH243" s="179">
        <f>IF(N243="sníž. přenesená",J243,0)</f>
        <v>0</v>
      </c>
      <c r="BI243" s="179">
        <f>IF(N243="nulová",J243,0)</f>
        <v>0</v>
      </c>
      <c r="BJ243" s="16" t="s">
        <v>80</v>
      </c>
      <c r="BK243" s="179">
        <f>ROUND(I243*H243,2)</f>
        <v>0</v>
      </c>
      <c r="BL243" s="16" t="s">
        <v>411</v>
      </c>
      <c r="BM243" s="178" t="s">
        <v>484</v>
      </c>
    </row>
    <row r="244" spans="1:65" s="2" customFormat="1" ht="24">
      <c r="A244" s="33"/>
      <c r="B244" s="34"/>
      <c r="C244" s="167" t="s">
        <v>485</v>
      </c>
      <c r="D244" s="167" t="s">
        <v>125</v>
      </c>
      <c r="E244" s="168" t="s">
        <v>486</v>
      </c>
      <c r="F244" s="169" t="s">
        <v>487</v>
      </c>
      <c r="G244" s="170" t="s">
        <v>397</v>
      </c>
      <c r="H244" s="171">
        <v>80</v>
      </c>
      <c r="I244" s="172"/>
      <c r="J244" s="173">
        <f>ROUND(I244*H244,2)</f>
        <v>0</v>
      </c>
      <c r="K244" s="169" t="s">
        <v>129</v>
      </c>
      <c r="L244" s="38"/>
      <c r="M244" s="174" t="s">
        <v>19</v>
      </c>
      <c r="N244" s="175" t="s">
        <v>46</v>
      </c>
      <c r="O244" s="63"/>
      <c r="P244" s="176">
        <f>O244*H244</f>
        <v>0</v>
      </c>
      <c r="Q244" s="176">
        <v>0</v>
      </c>
      <c r="R244" s="176">
        <f>Q244*H244</f>
        <v>0</v>
      </c>
      <c r="S244" s="176">
        <v>0</v>
      </c>
      <c r="T244" s="17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78" t="s">
        <v>411</v>
      </c>
      <c r="AT244" s="178" t="s">
        <v>125</v>
      </c>
      <c r="AU244" s="178" t="s">
        <v>135</v>
      </c>
      <c r="AY244" s="16" t="s">
        <v>122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16" t="s">
        <v>80</v>
      </c>
      <c r="BK244" s="179">
        <f>ROUND(I244*H244,2)</f>
        <v>0</v>
      </c>
      <c r="BL244" s="16" t="s">
        <v>411</v>
      </c>
      <c r="BM244" s="178" t="s">
        <v>488</v>
      </c>
    </row>
    <row r="245" spans="1:65" s="2" customFormat="1" ht="39">
      <c r="A245" s="33"/>
      <c r="B245" s="34"/>
      <c r="C245" s="35"/>
      <c r="D245" s="190" t="s">
        <v>449</v>
      </c>
      <c r="E245" s="35"/>
      <c r="F245" s="191" t="s">
        <v>489</v>
      </c>
      <c r="G245" s="35"/>
      <c r="H245" s="35"/>
      <c r="I245" s="192"/>
      <c r="J245" s="35"/>
      <c r="K245" s="35"/>
      <c r="L245" s="38"/>
      <c r="M245" s="193"/>
      <c r="N245" s="194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449</v>
      </c>
      <c r="AU245" s="16" t="s">
        <v>135</v>
      </c>
    </row>
    <row r="246" spans="1:65" s="2" customFormat="1" ht="24">
      <c r="A246" s="33"/>
      <c r="B246" s="34"/>
      <c r="C246" s="167" t="s">
        <v>490</v>
      </c>
      <c r="D246" s="167" t="s">
        <v>125</v>
      </c>
      <c r="E246" s="168" t="s">
        <v>491</v>
      </c>
      <c r="F246" s="169" t="s">
        <v>492</v>
      </c>
      <c r="G246" s="170" t="s">
        <v>397</v>
      </c>
      <c r="H246" s="171">
        <v>18</v>
      </c>
      <c r="I246" s="172"/>
      <c r="J246" s="173">
        <f>ROUND(I246*H246,2)</f>
        <v>0</v>
      </c>
      <c r="K246" s="169" t="s">
        <v>129</v>
      </c>
      <c r="L246" s="38"/>
      <c r="M246" s="174" t="s">
        <v>19</v>
      </c>
      <c r="N246" s="175" t="s">
        <v>46</v>
      </c>
      <c r="O246" s="63"/>
      <c r="P246" s="176">
        <f>O246*H246</f>
        <v>0</v>
      </c>
      <c r="Q246" s="176">
        <v>0.37080000000000002</v>
      </c>
      <c r="R246" s="176">
        <f>Q246*H246</f>
        <v>6.6744000000000003</v>
      </c>
      <c r="S246" s="176">
        <v>0</v>
      </c>
      <c r="T246" s="17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78" t="s">
        <v>411</v>
      </c>
      <c r="AT246" s="178" t="s">
        <v>125</v>
      </c>
      <c r="AU246" s="178" t="s">
        <v>135</v>
      </c>
      <c r="AY246" s="16" t="s">
        <v>122</v>
      </c>
      <c r="BE246" s="179">
        <f>IF(N246="základní",J246,0)</f>
        <v>0</v>
      </c>
      <c r="BF246" s="179">
        <f>IF(N246="snížená",J246,0)</f>
        <v>0</v>
      </c>
      <c r="BG246" s="179">
        <f>IF(N246="zákl. přenesená",J246,0)</f>
        <v>0</v>
      </c>
      <c r="BH246" s="179">
        <f>IF(N246="sníž. přenesená",J246,0)</f>
        <v>0</v>
      </c>
      <c r="BI246" s="179">
        <f>IF(N246="nulová",J246,0)</f>
        <v>0</v>
      </c>
      <c r="BJ246" s="16" t="s">
        <v>80</v>
      </c>
      <c r="BK246" s="179">
        <f>ROUND(I246*H246,2)</f>
        <v>0</v>
      </c>
      <c r="BL246" s="16" t="s">
        <v>411</v>
      </c>
      <c r="BM246" s="178" t="s">
        <v>493</v>
      </c>
    </row>
    <row r="247" spans="1:65" s="2" customFormat="1" ht="68.25">
      <c r="A247" s="33"/>
      <c r="B247" s="34"/>
      <c r="C247" s="35"/>
      <c r="D247" s="190" t="s">
        <v>449</v>
      </c>
      <c r="E247" s="35"/>
      <c r="F247" s="191" t="s">
        <v>494</v>
      </c>
      <c r="G247" s="35"/>
      <c r="H247" s="35"/>
      <c r="I247" s="192"/>
      <c r="J247" s="35"/>
      <c r="K247" s="35"/>
      <c r="L247" s="38"/>
      <c r="M247" s="193"/>
      <c r="N247" s="194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449</v>
      </c>
      <c r="AU247" s="16" t="s">
        <v>135</v>
      </c>
    </row>
    <row r="248" spans="1:65" s="2" customFormat="1" ht="19.5">
      <c r="A248" s="33"/>
      <c r="B248" s="34"/>
      <c r="C248" s="35"/>
      <c r="D248" s="190" t="s">
        <v>160</v>
      </c>
      <c r="E248" s="35"/>
      <c r="F248" s="191" t="s">
        <v>495</v>
      </c>
      <c r="G248" s="35"/>
      <c r="H248" s="35"/>
      <c r="I248" s="192"/>
      <c r="J248" s="35"/>
      <c r="K248" s="35"/>
      <c r="L248" s="38"/>
      <c r="M248" s="193"/>
      <c r="N248" s="194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160</v>
      </c>
      <c r="AU248" s="16" t="s">
        <v>135</v>
      </c>
    </row>
    <row r="249" spans="1:65" s="2" customFormat="1" ht="24">
      <c r="A249" s="33"/>
      <c r="B249" s="34"/>
      <c r="C249" s="167" t="s">
        <v>496</v>
      </c>
      <c r="D249" s="167" t="s">
        <v>125</v>
      </c>
      <c r="E249" s="168" t="s">
        <v>497</v>
      </c>
      <c r="F249" s="169" t="s">
        <v>498</v>
      </c>
      <c r="G249" s="170" t="s">
        <v>397</v>
      </c>
      <c r="H249" s="171">
        <v>90</v>
      </c>
      <c r="I249" s="172"/>
      <c r="J249" s="173">
        <f>ROUND(I249*H249,2)</f>
        <v>0</v>
      </c>
      <c r="K249" s="169" t="s">
        <v>129</v>
      </c>
      <c r="L249" s="38"/>
      <c r="M249" s="174" t="s">
        <v>19</v>
      </c>
      <c r="N249" s="175" t="s">
        <v>46</v>
      </c>
      <c r="O249" s="63"/>
      <c r="P249" s="176">
        <f>O249*H249</f>
        <v>0</v>
      </c>
      <c r="Q249" s="176">
        <v>0.12659999999999999</v>
      </c>
      <c r="R249" s="176">
        <f>Q249*H249</f>
        <v>11.393999999999998</v>
      </c>
      <c r="S249" s="176">
        <v>0</v>
      </c>
      <c r="T249" s="17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78" t="s">
        <v>411</v>
      </c>
      <c r="AT249" s="178" t="s">
        <v>125</v>
      </c>
      <c r="AU249" s="178" t="s">
        <v>135</v>
      </c>
      <c r="AY249" s="16" t="s">
        <v>122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6" t="s">
        <v>80</v>
      </c>
      <c r="BK249" s="179">
        <f>ROUND(I249*H249,2)</f>
        <v>0</v>
      </c>
      <c r="BL249" s="16" t="s">
        <v>411</v>
      </c>
      <c r="BM249" s="178" t="s">
        <v>499</v>
      </c>
    </row>
    <row r="250" spans="1:65" s="2" customFormat="1" ht="68.25">
      <c r="A250" s="33"/>
      <c r="B250" s="34"/>
      <c r="C250" s="35"/>
      <c r="D250" s="190" t="s">
        <v>449</v>
      </c>
      <c r="E250" s="35"/>
      <c r="F250" s="191" t="s">
        <v>494</v>
      </c>
      <c r="G250" s="35"/>
      <c r="H250" s="35"/>
      <c r="I250" s="192"/>
      <c r="J250" s="35"/>
      <c r="K250" s="35"/>
      <c r="L250" s="38"/>
      <c r="M250" s="193"/>
      <c r="N250" s="194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449</v>
      </c>
      <c r="AU250" s="16" t="s">
        <v>135</v>
      </c>
    </row>
    <row r="251" spans="1:65" s="2" customFormat="1" ht="19.5">
      <c r="A251" s="33"/>
      <c r="B251" s="34"/>
      <c r="C251" s="35"/>
      <c r="D251" s="190" t="s">
        <v>160</v>
      </c>
      <c r="E251" s="35"/>
      <c r="F251" s="191" t="s">
        <v>495</v>
      </c>
      <c r="G251" s="35"/>
      <c r="H251" s="35"/>
      <c r="I251" s="192"/>
      <c r="J251" s="35"/>
      <c r="K251" s="35"/>
      <c r="L251" s="38"/>
      <c r="M251" s="193"/>
      <c r="N251" s="194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160</v>
      </c>
      <c r="AU251" s="16" t="s">
        <v>135</v>
      </c>
    </row>
    <row r="252" spans="1:65" s="2" customFormat="1" ht="16.5" customHeight="1">
      <c r="A252" s="33"/>
      <c r="B252" s="34"/>
      <c r="C252" s="167" t="s">
        <v>500</v>
      </c>
      <c r="D252" s="167" t="s">
        <v>125</v>
      </c>
      <c r="E252" s="168" t="s">
        <v>501</v>
      </c>
      <c r="F252" s="169" t="s">
        <v>502</v>
      </c>
      <c r="G252" s="170" t="s">
        <v>397</v>
      </c>
      <c r="H252" s="171">
        <v>90</v>
      </c>
      <c r="I252" s="172"/>
      <c r="J252" s="173">
        <f>ROUND(I252*H252,2)</f>
        <v>0</v>
      </c>
      <c r="K252" s="169" t="s">
        <v>129</v>
      </c>
      <c r="L252" s="38"/>
      <c r="M252" s="174" t="s">
        <v>19</v>
      </c>
      <c r="N252" s="175" t="s">
        <v>46</v>
      </c>
      <c r="O252" s="63"/>
      <c r="P252" s="176">
        <f>O252*H252</f>
        <v>0</v>
      </c>
      <c r="Q252" s="176">
        <v>9.0130000000000002E-2</v>
      </c>
      <c r="R252" s="176">
        <f>Q252*H252</f>
        <v>8.1117000000000008</v>
      </c>
      <c r="S252" s="176">
        <v>0</v>
      </c>
      <c r="T252" s="17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78" t="s">
        <v>411</v>
      </c>
      <c r="AT252" s="178" t="s">
        <v>125</v>
      </c>
      <c r="AU252" s="178" t="s">
        <v>135</v>
      </c>
      <c r="AY252" s="16" t="s">
        <v>122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16" t="s">
        <v>80</v>
      </c>
      <c r="BK252" s="179">
        <f>ROUND(I252*H252,2)</f>
        <v>0</v>
      </c>
      <c r="BL252" s="16" t="s">
        <v>411</v>
      </c>
      <c r="BM252" s="178" t="s">
        <v>503</v>
      </c>
    </row>
    <row r="253" spans="1:65" s="2" customFormat="1" ht="68.25">
      <c r="A253" s="33"/>
      <c r="B253" s="34"/>
      <c r="C253" s="35"/>
      <c r="D253" s="190" t="s">
        <v>449</v>
      </c>
      <c r="E253" s="35"/>
      <c r="F253" s="191" t="s">
        <v>494</v>
      </c>
      <c r="G253" s="35"/>
      <c r="H253" s="35"/>
      <c r="I253" s="192"/>
      <c r="J253" s="35"/>
      <c r="K253" s="35"/>
      <c r="L253" s="38"/>
      <c r="M253" s="193"/>
      <c r="N253" s="194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449</v>
      </c>
      <c r="AU253" s="16" t="s">
        <v>135</v>
      </c>
    </row>
    <row r="254" spans="1:65" s="2" customFormat="1" ht="19.5">
      <c r="A254" s="33"/>
      <c r="B254" s="34"/>
      <c r="C254" s="35"/>
      <c r="D254" s="190" t="s">
        <v>160</v>
      </c>
      <c r="E254" s="35"/>
      <c r="F254" s="191" t="s">
        <v>495</v>
      </c>
      <c r="G254" s="35"/>
      <c r="H254" s="35"/>
      <c r="I254" s="192"/>
      <c r="J254" s="35"/>
      <c r="K254" s="35"/>
      <c r="L254" s="38"/>
      <c r="M254" s="193"/>
      <c r="N254" s="194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160</v>
      </c>
      <c r="AU254" s="16" t="s">
        <v>135</v>
      </c>
    </row>
    <row r="255" spans="1:65" s="2" customFormat="1" ht="16.5" customHeight="1">
      <c r="A255" s="33"/>
      <c r="B255" s="34"/>
      <c r="C255" s="167" t="s">
        <v>504</v>
      </c>
      <c r="D255" s="167" t="s">
        <v>125</v>
      </c>
      <c r="E255" s="168" t="s">
        <v>505</v>
      </c>
      <c r="F255" s="169" t="s">
        <v>506</v>
      </c>
      <c r="G255" s="170" t="s">
        <v>150</v>
      </c>
      <c r="H255" s="171">
        <v>4</v>
      </c>
      <c r="I255" s="172"/>
      <c r="J255" s="173">
        <f>ROUND(I255*H255,2)</f>
        <v>0</v>
      </c>
      <c r="K255" s="169" t="s">
        <v>19</v>
      </c>
      <c r="L255" s="38"/>
      <c r="M255" s="174" t="s">
        <v>19</v>
      </c>
      <c r="N255" s="175" t="s">
        <v>46</v>
      </c>
      <c r="O255" s="63"/>
      <c r="P255" s="176">
        <f>O255*H255</f>
        <v>0</v>
      </c>
      <c r="Q255" s="176">
        <v>0</v>
      </c>
      <c r="R255" s="176">
        <f>Q255*H255</f>
        <v>0</v>
      </c>
      <c r="S255" s="176">
        <v>0</v>
      </c>
      <c r="T255" s="17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78" t="s">
        <v>411</v>
      </c>
      <c r="AT255" s="178" t="s">
        <v>125</v>
      </c>
      <c r="AU255" s="178" t="s">
        <v>135</v>
      </c>
      <c r="AY255" s="16" t="s">
        <v>122</v>
      </c>
      <c r="BE255" s="179">
        <f>IF(N255="základní",J255,0)</f>
        <v>0</v>
      </c>
      <c r="BF255" s="179">
        <f>IF(N255="snížená",J255,0)</f>
        <v>0</v>
      </c>
      <c r="BG255" s="179">
        <f>IF(N255="zákl. přenesená",J255,0)</f>
        <v>0</v>
      </c>
      <c r="BH255" s="179">
        <f>IF(N255="sníž. přenesená",J255,0)</f>
        <v>0</v>
      </c>
      <c r="BI255" s="179">
        <f>IF(N255="nulová",J255,0)</f>
        <v>0</v>
      </c>
      <c r="BJ255" s="16" t="s">
        <v>80</v>
      </c>
      <c r="BK255" s="179">
        <f>ROUND(I255*H255,2)</f>
        <v>0</v>
      </c>
      <c r="BL255" s="16" t="s">
        <v>411</v>
      </c>
      <c r="BM255" s="178" t="s">
        <v>507</v>
      </c>
    </row>
    <row r="256" spans="1:65" s="2" customFormat="1" ht="19.5">
      <c r="A256" s="33"/>
      <c r="B256" s="34"/>
      <c r="C256" s="35"/>
      <c r="D256" s="190" t="s">
        <v>160</v>
      </c>
      <c r="E256" s="35"/>
      <c r="F256" s="191" t="s">
        <v>508</v>
      </c>
      <c r="G256" s="35"/>
      <c r="H256" s="35"/>
      <c r="I256" s="192"/>
      <c r="J256" s="35"/>
      <c r="K256" s="35"/>
      <c r="L256" s="38"/>
      <c r="M256" s="193"/>
      <c r="N256" s="194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160</v>
      </c>
      <c r="AU256" s="16" t="s">
        <v>135</v>
      </c>
    </row>
    <row r="257" spans="1:65" s="2" customFormat="1" ht="16.5" customHeight="1">
      <c r="A257" s="33"/>
      <c r="B257" s="34"/>
      <c r="C257" s="167" t="s">
        <v>509</v>
      </c>
      <c r="D257" s="167" t="s">
        <v>125</v>
      </c>
      <c r="E257" s="168" t="s">
        <v>510</v>
      </c>
      <c r="F257" s="169" t="s">
        <v>511</v>
      </c>
      <c r="G257" s="170" t="s">
        <v>150</v>
      </c>
      <c r="H257" s="171">
        <v>2</v>
      </c>
      <c r="I257" s="172"/>
      <c r="J257" s="173">
        <f>ROUND(I257*H257,2)</f>
        <v>0</v>
      </c>
      <c r="K257" s="169" t="s">
        <v>19</v>
      </c>
      <c r="L257" s="38"/>
      <c r="M257" s="174" t="s">
        <v>19</v>
      </c>
      <c r="N257" s="175" t="s">
        <v>46</v>
      </c>
      <c r="O257" s="63"/>
      <c r="P257" s="176">
        <f>O257*H257</f>
        <v>0</v>
      </c>
      <c r="Q257" s="176">
        <v>0</v>
      </c>
      <c r="R257" s="176">
        <f>Q257*H257</f>
        <v>0</v>
      </c>
      <c r="S257" s="176">
        <v>0</v>
      </c>
      <c r="T257" s="17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78" t="s">
        <v>411</v>
      </c>
      <c r="AT257" s="178" t="s">
        <v>125</v>
      </c>
      <c r="AU257" s="178" t="s">
        <v>135</v>
      </c>
      <c r="AY257" s="16" t="s">
        <v>122</v>
      </c>
      <c r="BE257" s="179">
        <f>IF(N257="základní",J257,0)</f>
        <v>0</v>
      </c>
      <c r="BF257" s="179">
        <f>IF(N257="snížená",J257,0)</f>
        <v>0</v>
      </c>
      <c r="BG257" s="179">
        <f>IF(N257="zákl. přenesená",J257,0)</f>
        <v>0</v>
      </c>
      <c r="BH257" s="179">
        <f>IF(N257="sníž. přenesená",J257,0)</f>
        <v>0</v>
      </c>
      <c r="BI257" s="179">
        <f>IF(N257="nulová",J257,0)</f>
        <v>0</v>
      </c>
      <c r="BJ257" s="16" t="s">
        <v>80</v>
      </c>
      <c r="BK257" s="179">
        <f>ROUND(I257*H257,2)</f>
        <v>0</v>
      </c>
      <c r="BL257" s="16" t="s">
        <v>411</v>
      </c>
      <c r="BM257" s="178" t="s">
        <v>512</v>
      </c>
    </row>
    <row r="258" spans="1:65" s="2" customFormat="1" ht="19.5">
      <c r="A258" s="33"/>
      <c r="B258" s="34"/>
      <c r="C258" s="35"/>
      <c r="D258" s="190" t="s">
        <v>160</v>
      </c>
      <c r="E258" s="35"/>
      <c r="F258" s="191" t="s">
        <v>513</v>
      </c>
      <c r="G258" s="35"/>
      <c r="H258" s="35"/>
      <c r="I258" s="192"/>
      <c r="J258" s="35"/>
      <c r="K258" s="35"/>
      <c r="L258" s="38"/>
      <c r="M258" s="193"/>
      <c r="N258" s="194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160</v>
      </c>
      <c r="AU258" s="16" t="s">
        <v>135</v>
      </c>
    </row>
    <row r="259" spans="1:65" s="2" customFormat="1" ht="16.5" customHeight="1">
      <c r="A259" s="33"/>
      <c r="B259" s="34"/>
      <c r="C259" s="167" t="s">
        <v>514</v>
      </c>
      <c r="D259" s="167" t="s">
        <v>125</v>
      </c>
      <c r="E259" s="168" t="s">
        <v>515</v>
      </c>
      <c r="F259" s="169" t="s">
        <v>516</v>
      </c>
      <c r="G259" s="170" t="s">
        <v>150</v>
      </c>
      <c r="H259" s="171">
        <v>6</v>
      </c>
      <c r="I259" s="172"/>
      <c r="J259" s="173">
        <f>ROUND(I259*H259,2)</f>
        <v>0</v>
      </c>
      <c r="K259" s="169" t="s">
        <v>19</v>
      </c>
      <c r="L259" s="38"/>
      <c r="M259" s="174" t="s">
        <v>19</v>
      </c>
      <c r="N259" s="175" t="s">
        <v>46</v>
      </c>
      <c r="O259" s="63"/>
      <c r="P259" s="176">
        <f>O259*H259</f>
        <v>0</v>
      </c>
      <c r="Q259" s="176">
        <v>0</v>
      </c>
      <c r="R259" s="176">
        <f>Q259*H259</f>
        <v>0</v>
      </c>
      <c r="S259" s="176">
        <v>0</v>
      </c>
      <c r="T259" s="177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78" t="s">
        <v>411</v>
      </c>
      <c r="AT259" s="178" t="s">
        <v>125</v>
      </c>
      <c r="AU259" s="178" t="s">
        <v>135</v>
      </c>
      <c r="AY259" s="16" t="s">
        <v>122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16" t="s">
        <v>80</v>
      </c>
      <c r="BK259" s="179">
        <f>ROUND(I259*H259,2)</f>
        <v>0</v>
      </c>
      <c r="BL259" s="16" t="s">
        <v>411</v>
      </c>
      <c r="BM259" s="178" t="s">
        <v>517</v>
      </c>
    </row>
    <row r="260" spans="1:65" s="2" customFormat="1" ht="19.5">
      <c r="A260" s="33"/>
      <c r="B260" s="34"/>
      <c r="C260" s="35"/>
      <c r="D260" s="190" t="s">
        <v>160</v>
      </c>
      <c r="E260" s="35"/>
      <c r="F260" s="191" t="s">
        <v>518</v>
      </c>
      <c r="G260" s="35"/>
      <c r="H260" s="35"/>
      <c r="I260" s="192"/>
      <c r="J260" s="35"/>
      <c r="K260" s="35"/>
      <c r="L260" s="38"/>
      <c r="M260" s="193"/>
      <c r="N260" s="194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160</v>
      </c>
      <c r="AU260" s="16" t="s">
        <v>135</v>
      </c>
    </row>
    <row r="261" spans="1:65" s="2" customFormat="1" ht="16.5" customHeight="1">
      <c r="A261" s="33"/>
      <c r="B261" s="34"/>
      <c r="C261" s="167" t="s">
        <v>519</v>
      </c>
      <c r="D261" s="167" t="s">
        <v>125</v>
      </c>
      <c r="E261" s="168" t="s">
        <v>520</v>
      </c>
      <c r="F261" s="169" t="s">
        <v>521</v>
      </c>
      <c r="G261" s="170" t="s">
        <v>150</v>
      </c>
      <c r="H261" s="171">
        <v>6</v>
      </c>
      <c r="I261" s="172"/>
      <c r="J261" s="173">
        <f>ROUND(I261*H261,2)</f>
        <v>0</v>
      </c>
      <c r="K261" s="169" t="s">
        <v>19</v>
      </c>
      <c r="L261" s="38"/>
      <c r="M261" s="174" t="s">
        <v>19</v>
      </c>
      <c r="N261" s="175" t="s">
        <v>46</v>
      </c>
      <c r="O261" s="63"/>
      <c r="P261" s="176">
        <f>O261*H261</f>
        <v>0</v>
      </c>
      <c r="Q261" s="176">
        <v>0</v>
      </c>
      <c r="R261" s="176">
        <f>Q261*H261</f>
        <v>0</v>
      </c>
      <c r="S261" s="176">
        <v>0</v>
      </c>
      <c r="T261" s="177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78" t="s">
        <v>411</v>
      </c>
      <c r="AT261" s="178" t="s">
        <v>125</v>
      </c>
      <c r="AU261" s="178" t="s">
        <v>135</v>
      </c>
      <c r="AY261" s="16" t="s">
        <v>122</v>
      </c>
      <c r="BE261" s="179">
        <f>IF(N261="základní",J261,0)</f>
        <v>0</v>
      </c>
      <c r="BF261" s="179">
        <f>IF(N261="snížená",J261,0)</f>
        <v>0</v>
      </c>
      <c r="BG261" s="179">
        <f>IF(N261="zákl. přenesená",J261,0)</f>
        <v>0</v>
      </c>
      <c r="BH261" s="179">
        <f>IF(N261="sníž. přenesená",J261,0)</f>
        <v>0</v>
      </c>
      <c r="BI261" s="179">
        <f>IF(N261="nulová",J261,0)</f>
        <v>0</v>
      </c>
      <c r="BJ261" s="16" t="s">
        <v>80</v>
      </c>
      <c r="BK261" s="179">
        <f>ROUND(I261*H261,2)</f>
        <v>0</v>
      </c>
      <c r="BL261" s="16" t="s">
        <v>411</v>
      </c>
      <c r="BM261" s="178" t="s">
        <v>522</v>
      </c>
    </row>
    <row r="262" spans="1:65" s="2" customFormat="1" ht="19.5">
      <c r="A262" s="33"/>
      <c r="B262" s="34"/>
      <c r="C262" s="35"/>
      <c r="D262" s="190" t="s">
        <v>160</v>
      </c>
      <c r="E262" s="35"/>
      <c r="F262" s="191" t="s">
        <v>523</v>
      </c>
      <c r="G262" s="35"/>
      <c r="H262" s="35"/>
      <c r="I262" s="192"/>
      <c r="J262" s="35"/>
      <c r="K262" s="35"/>
      <c r="L262" s="38"/>
      <c r="M262" s="193"/>
      <c r="N262" s="194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160</v>
      </c>
      <c r="AU262" s="16" t="s">
        <v>135</v>
      </c>
    </row>
    <row r="263" spans="1:65" s="2" customFormat="1" ht="16.5" customHeight="1">
      <c r="A263" s="33"/>
      <c r="B263" s="34"/>
      <c r="C263" s="167" t="s">
        <v>524</v>
      </c>
      <c r="D263" s="167" t="s">
        <v>125</v>
      </c>
      <c r="E263" s="168" t="s">
        <v>525</v>
      </c>
      <c r="F263" s="169" t="s">
        <v>526</v>
      </c>
      <c r="G263" s="170" t="s">
        <v>150</v>
      </c>
      <c r="H263" s="171">
        <v>6</v>
      </c>
      <c r="I263" s="172"/>
      <c r="J263" s="173">
        <f>ROUND(I263*H263,2)</f>
        <v>0</v>
      </c>
      <c r="K263" s="169" t="s">
        <v>19</v>
      </c>
      <c r="L263" s="38"/>
      <c r="M263" s="174" t="s">
        <v>19</v>
      </c>
      <c r="N263" s="175" t="s">
        <v>46</v>
      </c>
      <c r="O263" s="63"/>
      <c r="P263" s="176">
        <f>O263*H263</f>
        <v>0</v>
      </c>
      <c r="Q263" s="176">
        <v>0</v>
      </c>
      <c r="R263" s="176">
        <f>Q263*H263</f>
        <v>0</v>
      </c>
      <c r="S263" s="176">
        <v>0</v>
      </c>
      <c r="T263" s="17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78" t="s">
        <v>411</v>
      </c>
      <c r="AT263" s="178" t="s">
        <v>125</v>
      </c>
      <c r="AU263" s="178" t="s">
        <v>135</v>
      </c>
      <c r="AY263" s="16" t="s">
        <v>122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6" t="s">
        <v>80</v>
      </c>
      <c r="BK263" s="179">
        <f>ROUND(I263*H263,2)</f>
        <v>0</v>
      </c>
      <c r="BL263" s="16" t="s">
        <v>411</v>
      </c>
      <c r="BM263" s="178" t="s">
        <v>527</v>
      </c>
    </row>
    <row r="264" spans="1:65" s="2" customFormat="1" ht="19.5">
      <c r="A264" s="33"/>
      <c r="B264" s="34"/>
      <c r="C264" s="35"/>
      <c r="D264" s="190" t="s">
        <v>160</v>
      </c>
      <c r="E264" s="35"/>
      <c r="F264" s="191" t="s">
        <v>528</v>
      </c>
      <c r="G264" s="35"/>
      <c r="H264" s="35"/>
      <c r="I264" s="192"/>
      <c r="J264" s="35"/>
      <c r="K264" s="35"/>
      <c r="L264" s="38"/>
      <c r="M264" s="193"/>
      <c r="N264" s="194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160</v>
      </c>
      <c r="AU264" s="16" t="s">
        <v>135</v>
      </c>
    </row>
    <row r="265" spans="1:65" s="2" customFormat="1" ht="16.5" customHeight="1">
      <c r="A265" s="33"/>
      <c r="B265" s="34"/>
      <c r="C265" s="167" t="s">
        <v>529</v>
      </c>
      <c r="D265" s="167" t="s">
        <v>125</v>
      </c>
      <c r="E265" s="168" t="s">
        <v>530</v>
      </c>
      <c r="F265" s="169" t="s">
        <v>531</v>
      </c>
      <c r="G265" s="170" t="s">
        <v>306</v>
      </c>
      <c r="H265" s="171">
        <v>150</v>
      </c>
      <c r="I265" s="172"/>
      <c r="J265" s="173">
        <f>ROUND(I265*H265,2)</f>
        <v>0</v>
      </c>
      <c r="K265" s="169" t="s">
        <v>19</v>
      </c>
      <c r="L265" s="38"/>
      <c r="M265" s="174" t="s">
        <v>19</v>
      </c>
      <c r="N265" s="175" t="s">
        <v>46</v>
      </c>
      <c r="O265" s="63"/>
      <c r="P265" s="176">
        <f>O265*H265</f>
        <v>0</v>
      </c>
      <c r="Q265" s="176">
        <v>0</v>
      </c>
      <c r="R265" s="176">
        <f>Q265*H265</f>
        <v>0</v>
      </c>
      <c r="S265" s="176">
        <v>0</v>
      </c>
      <c r="T265" s="177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78" t="s">
        <v>411</v>
      </c>
      <c r="AT265" s="178" t="s">
        <v>125</v>
      </c>
      <c r="AU265" s="178" t="s">
        <v>135</v>
      </c>
      <c r="AY265" s="16" t="s">
        <v>122</v>
      </c>
      <c r="BE265" s="179">
        <f>IF(N265="základní",J265,0)</f>
        <v>0</v>
      </c>
      <c r="BF265" s="179">
        <f>IF(N265="snížená",J265,0)</f>
        <v>0</v>
      </c>
      <c r="BG265" s="179">
        <f>IF(N265="zákl. přenesená",J265,0)</f>
        <v>0</v>
      </c>
      <c r="BH265" s="179">
        <f>IF(N265="sníž. přenesená",J265,0)</f>
        <v>0</v>
      </c>
      <c r="BI265" s="179">
        <f>IF(N265="nulová",J265,0)</f>
        <v>0</v>
      </c>
      <c r="BJ265" s="16" t="s">
        <v>80</v>
      </c>
      <c r="BK265" s="179">
        <f>ROUND(I265*H265,2)</f>
        <v>0</v>
      </c>
      <c r="BL265" s="16" t="s">
        <v>411</v>
      </c>
      <c r="BM265" s="178" t="s">
        <v>532</v>
      </c>
    </row>
    <row r="266" spans="1:65" s="2" customFormat="1" ht="19.5">
      <c r="A266" s="33"/>
      <c r="B266" s="34"/>
      <c r="C266" s="35"/>
      <c r="D266" s="190" t="s">
        <v>160</v>
      </c>
      <c r="E266" s="35"/>
      <c r="F266" s="191" t="s">
        <v>513</v>
      </c>
      <c r="G266" s="35"/>
      <c r="H266" s="35"/>
      <c r="I266" s="192"/>
      <c r="J266" s="35"/>
      <c r="K266" s="35"/>
      <c r="L266" s="38"/>
      <c r="M266" s="193"/>
      <c r="N266" s="194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160</v>
      </c>
      <c r="AU266" s="16" t="s">
        <v>135</v>
      </c>
    </row>
    <row r="267" spans="1:65" s="2" customFormat="1" ht="16.5" customHeight="1">
      <c r="A267" s="33"/>
      <c r="B267" s="34"/>
      <c r="C267" s="167" t="s">
        <v>533</v>
      </c>
      <c r="D267" s="167" t="s">
        <v>125</v>
      </c>
      <c r="E267" s="168" t="s">
        <v>534</v>
      </c>
      <c r="F267" s="169" t="s">
        <v>535</v>
      </c>
      <c r="G267" s="170" t="s">
        <v>150</v>
      </c>
      <c r="H267" s="171">
        <v>98</v>
      </c>
      <c r="I267" s="172"/>
      <c r="J267" s="173">
        <f>ROUND(I267*H267,2)</f>
        <v>0</v>
      </c>
      <c r="K267" s="169" t="s">
        <v>19</v>
      </c>
      <c r="L267" s="38"/>
      <c r="M267" s="174" t="s">
        <v>19</v>
      </c>
      <c r="N267" s="175" t="s">
        <v>46</v>
      </c>
      <c r="O267" s="63"/>
      <c r="P267" s="176">
        <f>O267*H267</f>
        <v>0</v>
      </c>
      <c r="Q267" s="176">
        <v>0</v>
      </c>
      <c r="R267" s="176">
        <f>Q267*H267</f>
        <v>0</v>
      </c>
      <c r="S267" s="176">
        <v>0</v>
      </c>
      <c r="T267" s="17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78" t="s">
        <v>411</v>
      </c>
      <c r="AT267" s="178" t="s">
        <v>125</v>
      </c>
      <c r="AU267" s="178" t="s">
        <v>135</v>
      </c>
      <c r="AY267" s="16" t="s">
        <v>122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16" t="s">
        <v>80</v>
      </c>
      <c r="BK267" s="179">
        <f>ROUND(I267*H267,2)</f>
        <v>0</v>
      </c>
      <c r="BL267" s="16" t="s">
        <v>411</v>
      </c>
      <c r="BM267" s="178" t="s">
        <v>536</v>
      </c>
    </row>
    <row r="268" spans="1:65" s="2" customFormat="1" ht="19.5">
      <c r="A268" s="33"/>
      <c r="B268" s="34"/>
      <c r="C268" s="35"/>
      <c r="D268" s="190" t="s">
        <v>160</v>
      </c>
      <c r="E268" s="35"/>
      <c r="F268" s="191" t="s">
        <v>537</v>
      </c>
      <c r="G268" s="35"/>
      <c r="H268" s="35"/>
      <c r="I268" s="192"/>
      <c r="J268" s="35"/>
      <c r="K268" s="35"/>
      <c r="L268" s="38"/>
      <c r="M268" s="193"/>
      <c r="N268" s="194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160</v>
      </c>
      <c r="AU268" s="16" t="s">
        <v>135</v>
      </c>
    </row>
    <row r="269" spans="1:65" s="12" customFormat="1" ht="22.9" customHeight="1">
      <c r="B269" s="151"/>
      <c r="C269" s="152"/>
      <c r="D269" s="153" t="s">
        <v>74</v>
      </c>
      <c r="E269" s="165" t="s">
        <v>538</v>
      </c>
      <c r="F269" s="165" t="s">
        <v>539</v>
      </c>
      <c r="G269" s="152"/>
      <c r="H269" s="152"/>
      <c r="I269" s="155"/>
      <c r="J269" s="166">
        <f>BK269</f>
        <v>0</v>
      </c>
      <c r="K269" s="152"/>
      <c r="L269" s="157"/>
      <c r="M269" s="158"/>
      <c r="N269" s="159"/>
      <c r="O269" s="159"/>
      <c r="P269" s="160">
        <f>P270+P273+P329</f>
        <v>0</v>
      </c>
      <c r="Q269" s="159"/>
      <c r="R269" s="160">
        <f>R270+R273+R329</f>
        <v>4450.3084078200009</v>
      </c>
      <c r="S269" s="159"/>
      <c r="T269" s="161">
        <f>T270+T273+T329</f>
        <v>0</v>
      </c>
      <c r="AR269" s="162" t="s">
        <v>80</v>
      </c>
      <c r="AT269" s="163" t="s">
        <v>74</v>
      </c>
      <c r="AU269" s="163" t="s">
        <v>80</v>
      </c>
      <c r="AY269" s="162" t="s">
        <v>122</v>
      </c>
      <c r="BK269" s="164">
        <f>BK270+BK273+BK329</f>
        <v>0</v>
      </c>
    </row>
    <row r="270" spans="1:65" s="12" customFormat="1" ht="20.85" customHeight="1">
      <c r="B270" s="151"/>
      <c r="C270" s="152"/>
      <c r="D270" s="153" t="s">
        <v>74</v>
      </c>
      <c r="E270" s="165" t="s">
        <v>540</v>
      </c>
      <c r="F270" s="165" t="s">
        <v>541</v>
      </c>
      <c r="G270" s="152"/>
      <c r="H270" s="152"/>
      <c r="I270" s="155"/>
      <c r="J270" s="166">
        <f>BK270</f>
        <v>0</v>
      </c>
      <c r="K270" s="152"/>
      <c r="L270" s="157"/>
      <c r="M270" s="158"/>
      <c r="N270" s="159"/>
      <c r="O270" s="159"/>
      <c r="P270" s="160">
        <f>SUM(P271:P272)</f>
        <v>0</v>
      </c>
      <c r="Q270" s="159"/>
      <c r="R270" s="160">
        <f>SUM(R271:R272)</f>
        <v>0</v>
      </c>
      <c r="S270" s="159"/>
      <c r="T270" s="161">
        <f>SUM(T271:T272)</f>
        <v>0</v>
      </c>
      <c r="AR270" s="162" t="s">
        <v>80</v>
      </c>
      <c r="AT270" s="163" t="s">
        <v>74</v>
      </c>
      <c r="AU270" s="163" t="s">
        <v>82</v>
      </c>
      <c r="AY270" s="162" t="s">
        <v>122</v>
      </c>
      <c r="BK270" s="164">
        <f>SUM(BK271:BK272)</f>
        <v>0</v>
      </c>
    </row>
    <row r="271" spans="1:65" s="2" customFormat="1" ht="16.5" customHeight="1">
      <c r="A271" s="33"/>
      <c r="B271" s="34"/>
      <c r="C271" s="180" t="s">
        <v>542</v>
      </c>
      <c r="D271" s="180" t="s">
        <v>147</v>
      </c>
      <c r="E271" s="181" t="s">
        <v>543</v>
      </c>
      <c r="F271" s="182" t="s">
        <v>544</v>
      </c>
      <c r="G271" s="183" t="s">
        <v>150</v>
      </c>
      <c r="H271" s="184">
        <v>1</v>
      </c>
      <c r="I271" s="185"/>
      <c r="J271" s="186">
        <f>ROUND(I271*H271,2)</f>
        <v>0</v>
      </c>
      <c r="K271" s="182" t="s">
        <v>19</v>
      </c>
      <c r="L271" s="187"/>
      <c r="M271" s="188" t="s">
        <v>19</v>
      </c>
      <c r="N271" s="189" t="s">
        <v>46</v>
      </c>
      <c r="O271" s="63"/>
      <c r="P271" s="176">
        <f>O271*H271</f>
        <v>0</v>
      </c>
      <c r="Q271" s="176">
        <v>0</v>
      </c>
      <c r="R271" s="176">
        <f>Q271*H271</f>
        <v>0</v>
      </c>
      <c r="S271" s="176">
        <v>0</v>
      </c>
      <c r="T271" s="177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78" t="s">
        <v>151</v>
      </c>
      <c r="AT271" s="178" t="s">
        <v>147</v>
      </c>
      <c r="AU271" s="178" t="s">
        <v>135</v>
      </c>
      <c r="AY271" s="16" t="s">
        <v>122</v>
      </c>
      <c r="BE271" s="179">
        <f>IF(N271="základní",J271,0)</f>
        <v>0</v>
      </c>
      <c r="BF271" s="179">
        <f>IF(N271="snížená",J271,0)</f>
        <v>0</v>
      </c>
      <c r="BG271" s="179">
        <f>IF(N271="zákl. přenesená",J271,0)</f>
        <v>0</v>
      </c>
      <c r="BH271" s="179">
        <f>IF(N271="sníž. přenesená",J271,0)</f>
        <v>0</v>
      </c>
      <c r="BI271" s="179">
        <f>IF(N271="nulová",J271,0)</f>
        <v>0</v>
      </c>
      <c r="BJ271" s="16" t="s">
        <v>80</v>
      </c>
      <c r="BK271" s="179">
        <f>ROUND(I271*H271,2)</f>
        <v>0</v>
      </c>
      <c r="BL271" s="16" t="s">
        <v>139</v>
      </c>
      <c r="BM271" s="178" t="s">
        <v>545</v>
      </c>
    </row>
    <row r="272" spans="1:65" s="2" customFormat="1" ht="146.25">
      <c r="A272" s="33"/>
      <c r="B272" s="34"/>
      <c r="C272" s="35"/>
      <c r="D272" s="190" t="s">
        <v>160</v>
      </c>
      <c r="E272" s="35"/>
      <c r="F272" s="191" t="s">
        <v>546</v>
      </c>
      <c r="G272" s="35"/>
      <c r="H272" s="35"/>
      <c r="I272" s="192"/>
      <c r="J272" s="35"/>
      <c r="K272" s="35"/>
      <c r="L272" s="38"/>
      <c r="M272" s="193"/>
      <c r="N272" s="194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160</v>
      </c>
      <c r="AU272" s="16" t="s">
        <v>135</v>
      </c>
    </row>
    <row r="273" spans="1:65" s="12" customFormat="1" ht="20.85" customHeight="1">
      <c r="B273" s="151"/>
      <c r="C273" s="152"/>
      <c r="D273" s="153" t="s">
        <v>74</v>
      </c>
      <c r="E273" s="165" t="s">
        <v>547</v>
      </c>
      <c r="F273" s="165" t="s">
        <v>548</v>
      </c>
      <c r="G273" s="152"/>
      <c r="H273" s="152"/>
      <c r="I273" s="155"/>
      <c r="J273" s="166">
        <f>BK273</f>
        <v>0</v>
      </c>
      <c r="K273" s="152"/>
      <c r="L273" s="157"/>
      <c r="M273" s="158"/>
      <c r="N273" s="159"/>
      <c r="O273" s="159"/>
      <c r="P273" s="160">
        <f>SUM(P274:P328)</f>
        <v>0</v>
      </c>
      <c r="Q273" s="159"/>
      <c r="R273" s="160">
        <f>SUM(R274:R328)</f>
        <v>3204.2870400000002</v>
      </c>
      <c r="S273" s="159"/>
      <c r="T273" s="161">
        <f>SUM(T274:T328)</f>
        <v>0</v>
      </c>
      <c r="AR273" s="162" t="s">
        <v>80</v>
      </c>
      <c r="AT273" s="163" t="s">
        <v>74</v>
      </c>
      <c r="AU273" s="163" t="s">
        <v>82</v>
      </c>
      <c r="AY273" s="162" t="s">
        <v>122</v>
      </c>
      <c r="BK273" s="164">
        <f>SUM(BK274:BK328)</f>
        <v>0</v>
      </c>
    </row>
    <row r="274" spans="1:65" s="2" customFormat="1" ht="16.5" customHeight="1">
      <c r="A274" s="33"/>
      <c r="B274" s="34"/>
      <c r="C274" s="180" t="s">
        <v>549</v>
      </c>
      <c r="D274" s="180" t="s">
        <v>147</v>
      </c>
      <c r="E274" s="181" t="s">
        <v>550</v>
      </c>
      <c r="F274" s="182" t="s">
        <v>551</v>
      </c>
      <c r="G274" s="183" t="s">
        <v>150</v>
      </c>
      <c r="H274" s="184">
        <v>34451</v>
      </c>
      <c r="I274" s="185"/>
      <c r="J274" s="186">
        <f>ROUND(I274*H274,2)</f>
        <v>0</v>
      </c>
      <c r="K274" s="182" t="s">
        <v>19</v>
      </c>
      <c r="L274" s="187"/>
      <c r="M274" s="188" t="s">
        <v>19</v>
      </c>
      <c r="N274" s="189" t="s">
        <v>46</v>
      </c>
      <c r="O274" s="63"/>
      <c r="P274" s="176">
        <f>O274*H274</f>
        <v>0</v>
      </c>
      <c r="Q274" s="176">
        <v>0</v>
      </c>
      <c r="R274" s="176">
        <f>Q274*H274</f>
        <v>0</v>
      </c>
      <c r="S274" s="176">
        <v>0</v>
      </c>
      <c r="T274" s="177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78" t="s">
        <v>151</v>
      </c>
      <c r="AT274" s="178" t="s">
        <v>147</v>
      </c>
      <c r="AU274" s="178" t="s">
        <v>135</v>
      </c>
      <c r="AY274" s="16" t="s">
        <v>122</v>
      </c>
      <c r="BE274" s="179">
        <f>IF(N274="základní",J274,0)</f>
        <v>0</v>
      </c>
      <c r="BF274" s="179">
        <f>IF(N274="snížená",J274,0)</f>
        <v>0</v>
      </c>
      <c r="BG274" s="179">
        <f>IF(N274="zákl. přenesená",J274,0)</f>
        <v>0</v>
      </c>
      <c r="BH274" s="179">
        <f>IF(N274="sníž. přenesená",J274,0)</f>
        <v>0</v>
      </c>
      <c r="BI274" s="179">
        <f>IF(N274="nulová",J274,0)</f>
        <v>0</v>
      </c>
      <c r="BJ274" s="16" t="s">
        <v>80</v>
      </c>
      <c r="BK274" s="179">
        <f>ROUND(I274*H274,2)</f>
        <v>0</v>
      </c>
      <c r="BL274" s="16" t="s">
        <v>139</v>
      </c>
      <c r="BM274" s="178" t="s">
        <v>552</v>
      </c>
    </row>
    <row r="275" spans="1:65" s="2" customFormat="1" ht="19.5">
      <c r="A275" s="33"/>
      <c r="B275" s="34"/>
      <c r="C275" s="35"/>
      <c r="D275" s="190" t="s">
        <v>160</v>
      </c>
      <c r="E275" s="35"/>
      <c r="F275" s="191" t="s">
        <v>553</v>
      </c>
      <c r="G275" s="35"/>
      <c r="H275" s="35"/>
      <c r="I275" s="192"/>
      <c r="J275" s="35"/>
      <c r="K275" s="35"/>
      <c r="L275" s="38"/>
      <c r="M275" s="193"/>
      <c r="N275" s="194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160</v>
      </c>
      <c r="AU275" s="16" t="s">
        <v>135</v>
      </c>
    </row>
    <row r="276" spans="1:65" s="2" customFormat="1" ht="16.5" customHeight="1">
      <c r="A276" s="33"/>
      <c r="B276" s="34"/>
      <c r="C276" s="180" t="s">
        <v>554</v>
      </c>
      <c r="D276" s="180" t="s">
        <v>147</v>
      </c>
      <c r="E276" s="181" t="s">
        <v>296</v>
      </c>
      <c r="F276" s="182" t="s">
        <v>297</v>
      </c>
      <c r="G276" s="183" t="s">
        <v>283</v>
      </c>
      <c r="H276" s="184">
        <v>10745</v>
      </c>
      <c r="I276" s="185"/>
      <c r="J276" s="186">
        <f>ROUND(I276*H276,2)</f>
        <v>0</v>
      </c>
      <c r="K276" s="182" t="s">
        <v>129</v>
      </c>
      <c r="L276" s="187"/>
      <c r="M276" s="188" t="s">
        <v>19</v>
      </c>
      <c r="N276" s="189" t="s">
        <v>46</v>
      </c>
      <c r="O276" s="63"/>
      <c r="P276" s="176">
        <f>O276*H276</f>
        <v>0</v>
      </c>
      <c r="Q276" s="176">
        <v>1E-3</v>
      </c>
      <c r="R276" s="176">
        <f>Q276*H276</f>
        <v>10.745000000000001</v>
      </c>
      <c r="S276" s="176">
        <v>0</v>
      </c>
      <c r="T276" s="177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78" t="s">
        <v>555</v>
      </c>
      <c r="AT276" s="178" t="s">
        <v>147</v>
      </c>
      <c r="AU276" s="178" t="s">
        <v>135</v>
      </c>
      <c r="AY276" s="16" t="s">
        <v>122</v>
      </c>
      <c r="BE276" s="179">
        <f>IF(N276="základní",J276,0)</f>
        <v>0</v>
      </c>
      <c r="BF276" s="179">
        <f>IF(N276="snížená",J276,0)</f>
        <v>0</v>
      </c>
      <c r="BG276" s="179">
        <f>IF(N276="zákl. přenesená",J276,0)</f>
        <v>0</v>
      </c>
      <c r="BH276" s="179">
        <f>IF(N276="sníž. přenesená",J276,0)</f>
        <v>0</v>
      </c>
      <c r="BI276" s="179">
        <f>IF(N276="nulová",J276,0)</f>
        <v>0</v>
      </c>
      <c r="BJ276" s="16" t="s">
        <v>80</v>
      </c>
      <c r="BK276" s="179">
        <f>ROUND(I276*H276,2)</f>
        <v>0</v>
      </c>
      <c r="BL276" s="16" t="s">
        <v>555</v>
      </c>
      <c r="BM276" s="178" t="s">
        <v>556</v>
      </c>
    </row>
    <row r="277" spans="1:65" s="2" customFormat="1" ht="19.5">
      <c r="A277" s="33"/>
      <c r="B277" s="34"/>
      <c r="C277" s="35"/>
      <c r="D277" s="190" t="s">
        <v>160</v>
      </c>
      <c r="E277" s="35"/>
      <c r="F277" s="191" t="s">
        <v>553</v>
      </c>
      <c r="G277" s="35"/>
      <c r="H277" s="35"/>
      <c r="I277" s="192"/>
      <c r="J277" s="35"/>
      <c r="K277" s="35"/>
      <c r="L277" s="38"/>
      <c r="M277" s="193"/>
      <c r="N277" s="194"/>
      <c r="O277" s="63"/>
      <c r="P277" s="63"/>
      <c r="Q277" s="63"/>
      <c r="R277" s="63"/>
      <c r="S277" s="63"/>
      <c r="T277" s="64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160</v>
      </c>
      <c r="AU277" s="16" t="s">
        <v>135</v>
      </c>
    </row>
    <row r="278" spans="1:65" s="2" customFormat="1" ht="16.5" customHeight="1">
      <c r="A278" s="33"/>
      <c r="B278" s="34"/>
      <c r="C278" s="180" t="s">
        <v>557</v>
      </c>
      <c r="D278" s="180" t="s">
        <v>147</v>
      </c>
      <c r="E278" s="181" t="s">
        <v>558</v>
      </c>
      <c r="F278" s="182" t="s">
        <v>559</v>
      </c>
      <c r="G278" s="183" t="s">
        <v>278</v>
      </c>
      <c r="H278" s="184">
        <v>2854</v>
      </c>
      <c r="I278" s="185"/>
      <c r="J278" s="186">
        <f>ROUND(I278*H278,2)</f>
        <v>0</v>
      </c>
      <c r="K278" s="182" t="s">
        <v>129</v>
      </c>
      <c r="L278" s="187"/>
      <c r="M278" s="188" t="s">
        <v>19</v>
      </c>
      <c r="N278" s="189" t="s">
        <v>46</v>
      </c>
      <c r="O278" s="63"/>
      <c r="P278" s="176">
        <f>O278*H278</f>
        <v>0</v>
      </c>
      <c r="Q278" s="176">
        <v>2.5999999999999998E-4</v>
      </c>
      <c r="R278" s="176">
        <f>Q278*H278</f>
        <v>0.74203999999999992</v>
      </c>
      <c r="S278" s="176">
        <v>0</v>
      </c>
      <c r="T278" s="17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78" t="s">
        <v>555</v>
      </c>
      <c r="AT278" s="178" t="s">
        <v>147</v>
      </c>
      <c r="AU278" s="178" t="s">
        <v>135</v>
      </c>
      <c r="AY278" s="16" t="s">
        <v>122</v>
      </c>
      <c r="BE278" s="179">
        <f>IF(N278="základní",J278,0)</f>
        <v>0</v>
      </c>
      <c r="BF278" s="179">
        <f>IF(N278="snížená",J278,0)</f>
        <v>0</v>
      </c>
      <c r="BG278" s="179">
        <f>IF(N278="zákl. přenesená",J278,0)</f>
        <v>0</v>
      </c>
      <c r="BH278" s="179">
        <f>IF(N278="sníž. přenesená",J278,0)</f>
        <v>0</v>
      </c>
      <c r="BI278" s="179">
        <f>IF(N278="nulová",J278,0)</f>
        <v>0</v>
      </c>
      <c r="BJ278" s="16" t="s">
        <v>80</v>
      </c>
      <c r="BK278" s="179">
        <f>ROUND(I278*H278,2)</f>
        <v>0</v>
      </c>
      <c r="BL278" s="16" t="s">
        <v>555</v>
      </c>
      <c r="BM278" s="178" t="s">
        <v>560</v>
      </c>
    </row>
    <row r="279" spans="1:65" s="2" customFormat="1" ht="19.5">
      <c r="A279" s="33"/>
      <c r="B279" s="34"/>
      <c r="C279" s="35"/>
      <c r="D279" s="190" t="s">
        <v>160</v>
      </c>
      <c r="E279" s="35"/>
      <c r="F279" s="191" t="s">
        <v>553</v>
      </c>
      <c r="G279" s="35"/>
      <c r="H279" s="35"/>
      <c r="I279" s="192"/>
      <c r="J279" s="35"/>
      <c r="K279" s="35"/>
      <c r="L279" s="38"/>
      <c r="M279" s="193"/>
      <c r="N279" s="194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160</v>
      </c>
      <c r="AU279" s="16" t="s">
        <v>135</v>
      </c>
    </row>
    <row r="280" spans="1:65" s="2" customFormat="1" ht="16.5" customHeight="1">
      <c r="A280" s="33"/>
      <c r="B280" s="34"/>
      <c r="C280" s="180" t="s">
        <v>561</v>
      </c>
      <c r="D280" s="180" t="s">
        <v>147</v>
      </c>
      <c r="E280" s="181" t="s">
        <v>562</v>
      </c>
      <c r="F280" s="182" t="s">
        <v>563</v>
      </c>
      <c r="G280" s="183" t="s">
        <v>150</v>
      </c>
      <c r="H280" s="184">
        <v>142</v>
      </c>
      <c r="I280" s="185"/>
      <c r="J280" s="186">
        <f>ROUND(I280*H280,2)</f>
        <v>0</v>
      </c>
      <c r="K280" s="182" t="s">
        <v>19</v>
      </c>
      <c r="L280" s="187"/>
      <c r="M280" s="188" t="s">
        <v>19</v>
      </c>
      <c r="N280" s="189" t="s">
        <v>46</v>
      </c>
      <c r="O280" s="63"/>
      <c r="P280" s="176">
        <f>O280*H280</f>
        <v>0</v>
      </c>
      <c r="Q280" s="176">
        <v>0</v>
      </c>
      <c r="R280" s="176">
        <f>Q280*H280</f>
        <v>0</v>
      </c>
      <c r="S280" s="176">
        <v>0</v>
      </c>
      <c r="T280" s="177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78" t="s">
        <v>555</v>
      </c>
      <c r="AT280" s="178" t="s">
        <v>147</v>
      </c>
      <c r="AU280" s="178" t="s">
        <v>135</v>
      </c>
      <c r="AY280" s="16" t="s">
        <v>122</v>
      </c>
      <c r="BE280" s="179">
        <f>IF(N280="základní",J280,0)</f>
        <v>0</v>
      </c>
      <c r="BF280" s="179">
        <f>IF(N280="snížená",J280,0)</f>
        <v>0</v>
      </c>
      <c r="BG280" s="179">
        <f>IF(N280="zákl. přenesená",J280,0)</f>
        <v>0</v>
      </c>
      <c r="BH280" s="179">
        <f>IF(N280="sníž. přenesená",J280,0)</f>
        <v>0</v>
      </c>
      <c r="BI280" s="179">
        <f>IF(N280="nulová",J280,0)</f>
        <v>0</v>
      </c>
      <c r="BJ280" s="16" t="s">
        <v>80</v>
      </c>
      <c r="BK280" s="179">
        <f>ROUND(I280*H280,2)</f>
        <v>0</v>
      </c>
      <c r="BL280" s="16" t="s">
        <v>555</v>
      </c>
      <c r="BM280" s="178" t="s">
        <v>564</v>
      </c>
    </row>
    <row r="281" spans="1:65" s="2" customFormat="1" ht="19.5">
      <c r="A281" s="33"/>
      <c r="B281" s="34"/>
      <c r="C281" s="35"/>
      <c r="D281" s="190" t="s">
        <v>160</v>
      </c>
      <c r="E281" s="35"/>
      <c r="F281" s="191" t="s">
        <v>553</v>
      </c>
      <c r="G281" s="35"/>
      <c r="H281" s="35"/>
      <c r="I281" s="192"/>
      <c r="J281" s="35"/>
      <c r="K281" s="35"/>
      <c r="L281" s="38"/>
      <c r="M281" s="193"/>
      <c r="N281" s="194"/>
      <c r="O281" s="63"/>
      <c r="P281" s="63"/>
      <c r="Q281" s="63"/>
      <c r="R281" s="63"/>
      <c r="S281" s="63"/>
      <c r="T281" s="64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160</v>
      </c>
      <c r="AU281" s="16" t="s">
        <v>135</v>
      </c>
    </row>
    <row r="282" spans="1:65" s="2" customFormat="1" ht="16.5" customHeight="1">
      <c r="A282" s="33"/>
      <c r="B282" s="34"/>
      <c r="C282" s="180" t="s">
        <v>565</v>
      </c>
      <c r="D282" s="180" t="s">
        <v>147</v>
      </c>
      <c r="E282" s="181" t="s">
        <v>566</v>
      </c>
      <c r="F282" s="182" t="s">
        <v>567</v>
      </c>
      <c r="G282" s="183" t="s">
        <v>150</v>
      </c>
      <c r="H282" s="184">
        <v>142</v>
      </c>
      <c r="I282" s="185"/>
      <c r="J282" s="186">
        <f>ROUND(I282*H282,2)</f>
        <v>0</v>
      </c>
      <c r="K282" s="182" t="s">
        <v>19</v>
      </c>
      <c r="L282" s="187"/>
      <c r="M282" s="188" t="s">
        <v>19</v>
      </c>
      <c r="N282" s="189" t="s">
        <v>46</v>
      </c>
      <c r="O282" s="63"/>
      <c r="P282" s="176">
        <f>O282*H282</f>
        <v>0</v>
      </c>
      <c r="Q282" s="176">
        <v>0</v>
      </c>
      <c r="R282" s="176">
        <f>Q282*H282</f>
        <v>0</v>
      </c>
      <c r="S282" s="176">
        <v>0</v>
      </c>
      <c r="T282" s="177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78" t="s">
        <v>555</v>
      </c>
      <c r="AT282" s="178" t="s">
        <v>147</v>
      </c>
      <c r="AU282" s="178" t="s">
        <v>135</v>
      </c>
      <c r="AY282" s="16" t="s">
        <v>122</v>
      </c>
      <c r="BE282" s="179">
        <f>IF(N282="základní",J282,0)</f>
        <v>0</v>
      </c>
      <c r="BF282" s="179">
        <f>IF(N282="snížená",J282,0)</f>
        <v>0</v>
      </c>
      <c r="BG282" s="179">
        <f>IF(N282="zákl. přenesená",J282,0)</f>
        <v>0</v>
      </c>
      <c r="BH282" s="179">
        <f>IF(N282="sníž. přenesená",J282,0)</f>
        <v>0</v>
      </c>
      <c r="BI282" s="179">
        <f>IF(N282="nulová",J282,0)</f>
        <v>0</v>
      </c>
      <c r="BJ282" s="16" t="s">
        <v>80</v>
      </c>
      <c r="BK282" s="179">
        <f>ROUND(I282*H282,2)</f>
        <v>0</v>
      </c>
      <c r="BL282" s="16" t="s">
        <v>555</v>
      </c>
      <c r="BM282" s="178" t="s">
        <v>568</v>
      </c>
    </row>
    <row r="283" spans="1:65" s="2" customFormat="1" ht="19.5">
      <c r="A283" s="33"/>
      <c r="B283" s="34"/>
      <c r="C283" s="35"/>
      <c r="D283" s="190" t="s">
        <v>160</v>
      </c>
      <c r="E283" s="35"/>
      <c r="F283" s="191" t="s">
        <v>553</v>
      </c>
      <c r="G283" s="35"/>
      <c r="H283" s="35"/>
      <c r="I283" s="192"/>
      <c r="J283" s="35"/>
      <c r="K283" s="35"/>
      <c r="L283" s="38"/>
      <c r="M283" s="193"/>
      <c r="N283" s="194"/>
      <c r="O283" s="63"/>
      <c r="P283" s="63"/>
      <c r="Q283" s="63"/>
      <c r="R283" s="63"/>
      <c r="S283" s="63"/>
      <c r="T283" s="64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160</v>
      </c>
      <c r="AU283" s="16" t="s">
        <v>135</v>
      </c>
    </row>
    <row r="284" spans="1:65" s="2" customFormat="1" ht="16.5" customHeight="1">
      <c r="A284" s="33"/>
      <c r="B284" s="34"/>
      <c r="C284" s="180" t="s">
        <v>569</v>
      </c>
      <c r="D284" s="180" t="s">
        <v>147</v>
      </c>
      <c r="E284" s="181" t="s">
        <v>570</v>
      </c>
      <c r="F284" s="182" t="s">
        <v>571</v>
      </c>
      <c r="G284" s="183" t="s">
        <v>392</v>
      </c>
      <c r="H284" s="184">
        <v>12.7</v>
      </c>
      <c r="I284" s="185"/>
      <c r="J284" s="186">
        <f>ROUND(I284*H284,2)</f>
        <v>0</v>
      </c>
      <c r="K284" s="182" t="s">
        <v>19</v>
      </c>
      <c r="L284" s="187"/>
      <c r="M284" s="188" t="s">
        <v>19</v>
      </c>
      <c r="N284" s="189" t="s">
        <v>46</v>
      </c>
      <c r="O284" s="63"/>
      <c r="P284" s="176">
        <f>O284*H284</f>
        <v>0</v>
      </c>
      <c r="Q284" s="176">
        <v>0</v>
      </c>
      <c r="R284" s="176">
        <f>Q284*H284</f>
        <v>0</v>
      </c>
      <c r="S284" s="176">
        <v>0</v>
      </c>
      <c r="T284" s="177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78" t="s">
        <v>555</v>
      </c>
      <c r="AT284" s="178" t="s">
        <v>147</v>
      </c>
      <c r="AU284" s="178" t="s">
        <v>135</v>
      </c>
      <c r="AY284" s="16" t="s">
        <v>122</v>
      </c>
      <c r="BE284" s="179">
        <f>IF(N284="základní",J284,0)</f>
        <v>0</v>
      </c>
      <c r="BF284" s="179">
        <f>IF(N284="snížená",J284,0)</f>
        <v>0</v>
      </c>
      <c r="BG284" s="179">
        <f>IF(N284="zákl. přenesená",J284,0)</f>
        <v>0</v>
      </c>
      <c r="BH284" s="179">
        <f>IF(N284="sníž. přenesená",J284,0)</f>
        <v>0</v>
      </c>
      <c r="BI284" s="179">
        <f>IF(N284="nulová",J284,0)</f>
        <v>0</v>
      </c>
      <c r="BJ284" s="16" t="s">
        <v>80</v>
      </c>
      <c r="BK284" s="179">
        <f>ROUND(I284*H284,2)</f>
        <v>0</v>
      </c>
      <c r="BL284" s="16" t="s">
        <v>555</v>
      </c>
      <c r="BM284" s="178" t="s">
        <v>572</v>
      </c>
    </row>
    <row r="285" spans="1:65" s="2" customFormat="1" ht="19.5">
      <c r="A285" s="33"/>
      <c r="B285" s="34"/>
      <c r="C285" s="35"/>
      <c r="D285" s="190" t="s">
        <v>160</v>
      </c>
      <c r="E285" s="35"/>
      <c r="F285" s="191" t="s">
        <v>573</v>
      </c>
      <c r="G285" s="35"/>
      <c r="H285" s="35"/>
      <c r="I285" s="192"/>
      <c r="J285" s="35"/>
      <c r="K285" s="35"/>
      <c r="L285" s="38"/>
      <c r="M285" s="193"/>
      <c r="N285" s="194"/>
      <c r="O285" s="63"/>
      <c r="P285" s="63"/>
      <c r="Q285" s="63"/>
      <c r="R285" s="63"/>
      <c r="S285" s="63"/>
      <c r="T285" s="64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160</v>
      </c>
      <c r="AU285" s="16" t="s">
        <v>135</v>
      </c>
    </row>
    <row r="286" spans="1:65" s="2" customFormat="1" ht="16.5" customHeight="1">
      <c r="A286" s="33"/>
      <c r="B286" s="34"/>
      <c r="C286" s="180" t="s">
        <v>574</v>
      </c>
      <c r="D286" s="180" t="s">
        <v>147</v>
      </c>
      <c r="E286" s="181" t="s">
        <v>575</v>
      </c>
      <c r="F286" s="182" t="s">
        <v>576</v>
      </c>
      <c r="G286" s="183" t="s">
        <v>158</v>
      </c>
      <c r="H286" s="184">
        <v>197.71</v>
      </c>
      <c r="I286" s="185"/>
      <c r="J286" s="186">
        <f>ROUND(I286*H286,2)</f>
        <v>0</v>
      </c>
      <c r="K286" s="182" t="s">
        <v>19</v>
      </c>
      <c r="L286" s="187"/>
      <c r="M286" s="188" t="s">
        <v>19</v>
      </c>
      <c r="N286" s="189" t="s">
        <v>46</v>
      </c>
      <c r="O286" s="63"/>
      <c r="P286" s="176">
        <f>O286*H286</f>
        <v>0</v>
      </c>
      <c r="Q286" s="176">
        <v>0</v>
      </c>
      <c r="R286" s="176">
        <f>Q286*H286</f>
        <v>0</v>
      </c>
      <c r="S286" s="176">
        <v>0</v>
      </c>
      <c r="T286" s="177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78" t="s">
        <v>555</v>
      </c>
      <c r="AT286" s="178" t="s">
        <v>147</v>
      </c>
      <c r="AU286" s="178" t="s">
        <v>135</v>
      </c>
      <c r="AY286" s="16" t="s">
        <v>122</v>
      </c>
      <c r="BE286" s="179">
        <f>IF(N286="základní",J286,0)</f>
        <v>0</v>
      </c>
      <c r="BF286" s="179">
        <f>IF(N286="snížená",J286,0)</f>
        <v>0</v>
      </c>
      <c r="BG286" s="179">
        <f>IF(N286="zákl. přenesená",J286,0)</f>
        <v>0</v>
      </c>
      <c r="BH286" s="179">
        <f>IF(N286="sníž. přenesená",J286,0)</f>
        <v>0</v>
      </c>
      <c r="BI286" s="179">
        <f>IF(N286="nulová",J286,0)</f>
        <v>0</v>
      </c>
      <c r="BJ286" s="16" t="s">
        <v>80</v>
      </c>
      <c r="BK286" s="179">
        <f>ROUND(I286*H286,2)</f>
        <v>0</v>
      </c>
      <c r="BL286" s="16" t="s">
        <v>555</v>
      </c>
      <c r="BM286" s="178" t="s">
        <v>577</v>
      </c>
    </row>
    <row r="287" spans="1:65" s="2" customFormat="1" ht="19.5">
      <c r="A287" s="33"/>
      <c r="B287" s="34"/>
      <c r="C287" s="35"/>
      <c r="D287" s="190" t="s">
        <v>160</v>
      </c>
      <c r="E287" s="35"/>
      <c r="F287" s="191" t="s">
        <v>578</v>
      </c>
      <c r="G287" s="35"/>
      <c r="H287" s="35"/>
      <c r="I287" s="192"/>
      <c r="J287" s="35"/>
      <c r="K287" s="35"/>
      <c r="L287" s="38"/>
      <c r="M287" s="193"/>
      <c r="N287" s="194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160</v>
      </c>
      <c r="AU287" s="16" t="s">
        <v>135</v>
      </c>
    </row>
    <row r="288" spans="1:65" s="13" customFormat="1">
      <c r="B288" s="195"/>
      <c r="C288" s="196"/>
      <c r="D288" s="190" t="s">
        <v>285</v>
      </c>
      <c r="E288" s="197" t="s">
        <v>19</v>
      </c>
      <c r="F288" s="198" t="s">
        <v>579</v>
      </c>
      <c r="G288" s="196"/>
      <c r="H288" s="199">
        <v>197.71</v>
      </c>
      <c r="I288" s="200"/>
      <c r="J288" s="196"/>
      <c r="K288" s="196"/>
      <c r="L288" s="201"/>
      <c r="M288" s="202"/>
      <c r="N288" s="203"/>
      <c r="O288" s="203"/>
      <c r="P288" s="203"/>
      <c r="Q288" s="203"/>
      <c r="R288" s="203"/>
      <c r="S288" s="203"/>
      <c r="T288" s="204"/>
      <c r="AT288" s="205" t="s">
        <v>285</v>
      </c>
      <c r="AU288" s="205" t="s">
        <v>135</v>
      </c>
      <c r="AV288" s="13" t="s">
        <v>82</v>
      </c>
      <c r="AW288" s="13" t="s">
        <v>37</v>
      </c>
      <c r="AX288" s="13" t="s">
        <v>80</v>
      </c>
      <c r="AY288" s="205" t="s">
        <v>122</v>
      </c>
    </row>
    <row r="289" spans="1:65" s="2" customFormat="1" ht="16.5" customHeight="1">
      <c r="A289" s="33"/>
      <c r="B289" s="34"/>
      <c r="C289" s="180" t="s">
        <v>580</v>
      </c>
      <c r="D289" s="180" t="s">
        <v>147</v>
      </c>
      <c r="E289" s="181" t="s">
        <v>581</v>
      </c>
      <c r="F289" s="182" t="s">
        <v>582</v>
      </c>
      <c r="G289" s="183" t="s">
        <v>306</v>
      </c>
      <c r="H289" s="184">
        <v>2341.6</v>
      </c>
      <c r="I289" s="185"/>
      <c r="J289" s="186">
        <f>ROUND(I289*H289,2)</f>
        <v>0</v>
      </c>
      <c r="K289" s="182" t="s">
        <v>19</v>
      </c>
      <c r="L289" s="187"/>
      <c r="M289" s="188" t="s">
        <v>19</v>
      </c>
      <c r="N289" s="189" t="s">
        <v>46</v>
      </c>
      <c r="O289" s="63"/>
      <c r="P289" s="176">
        <f>O289*H289</f>
        <v>0</v>
      </c>
      <c r="Q289" s="176">
        <v>0</v>
      </c>
      <c r="R289" s="176">
        <f>Q289*H289</f>
        <v>0</v>
      </c>
      <c r="S289" s="176">
        <v>0</v>
      </c>
      <c r="T289" s="177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78" t="s">
        <v>555</v>
      </c>
      <c r="AT289" s="178" t="s">
        <v>147</v>
      </c>
      <c r="AU289" s="178" t="s">
        <v>135</v>
      </c>
      <c r="AY289" s="16" t="s">
        <v>122</v>
      </c>
      <c r="BE289" s="179">
        <f>IF(N289="základní",J289,0)</f>
        <v>0</v>
      </c>
      <c r="BF289" s="179">
        <f>IF(N289="snížená",J289,0)</f>
        <v>0</v>
      </c>
      <c r="BG289" s="179">
        <f>IF(N289="zákl. přenesená",J289,0)</f>
        <v>0</v>
      </c>
      <c r="BH289" s="179">
        <f>IF(N289="sníž. přenesená",J289,0)</f>
        <v>0</v>
      </c>
      <c r="BI289" s="179">
        <f>IF(N289="nulová",J289,0)</f>
        <v>0</v>
      </c>
      <c r="BJ289" s="16" t="s">
        <v>80</v>
      </c>
      <c r="BK289" s="179">
        <f>ROUND(I289*H289,2)</f>
        <v>0</v>
      </c>
      <c r="BL289" s="16" t="s">
        <v>555</v>
      </c>
      <c r="BM289" s="178" t="s">
        <v>583</v>
      </c>
    </row>
    <row r="290" spans="1:65" s="2" customFormat="1" ht="19.5">
      <c r="A290" s="33"/>
      <c r="B290" s="34"/>
      <c r="C290" s="35"/>
      <c r="D290" s="190" t="s">
        <v>160</v>
      </c>
      <c r="E290" s="35"/>
      <c r="F290" s="191" t="s">
        <v>584</v>
      </c>
      <c r="G290" s="35"/>
      <c r="H290" s="35"/>
      <c r="I290" s="192"/>
      <c r="J290" s="35"/>
      <c r="K290" s="35"/>
      <c r="L290" s="38"/>
      <c r="M290" s="193"/>
      <c r="N290" s="194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160</v>
      </c>
      <c r="AU290" s="16" t="s">
        <v>135</v>
      </c>
    </row>
    <row r="291" spans="1:65" s="2" customFormat="1" ht="16.5" customHeight="1">
      <c r="A291" s="33"/>
      <c r="B291" s="34"/>
      <c r="C291" s="180" t="s">
        <v>585</v>
      </c>
      <c r="D291" s="180" t="s">
        <v>147</v>
      </c>
      <c r="E291" s="181" t="s">
        <v>586</v>
      </c>
      <c r="F291" s="182" t="s">
        <v>587</v>
      </c>
      <c r="G291" s="183" t="s">
        <v>306</v>
      </c>
      <c r="H291" s="184">
        <v>150</v>
      </c>
      <c r="I291" s="185"/>
      <c r="J291" s="186">
        <f>ROUND(I291*H291,2)</f>
        <v>0</v>
      </c>
      <c r="K291" s="182" t="s">
        <v>19</v>
      </c>
      <c r="L291" s="187"/>
      <c r="M291" s="188" t="s">
        <v>19</v>
      </c>
      <c r="N291" s="189" t="s">
        <v>46</v>
      </c>
      <c r="O291" s="63"/>
      <c r="P291" s="176">
        <f>O291*H291</f>
        <v>0</v>
      </c>
      <c r="Q291" s="176">
        <v>0</v>
      </c>
      <c r="R291" s="176">
        <f>Q291*H291</f>
        <v>0</v>
      </c>
      <c r="S291" s="176">
        <v>0</v>
      </c>
      <c r="T291" s="17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78" t="s">
        <v>555</v>
      </c>
      <c r="AT291" s="178" t="s">
        <v>147</v>
      </c>
      <c r="AU291" s="178" t="s">
        <v>135</v>
      </c>
      <c r="AY291" s="16" t="s">
        <v>122</v>
      </c>
      <c r="BE291" s="179">
        <f>IF(N291="základní",J291,0)</f>
        <v>0</v>
      </c>
      <c r="BF291" s="179">
        <f>IF(N291="snížená",J291,0)</f>
        <v>0</v>
      </c>
      <c r="BG291" s="179">
        <f>IF(N291="zákl. přenesená",J291,0)</f>
        <v>0</v>
      </c>
      <c r="BH291" s="179">
        <f>IF(N291="sníž. přenesená",J291,0)</f>
        <v>0</v>
      </c>
      <c r="BI291" s="179">
        <f>IF(N291="nulová",J291,0)</f>
        <v>0</v>
      </c>
      <c r="BJ291" s="16" t="s">
        <v>80</v>
      </c>
      <c r="BK291" s="179">
        <f>ROUND(I291*H291,2)</f>
        <v>0</v>
      </c>
      <c r="BL291" s="16" t="s">
        <v>555</v>
      </c>
      <c r="BM291" s="178" t="s">
        <v>588</v>
      </c>
    </row>
    <row r="292" spans="1:65" s="2" customFormat="1" ht="19.5">
      <c r="A292" s="33"/>
      <c r="B292" s="34"/>
      <c r="C292" s="35"/>
      <c r="D292" s="190" t="s">
        <v>160</v>
      </c>
      <c r="E292" s="35"/>
      <c r="F292" s="191" t="s">
        <v>553</v>
      </c>
      <c r="G292" s="35"/>
      <c r="H292" s="35"/>
      <c r="I292" s="192"/>
      <c r="J292" s="35"/>
      <c r="K292" s="35"/>
      <c r="L292" s="38"/>
      <c r="M292" s="193"/>
      <c r="N292" s="194"/>
      <c r="O292" s="63"/>
      <c r="P292" s="63"/>
      <c r="Q292" s="63"/>
      <c r="R292" s="63"/>
      <c r="S292" s="63"/>
      <c r="T292" s="64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160</v>
      </c>
      <c r="AU292" s="16" t="s">
        <v>135</v>
      </c>
    </row>
    <row r="293" spans="1:65" s="2" customFormat="1" ht="16.5" customHeight="1">
      <c r="A293" s="33"/>
      <c r="B293" s="34"/>
      <c r="C293" s="180" t="s">
        <v>589</v>
      </c>
      <c r="D293" s="180" t="s">
        <v>147</v>
      </c>
      <c r="E293" s="181" t="s">
        <v>590</v>
      </c>
      <c r="F293" s="182" t="s">
        <v>591</v>
      </c>
      <c r="G293" s="183" t="s">
        <v>306</v>
      </c>
      <c r="H293" s="184">
        <v>24</v>
      </c>
      <c r="I293" s="185"/>
      <c r="J293" s="186">
        <f>ROUND(I293*H293,2)</f>
        <v>0</v>
      </c>
      <c r="K293" s="182" t="s">
        <v>19</v>
      </c>
      <c r="L293" s="187"/>
      <c r="M293" s="188" t="s">
        <v>19</v>
      </c>
      <c r="N293" s="189" t="s">
        <v>46</v>
      </c>
      <c r="O293" s="63"/>
      <c r="P293" s="176">
        <f>O293*H293</f>
        <v>0</v>
      </c>
      <c r="Q293" s="176">
        <v>0</v>
      </c>
      <c r="R293" s="176">
        <f>Q293*H293</f>
        <v>0</v>
      </c>
      <c r="S293" s="176">
        <v>0</v>
      </c>
      <c r="T293" s="177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78" t="s">
        <v>555</v>
      </c>
      <c r="AT293" s="178" t="s">
        <v>147</v>
      </c>
      <c r="AU293" s="178" t="s">
        <v>135</v>
      </c>
      <c r="AY293" s="16" t="s">
        <v>122</v>
      </c>
      <c r="BE293" s="179">
        <f>IF(N293="základní",J293,0)</f>
        <v>0</v>
      </c>
      <c r="BF293" s="179">
        <f>IF(N293="snížená",J293,0)</f>
        <v>0</v>
      </c>
      <c r="BG293" s="179">
        <f>IF(N293="zákl. přenesená",J293,0)</f>
        <v>0</v>
      </c>
      <c r="BH293" s="179">
        <f>IF(N293="sníž. přenesená",J293,0)</f>
        <v>0</v>
      </c>
      <c r="BI293" s="179">
        <f>IF(N293="nulová",J293,0)</f>
        <v>0</v>
      </c>
      <c r="BJ293" s="16" t="s">
        <v>80</v>
      </c>
      <c r="BK293" s="179">
        <f>ROUND(I293*H293,2)</f>
        <v>0</v>
      </c>
      <c r="BL293" s="16" t="s">
        <v>555</v>
      </c>
      <c r="BM293" s="178" t="s">
        <v>592</v>
      </c>
    </row>
    <row r="294" spans="1:65" s="2" customFormat="1" ht="19.5">
      <c r="A294" s="33"/>
      <c r="B294" s="34"/>
      <c r="C294" s="35"/>
      <c r="D294" s="190" t="s">
        <v>160</v>
      </c>
      <c r="E294" s="35"/>
      <c r="F294" s="191" t="s">
        <v>593</v>
      </c>
      <c r="G294" s="35"/>
      <c r="H294" s="35"/>
      <c r="I294" s="192"/>
      <c r="J294" s="35"/>
      <c r="K294" s="35"/>
      <c r="L294" s="38"/>
      <c r="M294" s="193"/>
      <c r="N294" s="194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160</v>
      </c>
      <c r="AU294" s="16" t="s">
        <v>135</v>
      </c>
    </row>
    <row r="295" spans="1:65" s="2" customFormat="1" ht="16.5" customHeight="1">
      <c r="A295" s="33"/>
      <c r="B295" s="34"/>
      <c r="C295" s="180" t="s">
        <v>594</v>
      </c>
      <c r="D295" s="180" t="s">
        <v>147</v>
      </c>
      <c r="E295" s="181" t="s">
        <v>595</v>
      </c>
      <c r="F295" s="182" t="s">
        <v>596</v>
      </c>
      <c r="G295" s="183" t="s">
        <v>306</v>
      </c>
      <c r="H295" s="184">
        <v>4735</v>
      </c>
      <c r="I295" s="185"/>
      <c r="J295" s="186">
        <f>ROUND(I295*H295,2)</f>
        <v>0</v>
      </c>
      <c r="K295" s="182" t="s">
        <v>19</v>
      </c>
      <c r="L295" s="187"/>
      <c r="M295" s="188" t="s">
        <v>19</v>
      </c>
      <c r="N295" s="189" t="s">
        <v>46</v>
      </c>
      <c r="O295" s="63"/>
      <c r="P295" s="176">
        <f>O295*H295</f>
        <v>0</v>
      </c>
      <c r="Q295" s="176">
        <v>0</v>
      </c>
      <c r="R295" s="176">
        <f>Q295*H295</f>
        <v>0</v>
      </c>
      <c r="S295" s="176">
        <v>0</v>
      </c>
      <c r="T295" s="177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78" t="s">
        <v>555</v>
      </c>
      <c r="AT295" s="178" t="s">
        <v>147</v>
      </c>
      <c r="AU295" s="178" t="s">
        <v>135</v>
      </c>
      <c r="AY295" s="16" t="s">
        <v>122</v>
      </c>
      <c r="BE295" s="179">
        <f>IF(N295="základní",J295,0)</f>
        <v>0</v>
      </c>
      <c r="BF295" s="179">
        <f>IF(N295="snížená",J295,0)</f>
        <v>0</v>
      </c>
      <c r="BG295" s="179">
        <f>IF(N295="zákl. přenesená",J295,0)</f>
        <v>0</v>
      </c>
      <c r="BH295" s="179">
        <f>IF(N295="sníž. přenesená",J295,0)</f>
        <v>0</v>
      </c>
      <c r="BI295" s="179">
        <f>IF(N295="nulová",J295,0)</f>
        <v>0</v>
      </c>
      <c r="BJ295" s="16" t="s">
        <v>80</v>
      </c>
      <c r="BK295" s="179">
        <f>ROUND(I295*H295,2)</f>
        <v>0</v>
      </c>
      <c r="BL295" s="16" t="s">
        <v>555</v>
      </c>
      <c r="BM295" s="178" t="s">
        <v>597</v>
      </c>
    </row>
    <row r="296" spans="1:65" s="2" customFormat="1" ht="19.5">
      <c r="A296" s="33"/>
      <c r="B296" s="34"/>
      <c r="C296" s="35"/>
      <c r="D296" s="190" t="s">
        <v>160</v>
      </c>
      <c r="E296" s="35"/>
      <c r="F296" s="191" t="s">
        <v>553</v>
      </c>
      <c r="G296" s="35"/>
      <c r="H296" s="35"/>
      <c r="I296" s="192"/>
      <c r="J296" s="35"/>
      <c r="K296" s="35"/>
      <c r="L296" s="38"/>
      <c r="M296" s="193"/>
      <c r="N296" s="194"/>
      <c r="O296" s="63"/>
      <c r="P296" s="63"/>
      <c r="Q296" s="63"/>
      <c r="R296" s="63"/>
      <c r="S296" s="63"/>
      <c r="T296" s="6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160</v>
      </c>
      <c r="AU296" s="16" t="s">
        <v>135</v>
      </c>
    </row>
    <row r="297" spans="1:65" s="2" customFormat="1" ht="16.5" customHeight="1">
      <c r="A297" s="33"/>
      <c r="B297" s="34"/>
      <c r="C297" s="180" t="s">
        <v>598</v>
      </c>
      <c r="D297" s="180" t="s">
        <v>147</v>
      </c>
      <c r="E297" s="181" t="s">
        <v>599</v>
      </c>
      <c r="F297" s="182" t="s">
        <v>600</v>
      </c>
      <c r="G297" s="183" t="s">
        <v>306</v>
      </c>
      <c r="H297" s="184">
        <v>174</v>
      </c>
      <c r="I297" s="185"/>
      <c r="J297" s="186">
        <f>ROUND(I297*H297,2)</f>
        <v>0</v>
      </c>
      <c r="K297" s="182" t="s">
        <v>19</v>
      </c>
      <c r="L297" s="187"/>
      <c r="M297" s="188" t="s">
        <v>19</v>
      </c>
      <c r="N297" s="189" t="s">
        <v>46</v>
      </c>
      <c r="O297" s="63"/>
      <c r="P297" s="176">
        <f>O297*H297</f>
        <v>0</v>
      </c>
      <c r="Q297" s="176">
        <v>0</v>
      </c>
      <c r="R297" s="176">
        <f>Q297*H297</f>
        <v>0</v>
      </c>
      <c r="S297" s="176">
        <v>0</v>
      </c>
      <c r="T297" s="177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78" t="s">
        <v>555</v>
      </c>
      <c r="AT297" s="178" t="s">
        <v>147</v>
      </c>
      <c r="AU297" s="178" t="s">
        <v>135</v>
      </c>
      <c r="AY297" s="16" t="s">
        <v>122</v>
      </c>
      <c r="BE297" s="179">
        <f>IF(N297="základní",J297,0)</f>
        <v>0</v>
      </c>
      <c r="BF297" s="179">
        <f>IF(N297="snížená",J297,0)</f>
        <v>0</v>
      </c>
      <c r="BG297" s="179">
        <f>IF(N297="zákl. přenesená",J297,0)</f>
        <v>0</v>
      </c>
      <c r="BH297" s="179">
        <f>IF(N297="sníž. přenesená",J297,0)</f>
        <v>0</v>
      </c>
      <c r="BI297" s="179">
        <f>IF(N297="nulová",J297,0)</f>
        <v>0</v>
      </c>
      <c r="BJ297" s="16" t="s">
        <v>80</v>
      </c>
      <c r="BK297" s="179">
        <f>ROUND(I297*H297,2)</f>
        <v>0</v>
      </c>
      <c r="BL297" s="16" t="s">
        <v>555</v>
      </c>
      <c r="BM297" s="178" t="s">
        <v>601</v>
      </c>
    </row>
    <row r="298" spans="1:65" s="2" customFormat="1" ht="19.5">
      <c r="A298" s="33"/>
      <c r="B298" s="34"/>
      <c r="C298" s="35"/>
      <c r="D298" s="190" t="s">
        <v>160</v>
      </c>
      <c r="E298" s="35"/>
      <c r="F298" s="191" t="s">
        <v>553</v>
      </c>
      <c r="G298" s="35"/>
      <c r="H298" s="35"/>
      <c r="I298" s="192"/>
      <c r="J298" s="35"/>
      <c r="K298" s="35"/>
      <c r="L298" s="38"/>
      <c r="M298" s="193"/>
      <c r="N298" s="194"/>
      <c r="O298" s="63"/>
      <c r="P298" s="63"/>
      <c r="Q298" s="63"/>
      <c r="R298" s="63"/>
      <c r="S298" s="63"/>
      <c r="T298" s="64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160</v>
      </c>
      <c r="AU298" s="16" t="s">
        <v>135</v>
      </c>
    </row>
    <row r="299" spans="1:65" s="2" customFormat="1" ht="16.5" customHeight="1">
      <c r="A299" s="33"/>
      <c r="B299" s="34"/>
      <c r="C299" s="180" t="s">
        <v>602</v>
      </c>
      <c r="D299" s="180" t="s">
        <v>147</v>
      </c>
      <c r="E299" s="181" t="s">
        <v>603</v>
      </c>
      <c r="F299" s="182" t="s">
        <v>604</v>
      </c>
      <c r="G299" s="183" t="s">
        <v>306</v>
      </c>
      <c r="H299" s="184">
        <v>12161</v>
      </c>
      <c r="I299" s="185"/>
      <c r="J299" s="186">
        <f>ROUND(I299*H299,2)</f>
        <v>0</v>
      </c>
      <c r="K299" s="182" t="s">
        <v>19</v>
      </c>
      <c r="L299" s="187"/>
      <c r="M299" s="188" t="s">
        <v>19</v>
      </c>
      <c r="N299" s="189" t="s">
        <v>46</v>
      </c>
      <c r="O299" s="63"/>
      <c r="P299" s="176">
        <f>O299*H299</f>
        <v>0</v>
      </c>
      <c r="Q299" s="176">
        <v>0</v>
      </c>
      <c r="R299" s="176">
        <f>Q299*H299</f>
        <v>0</v>
      </c>
      <c r="S299" s="176">
        <v>0</v>
      </c>
      <c r="T299" s="177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78" t="s">
        <v>555</v>
      </c>
      <c r="AT299" s="178" t="s">
        <v>147</v>
      </c>
      <c r="AU299" s="178" t="s">
        <v>135</v>
      </c>
      <c r="AY299" s="16" t="s">
        <v>122</v>
      </c>
      <c r="BE299" s="179">
        <f>IF(N299="základní",J299,0)</f>
        <v>0</v>
      </c>
      <c r="BF299" s="179">
        <f>IF(N299="snížená",J299,0)</f>
        <v>0</v>
      </c>
      <c r="BG299" s="179">
        <f>IF(N299="zákl. přenesená",J299,0)</f>
        <v>0</v>
      </c>
      <c r="BH299" s="179">
        <f>IF(N299="sníž. přenesená",J299,0)</f>
        <v>0</v>
      </c>
      <c r="BI299" s="179">
        <f>IF(N299="nulová",J299,0)</f>
        <v>0</v>
      </c>
      <c r="BJ299" s="16" t="s">
        <v>80</v>
      </c>
      <c r="BK299" s="179">
        <f>ROUND(I299*H299,2)</f>
        <v>0</v>
      </c>
      <c r="BL299" s="16" t="s">
        <v>555</v>
      </c>
      <c r="BM299" s="178" t="s">
        <v>605</v>
      </c>
    </row>
    <row r="300" spans="1:65" s="2" customFormat="1" ht="19.5">
      <c r="A300" s="33"/>
      <c r="B300" s="34"/>
      <c r="C300" s="35"/>
      <c r="D300" s="190" t="s">
        <v>160</v>
      </c>
      <c r="E300" s="35"/>
      <c r="F300" s="191" t="s">
        <v>553</v>
      </c>
      <c r="G300" s="35"/>
      <c r="H300" s="35"/>
      <c r="I300" s="192"/>
      <c r="J300" s="35"/>
      <c r="K300" s="35"/>
      <c r="L300" s="38"/>
      <c r="M300" s="193"/>
      <c r="N300" s="194"/>
      <c r="O300" s="63"/>
      <c r="P300" s="63"/>
      <c r="Q300" s="63"/>
      <c r="R300" s="63"/>
      <c r="S300" s="63"/>
      <c r="T300" s="6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160</v>
      </c>
      <c r="AU300" s="16" t="s">
        <v>135</v>
      </c>
    </row>
    <row r="301" spans="1:65" s="2" customFormat="1" ht="16.5" customHeight="1">
      <c r="A301" s="33"/>
      <c r="B301" s="34"/>
      <c r="C301" s="180" t="s">
        <v>606</v>
      </c>
      <c r="D301" s="180" t="s">
        <v>147</v>
      </c>
      <c r="E301" s="181" t="s">
        <v>607</v>
      </c>
      <c r="F301" s="182" t="s">
        <v>608</v>
      </c>
      <c r="G301" s="183" t="s">
        <v>150</v>
      </c>
      <c r="H301" s="184">
        <v>2</v>
      </c>
      <c r="I301" s="185"/>
      <c r="J301" s="186">
        <f>ROUND(I301*H301,2)</f>
        <v>0</v>
      </c>
      <c r="K301" s="182" t="s">
        <v>19</v>
      </c>
      <c r="L301" s="187"/>
      <c r="M301" s="188" t="s">
        <v>19</v>
      </c>
      <c r="N301" s="189" t="s">
        <v>46</v>
      </c>
      <c r="O301" s="63"/>
      <c r="P301" s="176">
        <f>O301*H301</f>
        <v>0</v>
      </c>
      <c r="Q301" s="176">
        <v>0</v>
      </c>
      <c r="R301" s="176">
        <f>Q301*H301</f>
        <v>0</v>
      </c>
      <c r="S301" s="176">
        <v>0</v>
      </c>
      <c r="T301" s="177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78" t="s">
        <v>555</v>
      </c>
      <c r="AT301" s="178" t="s">
        <v>147</v>
      </c>
      <c r="AU301" s="178" t="s">
        <v>135</v>
      </c>
      <c r="AY301" s="16" t="s">
        <v>122</v>
      </c>
      <c r="BE301" s="179">
        <f>IF(N301="základní",J301,0)</f>
        <v>0</v>
      </c>
      <c r="BF301" s="179">
        <f>IF(N301="snížená",J301,0)</f>
        <v>0</v>
      </c>
      <c r="BG301" s="179">
        <f>IF(N301="zákl. přenesená",J301,0)</f>
        <v>0</v>
      </c>
      <c r="BH301" s="179">
        <f>IF(N301="sníž. přenesená",J301,0)</f>
        <v>0</v>
      </c>
      <c r="BI301" s="179">
        <f>IF(N301="nulová",J301,0)</f>
        <v>0</v>
      </c>
      <c r="BJ301" s="16" t="s">
        <v>80</v>
      </c>
      <c r="BK301" s="179">
        <f>ROUND(I301*H301,2)</f>
        <v>0</v>
      </c>
      <c r="BL301" s="16" t="s">
        <v>555</v>
      </c>
      <c r="BM301" s="178" t="s">
        <v>609</v>
      </c>
    </row>
    <row r="302" spans="1:65" s="2" customFormat="1" ht="19.5">
      <c r="A302" s="33"/>
      <c r="B302" s="34"/>
      <c r="C302" s="35"/>
      <c r="D302" s="190" t="s">
        <v>160</v>
      </c>
      <c r="E302" s="35"/>
      <c r="F302" s="191" t="s">
        <v>610</v>
      </c>
      <c r="G302" s="35"/>
      <c r="H302" s="35"/>
      <c r="I302" s="192"/>
      <c r="J302" s="35"/>
      <c r="K302" s="35"/>
      <c r="L302" s="38"/>
      <c r="M302" s="193"/>
      <c r="N302" s="194"/>
      <c r="O302" s="63"/>
      <c r="P302" s="63"/>
      <c r="Q302" s="63"/>
      <c r="R302" s="63"/>
      <c r="S302" s="63"/>
      <c r="T302" s="64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160</v>
      </c>
      <c r="AU302" s="16" t="s">
        <v>135</v>
      </c>
    </row>
    <row r="303" spans="1:65" s="2" customFormat="1" ht="16.5" customHeight="1">
      <c r="A303" s="33"/>
      <c r="B303" s="34"/>
      <c r="C303" s="180" t="s">
        <v>611</v>
      </c>
      <c r="D303" s="180" t="s">
        <v>147</v>
      </c>
      <c r="E303" s="181" t="s">
        <v>612</v>
      </c>
      <c r="F303" s="182" t="s">
        <v>613</v>
      </c>
      <c r="G303" s="183" t="s">
        <v>150</v>
      </c>
      <c r="H303" s="184">
        <v>4</v>
      </c>
      <c r="I303" s="185"/>
      <c r="J303" s="186">
        <f>ROUND(I303*H303,2)</f>
        <v>0</v>
      </c>
      <c r="K303" s="182" t="s">
        <v>19</v>
      </c>
      <c r="L303" s="187"/>
      <c r="M303" s="188" t="s">
        <v>19</v>
      </c>
      <c r="N303" s="189" t="s">
        <v>46</v>
      </c>
      <c r="O303" s="63"/>
      <c r="P303" s="176">
        <f>O303*H303</f>
        <v>0</v>
      </c>
      <c r="Q303" s="176">
        <v>0</v>
      </c>
      <c r="R303" s="176">
        <f>Q303*H303</f>
        <v>0</v>
      </c>
      <c r="S303" s="176">
        <v>0</v>
      </c>
      <c r="T303" s="177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78" t="s">
        <v>555</v>
      </c>
      <c r="AT303" s="178" t="s">
        <v>147</v>
      </c>
      <c r="AU303" s="178" t="s">
        <v>135</v>
      </c>
      <c r="AY303" s="16" t="s">
        <v>122</v>
      </c>
      <c r="BE303" s="179">
        <f>IF(N303="základní",J303,0)</f>
        <v>0</v>
      </c>
      <c r="BF303" s="179">
        <f>IF(N303="snížená",J303,0)</f>
        <v>0</v>
      </c>
      <c r="BG303" s="179">
        <f>IF(N303="zákl. přenesená",J303,0)</f>
        <v>0</v>
      </c>
      <c r="BH303" s="179">
        <f>IF(N303="sníž. přenesená",J303,0)</f>
        <v>0</v>
      </c>
      <c r="BI303" s="179">
        <f>IF(N303="nulová",J303,0)</f>
        <v>0</v>
      </c>
      <c r="BJ303" s="16" t="s">
        <v>80</v>
      </c>
      <c r="BK303" s="179">
        <f>ROUND(I303*H303,2)</f>
        <v>0</v>
      </c>
      <c r="BL303" s="16" t="s">
        <v>555</v>
      </c>
      <c r="BM303" s="178" t="s">
        <v>614</v>
      </c>
    </row>
    <row r="304" spans="1:65" s="2" customFormat="1" ht="19.5">
      <c r="A304" s="33"/>
      <c r="B304" s="34"/>
      <c r="C304" s="35"/>
      <c r="D304" s="190" t="s">
        <v>160</v>
      </c>
      <c r="E304" s="35"/>
      <c r="F304" s="191" t="s">
        <v>610</v>
      </c>
      <c r="G304" s="35"/>
      <c r="H304" s="35"/>
      <c r="I304" s="192"/>
      <c r="J304" s="35"/>
      <c r="K304" s="35"/>
      <c r="L304" s="38"/>
      <c r="M304" s="193"/>
      <c r="N304" s="194"/>
      <c r="O304" s="63"/>
      <c r="P304" s="63"/>
      <c r="Q304" s="63"/>
      <c r="R304" s="63"/>
      <c r="S304" s="63"/>
      <c r="T304" s="64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160</v>
      </c>
      <c r="AU304" s="16" t="s">
        <v>135</v>
      </c>
    </row>
    <row r="305" spans="1:65" s="2" customFormat="1" ht="16.5" customHeight="1">
      <c r="A305" s="33"/>
      <c r="B305" s="34"/>
      <c r="C305" s="180" t="s">
        <v>615</v>
      </c>
      <c r="D305" s="180" t="s">
        <v>147</v>
      </c>
      <c r="E305" s="181" t="s">
        <v>616</v>
      </c>
      <c r="F305" s="182" t="s">
        <v>617</v>
      </c>
      <c r="G305" s="183" t="s">
        <v>306</v>
      </c>
      <c r="H305" s="184">
        <v>10</v>
      </c>
      <c r="I305" s="185"/>
      <c r="J305" s="186">
        <f>ROUND(I305*H305,2)</f>
        <v>0</v>
      </c>
      <c r="K305" s="182" t="s">
        <v>19</v>
      </c>
      <c r="L305" s="187"/>
      <c r="M305" s="188" t="s">
        <v>19</v>
      </c>
      <c r="N305" s="189" t="s">
        <v>46</v>
      </c>
      <c r="O305" s="63"/>
      <c r="P305" s="176">
        <f>O305*H305</f>
        <v>0</v>
      </c>
      <c r="Q305" s="176">
        <v>0</v>
      </c>
      <c r="R305" s="176">
        <f>Q305*H305</f>
        <v>0</v>
      </c>
      <c r="S305" s="176">
        <v>0</v>
      </c>
      <c r="T305" s="177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78" t="s">
        <v>555</v>
      </c>
      <c r="AT305" s="178" t="s">
        <v>147</v>
      </c>
      <c r="AU305" s="178" t="s">
        <v>135</v>
      </c>
      <c r="AY305" s="16" t="s">
        <v>122</v>
      </c>
      <c r="BE305" s="179">
        <f>IF(N305="základní",J305,0)</f>
        <v>0</v>
      </c>
      <c r="BF305" s="179">
        <f>IF(N305="snížená",J305,0)</f>
        <v>0</v>
      </c>
      <c r="BG305" s="179">
        <f>IF(N305="zákl. přenesená",J305,0)</f>
        <v>0</v>
      </c>
      <c r="BH305" s="179">
        <f>IF(N305="sníž. přenesená",J305,0)</f>
        <v>0</v>
      </c>
      <c r="BI305" s="179">
        <f>IF(N305="nulová",J305,0)</f>
        <v>0</v>
      </c>
      <c r="BJ305" s="16" t="s">
        <v>80</v>
      </c>
      <c r="BK305" s="179">
        <f>ROUND(I305*H305,2)</f>
        <v>0</v>
      </c>
      <c r="BL305" s="16" t="s">
        <v>555</v>
      </c>
      <c r="BM305" s="178" t="s">
        <v>618</v>
      </c>
    </row>
    <row r="306" spans="1:65" s="2" customFormat="1" ht="19.5">
      <c r="A306" s="33"/>
      <c r="B306" s="34"/>
      <c r="C306" s="35"/>
      <c r="D306" s="190" t="s">
        <v>160</v>
      </c>
      <c r="E306" s="35"/>
      <c r="F306" s="191" t="s">
        <v>610</v>
      </c>
      <c r="G306" s="35"/>
      <c r="H306" s="35"/>
      <c r="I306" s="192"/>
      <c r="J306" s="35"/>
      <c r="K306" s="35"/>
      <c r="L306" s="38"/>
      <c r="M306" s="193"/>
      <c r="N306" s="194"/>
      <c r="O306" s="63"/>
      <c r="P306" s="63"/>
      <c r="Q306" s="63"/>
      <c r="R306" s="63"/>
      <c r="S306" s="63"/>
      <c r="T306" s="64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160</v>
      </c>
      <c r="AU306" s="16" t="s">
        <v>135</v>
      </c>
    </row>
    <row r="307" spans="1:65" s="13" customFormat="1">
      <c r="B307" s="195"/>
      <c r="C307" s="196"/>
      <c r="D307" s="190" t="s">
        <v>285</v>
      </c>
      <c r="E307" s="197" t="s">
        <v>19</v>
      </c>
      <c r="F307" s="198" t="s">
        <v>619</v>
      </c>
      <c r="G307" s="196"/>
      <c r="H307" s="199">
        <v>10</v>
      </c>
      <c r="I307" s="200"/>
      <c r="J307" s="196"/>
      <c r="K307" s="196"/>
      <c r="L307" s="201"/>
      <c r="M307" s="202"/>
      <c r="N307" s="203"/>
      <c r="O307" s="203"/>
      <c r="P307" s="203"/>
      <c r="Q307" s="203"/>
      <c r="R307" s="203"/>
      <c r="S307" s="203"/>
      <c r="T307" s="204"/>
      <c r="AT307" s="205" t="s">
        <v>285</v>
      </c>
      <c r="AU307" s="205" t="s">
        <v>135</v>
      </c>
      <c r="AV307" s="13" t="s">
        <v>82</v>
      </c>
      <c r="AW307" s="13" t="s">
        <v>37</v>
      </c>
      <c r="AX307" s="13" t="s">
        <v>80</v>
      </c>
      <c r="AY307" s="205" t="s">
        <v>122</v>
      </c>
    </row>
    <row r="308" spans="1:65" s="2" customFormat="1" ht="16.5" customHeight="1">
      <c r="A308" s="33"/>
      <c r="B308" s="34"/>
      <c r="C308" s="180" t="s">
        <v>620</v>
      </c>
      <c r="D308" s="180" t="s">
        <v>147</v>
      </c>
      <c r="E308" s="181" t="s">
        <v>621</v>
      </c>
      <c r="F308" s="182" t="s">
        <v>622</v>
      </c>
      <c r="G308" s="183" t="s">
        <v>306</v>
      </c>
      <c r="H308" s="184">
        <v>20</v>
      </c>
      <c r="I308" s="185"/>
      <c r="J308" s="186">
        <f>ROUND(I308*H308,2)</f>
        <v>0</v>
      </c>
      <c r="K308" s="182" t="s">
        <v>19</v>
      </c>
      <c r="L308" s="187"/>
      <c r="M308" s="188" t="s">
        <v>19</v>
      </c>
      <c r="N308" s="189" t="s">
        <v>46</v>
      </c>
      <c r="O308" s="63"/>
      <c r="P308" s="176">
        <f>O308*H308</f>
        <v>0</v>
      </c>
      <c r="Q308" s="176">
        <v>0</v>
      </c>
      <c r="R308" s="176">
        <f>Q308*H308</f>
        <v>0</v>
      </c>
      <c r="S308" s="176">
        <v>0</v>
      </c>
      <c r="T308" s="177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78" t="s">
        <v>555</v>
      </c>
      <c r="AT308" s="178" t="s">
        <v>147</v>
      </c>
      <c r="AU308" s="178" t="s">
        <v>135</v>
      </c>
      <c r="AY308" s="16" t="s">
        <v>122</v>
      </c>
      <c r="BE308" s="179">
        <f>IF(N308="základní",J308,0)</f>
        <v>0</v>
      </c>
      <c r="BF308" s="179">
        <f>IF(N308="snížená",J308,0)</f>
        <v>0</v>
      </c>
      <c r="BG308" s="179">
        <f>IF(N308="zákl. přenesená",J308,0)</f>
        <v>0</v>
      </c>
      <c r="BH308" s="179">
        <f>IF(N308="sníž. přenesená",J308,0)</f>
        <v>0</v>
      </c>
      <c r="BI308" s="179">
        <f>IF(N308="nulová",J308,0)</f>
        <v>0</v>
      </c>
      <c r="BJ308" s="16" t="s">
        <v>80</v>
      </c>
      <c r="BK308" s="179">
        <f>ROUND(I308*H308,2)</f>
        <v>0</v>
      </c>
      <c r="BL308" s="16" t="s">
        <v>555</v>
      </c>
      <c r="BM308" s="178" t="s">
        <v>623</v>
      </c>
    </row>
    <row r="309" spans="1:65" s="2" customFormat="1" ht="19.5">
      <c r="A309" s="33"/>
      <c r="B309" s="34"/>
      <c r="C309" s="35"/>
      <c r="D309" s="190" t="s">
        <v>160</v>
      </c>
      <c r="E309" s="35"/>
      <c r="F309" s="191" t="s">
        <v>610</v>
      </c>
      <c r="G309" s="35"/>
      <c r="H309" s="35"/>
      <c r="I309" s="192"/>
      <c r="J309" s="35"/>
      <c r="K309" s="35"/>
      <c r="L309" s="38"/>
      <c r="M309" s="193"/>
      <c r="N309" s="194"/>
      <c r="O309" s="63"/>
      <c r="P309" s="63"/>
      <c r="Q309" s="63"/>
      <c r="R309" s="63"/>
      <c r="S309" s="63"/>
      <c r="T309" s="6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160</v>
      </c>
      <c r="AU309" s="16" t="s">
        <v>135</v>
      </c>
    </row>
    <row r="310" spans="1:65" s="13" customFormat="1">
      <c r="B310" s="195"/>
      <c r="C310" s="196"/>
      <c r="D310" s="190" t="s">
        <v>285</v>
      </c>
      <c r="E310" s="197" t="s">
        <v>19</v>
      </c>
      <c r="F310" s="198" t="s">
        <v>624</v>
      </c>
      <c r="G310" s="196"/>
      <c r="H310" s="199">
        <v>20</v>
      </c>
      <c r="I310" s="200"/>
      <c r="J310" s="196"/>
      <c r="K310" s="196"/>
      <c r="L310" s="201"/>
      <c r="M310" s="202"/>
      <c r="N310" s="203"/>
      <c r="O310" s="203"/>
      <c r="P310" s="203"/>
      <c r="Q310" s="203"/>
      <c r="R310" s="203"/>
      <c r="S310" s="203"/>
      <c r="T310" s="204"/>
      <c r="AT310" s="205" t="s">
        <v>285</v>
      </c>
      <c r="AU310" s="205" t="s">
        <v>135</v>
      </c>
      <c r="AV310" s="13" t="s">
        <v>82</v>
      </c>
      <c r="AW310" s="13" t="s">
        <v>37</v>
      </c>
      <c r="AX310" s="13" t="s">
        <v>80</v>
      </c>
      <c r="AY310" s="205" t="s">
        <v>122</v>
      </c>
    </row>
    <row r="311" spans="1:65" s="2" customFormat="1" ht="16.5" customHeight="1">
      <c r="A311" s="33"/>
      <c r="B311" s="34"/>
      <c r="C311" s="180" t="s">
        <v>625</v>
      </c>
      <c r="D311" s="180" t="s">
        <v>147</v>
      </c>
      <c r="E311" s="181" t="s">
        <v>626</v>
      </c>
      <c r="F311" s="182" t="s">
        <v>627</v>
      </c>
      <c r="G311" s="183" t="s">
        <v>150</v>
      </c>
      <c r="H311" s="184">
        <v>3740</v>
      </c>
      <c r="I311" s="185"/>
      <c r="J311" s="186">
        <f>ROUND(I311*H311,2)</f>
        <v>0</v>
      </c>
      <c r="K311" s="182" t="s">
        <v>19</v>
      </c>
      <c r="L311" s="187"/>
      <c r="M311" s="188" t="s">
        <v>19</v>
      </c>
      <c r="N311" s="189" t="s">
        <v>46</v>
      </c>
      <c r="O311" s="63"/>
      <c r="P311" s="176">
        <f>O311*H311</f>
        <v>0</v>
      </c>
      <c r="Q311" s="176">
        <v>0</v>
      </c>
      <c r="R311" s="176">
        <f>Q311*H311</f>
        <v>0</v>
      </c>
      <c r="S311" s="176">
        <v>0</v>
      </c>
      <c r="T311" s="177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78" t="s">
        <v>555</v>
      </c>
      <c r="AT311" s="178" t="s">
        <v>147</v>
      </c>
      <c r="AU311" s="178" t="s">
        <v>135</v>
      </c>
      <c r="AY311" s="16" t="s">
        <v>122</v>
      </c>
      <c r="BE311" s="179">
        <f>IF(N311="základní",J311,0)</f>
        <v>0</v>
      </c>
      <c r="BF311" s="179">
        <f>IF(N311="snížená",J311,0)</f>
        <v>0</v>
      </c>
      <c r="BG311" s="179">
        <f>IF(N311="zákl. přenesená",J311,0)</f>
        <v>0</v>
      </c>
      <c r="BH311" s="179">
        <f>IF(N311="sníž. přenesená",J311,0)</f>
        <v>0</v>
      </c>
      <c r="BI311" s="179">
        <f>IF(N311="nulová",J311,0)</f>
        <v>0</v>
      </c>
      <c r="BJ311" s="16" t="s">
        <v>80</v>
      </c>
      <c r="BK311" s="179">
        <f>ROUND(I311*H311,2)</f>
        <v>0</v>
      </c>
      <c r="BL311" s="16" t="s">
        <v>555</v>
      </c>
      <c r="BM311" s="178" t="s">
        <v>628</v>
      </c>
    </row>
    <row r="312" spans="1:65" s="2" customFormat="1" ht="19.5">
      <c r="A312" s="33"/>
      <c r="B312" s="34"/>
      <c r="C312" s="35"/>
      <c r="D312" s="190" t="s">
        <v>160</v>
      </c>
      <c r="E312" s="35"/>
      <c r="F312" s="191" t="s">
        <v>553</v>
      </c>
      <c r="G312" s="35"/>
      <c r="H312" s="35"/>
      <c r="I312" s="192"/>
      <c r="J312" s="35"/>
      <c r="K312" s="35"/>
      <c r="L312" s="38"/>
      <c r="M312" s="193"/>
      <c r="N312" s="194"/>
      <c r="O312" s="63"/>
      <c r="P312" s="63"/>
      <c r="Q312" s="63"/>
      <c r="R312" s="63"/>
      <c r="S312" s="63"/>
      <c r="T312" s="64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160</v>
      </c>
      <c r="AU312" s="16" t="s">
        <v>135</v>
      </c>
    </row>
    <row r="313" spans="1:65" s="2" customFormat="1" ht="16.5" customHeight="1">
      <c r="A313" s="33"/>
      <c r="B313" s="34"/>
      <c r="C313" s="180" t="s">
        <v>629</v>
      </c>
      <c r="D313" s="180" t="s">
        <v>147</v>
      </c>
      <c r="E313" s="181" t="s">
        <v>630</v>
      </c>
      <c r="F313" s="182" t="s">
        <v>631</v>
      </c>
      <c r="G313" s="183" t="s">
        <v>150</v>
      </c>
      <c r="H313" s="184">
        <v>1884</v>
      </c>
      <c r="I313" s="185"/>
      <c r="J313" s="186">
        <f>ROUND(I313*H313,2)</f>
        <v>0</v>
      </c>
      <c r="K313" s="182" t="s">
        <v>19</v>
      </c>
      <c r="L313" s="187"/>
      <c r="M313" s="188" t="s">
        <v>19</v>
      </c>
      <c r="N313" s="189" t="s">
        <v>46</v>
      </c>
      <c r="O313" s="63"/>
      <c r="P313" s="176">
        <f>O313*H313</f>
        <v>0</v>
      </c>
      <c r="Q313" s="176">
        <v>0</v>
      </c>
      <c r="R313" s="176">
        <f>Q313*H313</f>
        <v>0</v>
      </c>
      <c r="S313" s="176">
        <v>0</v>
      </c>
      <c r="T313" s="17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78" t="s">
        <v>555</v>
      </c>
      <c r="AT313" s="178" t="s">
        <v>147</v>
      </c>
      <c r="AU313" s="178" t="s">
        <v>135</v>
      </c>
      <c r="AY313" s="16" t="s">
        <v>122</v>
      </c>
      <c r="BE313" s="179">
        <f>IF(N313="základní",J313,0)</f>
        <v>0</v>
      </c>
      <c r="BF313" s="179">
        <f>IF(N313="snížená",J313,0)</f>
        <v>0</v>
      </c>
      <c r="BG313" s="179">
        <f>IF(N313="zákl. přenesená",J313,0)</f>
        <v>0</v>
      </c>
      <c r="BH313" s="179">
        <f>IF(N313="sníž. přenesená",J313,0)</f>
        <v>0</v>
      </c>
      <c r="BI313" s="179">
        <f>IF(N313="nulová",J313,0)</f>
        <v>0</v>
      </c>
      <c r="BJ313" s="16" t="s">
        <v>80</v>
      </c>
      <c r="BK313" s="179">
        <f>ROUND(I313*H313,2)</f>
        <v>0</v>
      </c>
      <c r="BL313" s="16" t="s">
        <v>555</v>
      </c>
      <c r="BM313" s="178" t="s">
        <v>632</v>
      </c>
    </row>
    <row r="314" spans="1:65" s="2" customFormat="1" ht="19.5">
      <c r="A314" s="33"/>
      <c r="B314" s="34"/>
      <c r="C314" s="35"/>
      <c r="D314" s="190" t="s">
        <v>160</v>
      </c>
      <c r="E314" s="35"/>
      <c r="F314" s="191" t="s">
        <v>633</v>
      </c>
      <c r="G314" s="35"/>
      <c r="H314" s="35"/>
      <c r="I314" s="192"/>
      <c r="J314" s="35"/>
      <c r="K314" s="35"/>
      <c r="L314" s="38"/>
      <c r="M314" s="193"/>
      <c r="N314" s="194"/>
      <c r="O314" s="63"/>
      <c r="P314" s="63"/>
      <c r="Q314" s="63"/>
      <c r="R314" s="63"/>
      <c r="S314" s="63"/>
      <c r="T314" s="6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160</v>
      </c>
      <c r="AU314" s="16" t="s">
        <v>135</v>
      </c>
    </row>
    <row r="315" spans="1:65" s="2" customFormat="1" ht="16.5" customHeight="1">
      <c r="A315" s="33"/>
      <c r="B315" s="34"/>
      <c r="C315" s="180" t="s">
        <v>634</v>
      </c>
      <c r="D315" s="180" t="s">
        <v>147</v>
      </c>
      <c r="E315" s="181" t="s">
        <v>635</v>
      </c>
      <c r="F315" s="182" t="s">
        <v>636</v>
      </c>
      <c r="G315" s="183" t="s">
        <v>397</v>
      </c>
      <c r="H315" s="184">
        <v>19.8</v>
      </c>
      <c r="I315" s="185"/>
      <c r="J315" s="186">
        <f>ROUND(I315*H315,2)</f>
        <v>0</v>
      </c>
      <c r="K315" s="182" t="s">
        <v>19</v>
      </c>
      <c r="L315" s="187"/>
      <c r="M315" s="188" t="s">
        <v>19</v>
      </c>
      <c r="N315" s="189" t="s">
        <v>46</v>
      </c>
      <c r="O315" s="63"/>
      <c r="P315" s="176">
        <f>O315*H315</f>
        <v>0</v>
      </c>
      <c r="Q315" s="176">
        <v>0</v>
      </c>
      <c r="R315" s="176">
        <f>Q315*H315</f>
        <v>0</v>
      </c>
      <c r="S315" s="176">
        <v>0</v>
      </c>
      <c r="T315" s="177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78" t="s">
        <v>555</v>
      </c>
      <c r="AT315" s="178" t="s">
        <v>147</v>
      </c>
      <c r="AU315" s="178" t="s">
        <v>135</v>
      </c>
      <c r="AY315" s="16" t="s">
        <v>122</v>
      </c>
      <c r="BE315" s="179">
        <f>IF(N315="základní",J315,0)</f>
        <v>0</v>
      </c>
      <c r="BF315" s="179">
        <f>IF(N315="snížená",J315,0)</f>
        <v>0</v>
      </c>
      <c r="BG315" s="179">
        <f>IF(N315="zákl. přenesená",J315,0)</f>
        <v>0</v>
      </c>
      <c r="BH315" s="179">
        <f>IF(N315="sníž. přenesená",J315,0)</f>
        <v>0</v>
      </c>
      <c r="BI315" s="179">
        <f>IF(N315="nulová",J315,0)</f>
        <v>0</v>
      </c>
      <c r="BJ315" s="16" t="s">
        <v>80</v>
      </c>
      <c r="BK315" s="179">
        <f>ROUND(I315*H315,2)</f>
        <v>0</v>
      </c>
      <c r="BL315" s="16" t="s">
        <v>555</v>
      </c>
      <c r="BM315" s="178" t="s">
        <v>637</v>
      </c>
    </row>
    <row r="316" spans="1:65" s="2" customFormat="1" ht="29.25">
      <c r="A316" s="33"/>
      <c r="B316" s="34"/>
      <c r="C316" s="35"/>
      <c r="D316" s="190" t="s">
        <v>160</v>
      </c>
      <c r="E316" s="35"/>
      <c r="F316" s="191" t="s">
        <v>638</v>
      </c>
      <c r="G316" s="35"/>
      <c r="H316" s="35"/>
      <c r="I316" s="192"/>
      <c r="J316" s="35"/>
      <c r="K316" s="35"/>
      <c r="L316" s="38"/>
      <c r="M316" s="193"/>
      <c r="N316" s="194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160</v>
      </c>
      <c r="AU316" s="16" t="s">
        <v>135</v>
      </c>
    </row>
    <row r="317" spans="1:65" s="2" customFormat="1" ht="16.5" customHeight="1">
      <c r="A317" s="33"/>
      <c r="B317" s="34"/>
      <c r="C317" s="180" t="s">
        <v>639</v>
      </c>
      <c r="D317" s="180" t="s">
        <v>147</v>
      </c>
      <c r="E317" s="181" t="s">
        <v>640</v>
      </c>
      <c r="F317" s="182" t="s">
        <v>641</v>
      </c>
      <c r="G317" s="183" t="s">
        <v>150</v>
      </c>
      <c r="H317" s="184">
        <v>1000</v>
      </c>
      <c r="I317" s="185"/>
      <c r="J317" s="186">
        <f>ROUND(I317*H317,2)</f>
        <v>0</v>
      </c>
      <c r="K317" s="182" t="s">
        <v>19</v>
      </c>
      <c r="L317" s="187"/>
      <c r="M317" s="188" t="s">
        <v>19</v>
      </c>
      <c r="N317" s="189" t="s">
        <v>46</v>
      </c>
      <c r="O317" s="63"/>
      <c r="P317" s="176">
        <f>O317*H317</f>
        <v>0</v>
      </c>
      <c r="Q317" s="176">
        <v>0</v>
      </c>
      <c r="R317" s="176">
        <f>Q317*H317</f>
        <v>0</v>
      </c>
      <c r="S317" s="176">
        <v>0</v>
      </c>
      <c r="T317" s="17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78" t="s">
        <v>555</v>
      </c>
      <c r="AT317" s="178" t="s">
        <v>147</v>
      </c>
      <c r="AU317" s="178" t="s">
        <v>135</v>
      </c>
      <c r="AY317" s="16" t="s">
        <v>122</v>
      </c>
      <c r="BE317" s="179">
        <f>IF(N317="základní",J317,0)</f>
        <v>0</v>
      </c>
      <c r="BF317" s="179">
        <f>IF(N317="snížená",J317,0)</f>
        <v>0</v>
      </c>
      <c r="BG317" s="179">
        <f>IF(N317="zákl. přenesená",J317,0)</f>
        <v>0</v>
      </c>
      <c r="BH317" s="179">
        <f>IF(N317="sníž. přenesená",J317,0)</f>
        <v>0</v>
      </c>
      <c r="BI317" s="179">
        <f>IF(N317="nulová",J317,0)</f>
        <v>0</v>
      </c>
      <c r="BJ317" s="16" t="s">
        <v>80</v>
      </c>
      <c r="BK317" s="179">
        <f>ROUND(I317*H317,2)</f>
        <v>0</v>
      </c>
      <c r="BL317" s="16" t="s">
        <v>555</v>
      </c>
      <c r="BM317" s="178" t="s">
        <v>642</v>
      </c>
    </row>
    <row r="318" spans="1:65" s="2" customFormat="1" ht="19.5">
      <c r="A318" s="33"/>
      <c r="B318" s="34"/>
      <c r="C318" s="35"/>
      <c r="D318" s="190" t="s">
        <v>160</v>
      </c>
      <c r="E318" s="35"/>
      <c r="F318" s="191" t="s">
        <v>643</v>
      </c>
      <c r="G318" s="35"/>
      <c r="H318" s="35"/>
      <c r="I318" s="192"/>
      <c r="J318" s="35"/>
      <c r="K318" s="35"/>
      <c r="L318" s="38"/>
      <c r="M318" s="193"/>
      <c r="N318" s="194"/>
      <c r="O318" s="63"/>
      <c r="P318" s="63"/>
      <c r="Q318" s="63"/>
      <c r="R318" s="63"/>
      <c r="S318" s="63"/>
      <c r="T318" s="64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160</v>
      </c>
      <c r="AU318" s="16" t="s">
        <v>135</v>
      </c>
    </row>
    <row r="319" spans="1:65" s="2" customFormat="1" ht="16.5" customHeight="1">
      <c r="A319" s="33"/>
      <c r="B319" s="34"/>
      <c r="C319" s="180" t="s">
        <v>644</v>
      </c>
      <c r="D319" s="180" t="s">
        <v>147</v>
      </c>
      <c r="E319" s="181" t="s">
        <v>645</v>
      </c>
      <c r="F319" s="182" t="s">
        <v>646</v>
      </c>
      <c r="G319" s="183" t="s">
        <v>306</v>
      </c>
      <c r="H319" s="184">
        <v>265.5</v>
      </c>
      <c r="I319" s="185"/>
      <c r="J319" s="186">
        <f>ROUND(I319*H319,2)</f>
        <v>0</v>
      </c>
      <c r="K319" s="182" t="s">
        <v>19</v>
      </c>
      <c r="L319" s="187"/>
      <c r="M319" s="188" t="s">
        <v>19</v>
      </c>
      <c r="N319" s="189" t="s">
        <v>46</v>
      </c>
      <c r="O319" s="63"/>
      <c r="P319" s="176">
        <f>O319*H319</f>
        <v>0</v>
      </c>
      <c r="Q319" s="176">
        <v>0</v>
      </c>
      <c r="R319" s="176">
        <f>Q319*H319</f>
        <v>0</v>
      </c>
      <c r="S319" s="176">
        <v>0</v>
      </c>
      <c r="T319" s="177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78" t="s">
        <v>555</v>
      </c>
      <c r="AT319" s="178" t="s">
        <v>147</v>
      </c>
      <c r="AU319" s="178" t="s">
        <v>135</v>
      </c>
      <c r="AY319" s="16" t="s">
        <v>122</v>
      </c>
      <c r="BE319" s="179">
        <f>IF(N319="základní",J319,0)</f>
        <v>0</v>
      </c>
      <c r="BF319" s="179">
        <f>IF(N319="snížená",J319,0)</f>
        <v>0</v>
      </c>
      <c r="BG319" s="179">
        <f>IF(N319="zákl. přenesená",J319,0)</f>
        <v>0</v>
      </c>
      <c r="BH319" s="179">
        <f>IF(N319="sníž. přenesená",J319,0)</f>
        <v>0</v>
      </c>
      <c r="BI319" s="179">
        <f>IF(N319="nulová",J319,0)</f>
        <v>0</v>
      </c>
      <c r="BJ319" s="16" t="s">
        <v>80</v>
      </c>
      <c r="BK319" s="179">
        <f>ROUND(I319*H319,2)</f>
        <v>0</v>
      </c>
      <c r="BL319" s="16" t="s">
        <v>555</v>
      </c>
      <c r="BM319" s="178" t="s">
        <v>647</v>
      </c>
    </row>
    <row r="320" spans="1:65" s="2" customFormat="1" ht="39">
      <c r="A320" s="33"/>
      <c r="B320" s="34"/>
      <c r="C320" s="35"/>
      <c r="D320" s="190" t="s">
        <v>160</v>
      </c>
      <c r="E320" s="35"/>
      <c r="F320" s="191" t="s">
        <v>648</v>
      </c>
      <c r="G320" s="35"/>
      <c r="H320" s="35"/>
      <c r="I320" s="192"/>
      <c r="J320" s="35"/>
      <c r="K320" s="35"/>
      <c r="L320" s="38"/>
      <c r="M320" s="193"/>
      <c r="N320" s="194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160</v>
      </c>
      <c r="AU320" s="16" t="s">
        <v>135</v>
      </c>
    </row>
    <row r="321" spans="1:65" s="2" customFormat="1" ht="16.5" customHeight="1">
      <c r="A321" s="33"/>
      <c r="B321" s="34"/>
      <c r="C321" s="180" t="s">
        <v>649</v>
      </c>
      <c r="D321" s="180" t="s">
        <v>147</v>
      </c>
      <c r="E321" s="181" t="s">
        <v>650</v>
      </c>
      <c r="F321" s="182" t="s">
        <v>651</v>
      </c>
      <c r="G321" s="183" t="s">
        <v>150</v>
      </c>
      <c r="H321" s="184">
        <v>6</v>
      </c>
      <c r="I321" s="185"/>
      <c r="J321" s="186">
        <f>ROUND(I321*H321,2)</f>
        <v>0</v>
      </c>
      <c r="K321" s="182" t="s">
        <v>19</v>
      </c>
      <c r="L321" s="187"/>
      <c r="M321" s="188" t="s">
        <v>19</v>
      </c>
      <c r="N321" s="189" t="s">
        <v>46</v>
      </c>
      <c r="O321" s="63"/>
      <c r="P321" s="176">
        <f>O321*H321</f>
        <v>0</v>
      </c>
      <c r="Q321" s="176">
        <v>0</v>
      </c>
      <c r="R321" s="176">
        <f>Q321*H321</f>
        <v>0</v>
      </c>
      <c r="S321" s="176">
        <v>0</v>
      </c>
      <c r="T321" s="177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78" t="s">
        <v>555</v>
      </c>
      <c r="AT321" s="178" t="s">
        <v>147</v>
      </c>
      <c r="AU321" s="178" t="s">
        <v>135</v>
      </c>
      <c r="AY321" s="16" t="s">
        <v>122</v>
      </c>
      <c r="BE321" s="179">
        <f>IF(N321="základní",J321,0)</f>
        <v>0</v>
      </c>
      <c r="BF321" s="179">
        <f>IF(N321="snížená",J321,0)</f>
        <v>0</v>
      </c>
      <c r="BG321" s="179">
        <f>IF(N321="zákl. přenesená",J321,0)</f>
        <v>0</v>
      </c>
      <c r="BH321" s="179">
        <f>IF(N321="sníž. přenesená",J321,0)</f>
        <v>0</v>
      </c>
      <c r="BI321" s="179">
        <f>IF(N321="nulová",J321,0)</f>
        <v>0</v>
      </c>
      <c r="BJ321" s="16" t="s">
        <v>80</v>
      </c>
      <c r="BK321" s="179">
        <f>ROUND(I321*H321,2)</f>
        <v>0</v>
      </c>
      <c r="BL321" s="16" t="s">
        <v>555</v>
      </c>
      <c r="BM321" s="178" t="s">
        <v>652</v>
      </c>
    </row>
    <row r="322" spans="1:65" s="2" customFormat="1" ht="19.5">
      <c r="A322" s="33"/>
      <c r="B322" s="34"/>
      <c r="C322" s="35"/>
      <c r="D322" s="190" t="s">
        <v>160</v>
      </c>
      <c r="E322" s="35"/>
      <c r="F322" s="191" t="s">
        <v>653</v>
      </c>
      <c r="G322" s="35"/>
      <c r="H322" s="35"/>
      <c r="I322" s="192"/>
      <c r="J322" s="35"/>
      <c r="K322" s="35"/>
      <c r="L322" s="38"/>
      <c r="M322" s="193"/>
      <c r="N322" s="194"/>
      <c r="O322" s="63"/>
      <c r="P322" s="63"/>
      <c r="Q322" s="63"/>
      <c r="R322" s="63"/>
      <c r="S322" s="63"/>
      <c r="T322" s="6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160</v>
      </c>
      <c r="AU322" s="16" t="s">
        <v>135</v>
      </c>
    </row>
    <row r="323" spans="1:65" s="2" customFormat="1" ht="16.5" customHeight="1">
      <c r="A323" s="33"/>
      <c r="B323" s="34"/>
      <c r="C323" s="180" t="s">
        <v>654</v>
      </c>
      <c r="D323" s="180" t="s">
        <v>147</v>
      </c>
      <c r="E323" s="181" t="s">
        <v>655</v>
      </c>
      <c r="F323" s="182" t="s">
        <v>656</v>
      </c>
      <c r="G323" s="183" t="s">
        <v>150</v>
      </c>
      <c r="H323" s="184">
        <v>18</v>
      </c>
      <c r="I323" s="185"/>
      <c r="J323" s="186">
        <f>ROUND(I323*H323,2)</f>
        <v>0</v>
      </c>
      <c r="K323" s="182" t="s">
        <v>19</v>
      </c>
      <c r="L323" s="187"/>
      <c r="M323" s="188" t="s">
        <v>19</v>
      </c>
      <c r="N323" s="189" t="s">
        <v>46</v>
      </c>
      <c r="O323" s="63"/>
      <c r="P323" s="176">
        <f>O323*H323</f>
        <v>0</v>
      </c>
      <c r="Q323" s="176">
        <v>0</v>
      </c>
      <c r="R323" s="176">
        <f>Q323*H323</f>
        <v>0</v>
      </c>
      <c r="S323" s="176">
        <v>0</v>
      </c>
      <c r="T323" s="177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78" t="s">
        <v>555</v>
      </c>
      <c r="AT323" s="178" t="s">
        <v>147</v>
      </c>
      <c r="AU323" s="178" t="s">
        <v>135</v>
      </c>
      <c r="AY323" s="16" t="s">
        <v>122</v>
      </c>
      <c r="BE323" s="179">
        <f>IF(N323="základní",J323,0)</f>
        <v>0</v>
      </c>
      <c r="BF323" s="179">
        <f>IF(N323="snížená",J323,0)</f>
        <v>0</v>
      </c>
      <c r="BG323" s="179">
        <f>IF(N323="zákl. přenesená",J323,0)</f>
        <v>0</v>
      </c>
      <c r="BH323" s="179">
        <f>IF(N323="sníž. přenesená",J323,0)</f>
        <v>0</v>
      </c>
      <c r="BI323" s="179">
        <f>IF(N323="nulová",J323,0)</f>
        <v>0</v>
      </c>
      <c r="BJ323" s="16" t="s">
        <v>80</v>
      </c>
      <c r="BK323" s="179">
        <f>ROUND(I323*H323,2)</f>
        <v>0</v>
      </c>
      <c r="BL323" s="16" t="s">
        <v>555</v>
      </c>
      <c r="BM323" s="178" t="s">
        <v>657</v>
      </c>
    </row>
    <row r="324" spans="1:65" s="2" customFormat="1" ht="19.5">
      <c r="A324" s="33"/>
      <c r="B324" s="34"/>
      <c r="C324" s="35"/>
      <c r="D324" s="190" t="s">
        <v>160</v>
      </c>
      <c r="E324" s="35"/>
      <c r="F324" s="191" t="s">
        <v>658</v>
      </c>
      <c r="G324" s="35"/>
      <c r="H324" s="35"/>
      <c r="I324" s="192"/>
      <c r="J324" s="35"/>
      <c r="K324" s="35"/>
      <c r="L324" s="38"/>
      <c r="M324" s="193"/>
      <c r="N324" s="194"/>
      <c r="O324" s="63"/>
      <c r="P324" s="63"/>
      <c r="Q324" s="63"/>
      <c r="R324" s="63"/>
      <c r="S324" s="63"/>
      <c r="T324" s="64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160</v>
      </c>
      <c r="AU324" s="16" t="s">
        <v>135</v>
      </c>
    </row>
    <row r="325" spans="1:65" s="2" customFormat="1" ht="33" customHeight="1">
      <c r="A325" s="33"/>
      <c r="B325" s="34"/>
      <c r="C325" s="180" t="s">
        <v>659</v>
      </c>
      <c r="D325" s="180" t="s">
        <v>147</v>
      </c>
      <c r="E325" s="181" t="s">
        <v>660</v>
      </c>
      <c r="F325" s="182" t="s">
        <v>661</v>
      </c>
      <c r="G325" s="183" t="s">
        <v>392</v>
      </c>
      <c r="H325" s="184">
        <v>3991</v>
      </c>
      <c r="I325" s="185"/>
      <c r="J325" s="186">
        <f>ROUND(I325*H325,2)</f>
        <v>0</v>
      </c>
      <c r="K325" s="182" t="s">
        <v>19</v>
      </c>
      <c r="L325" s="187"/>
      <c r="M325" s="188" t="s">
        <v>19</v>
      </c>
      <c r="N325" s="189" t="s">
        <v>46</v>
      </c>
      <c r="O325" s="63"/>
      <c r="P325" s="176">
        <f>O325*H325</f>
        <v>0</v>
      </c>
      <c r="Q325" s="176">
        <v>0</v>
      </c>
      <c r="R325" s="176">
        <f>Q325*H325</f>
        <v>0</v>
      </c>
      <c r="S325" s="176">
        <v>0</v>
      </c>
      <c r="T325" s="177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78" t="s">
        <v>555</v>
      </c>
      <c r="AT325" s="178" t="s">
        <v>147</v>
      </c>
      <c r="AU325" s="178" t="s">
        <v>135</v>
      </c>
      <c r="AY325" s="16" t="s">
        <v>122</v>
      </c>
      <c r="BE325" s="179">
        <f>IF(N325="základní",J325,0)</f>
        <v>0</v>
      </c>
      <c r="BF325" s="179">
        <f>IF(N325="snížená",J325,0)</f>
        <v>0</v>
      </c>
      <c r="BG325" s="179">
        <f>IF(N325="zákl. přenesená",J325,0)</f>
        <v>0</v>
      </c>
      <c r="BH325" s="179">
        <f>IF(N325="sníž. přenesená",J325,0)</f>
        <v>0</v>
      </c>
      <c r="BI325" s="179">
        <f>IF(N325="nulová",J325,0)</f>
        <v>0</v>
      </c>
      <c r="BJ325" s="16" t="s">
        <v>80</v>
      </c>
      <c r="BK325" s="179">
        <f>ROUND(I325*H325,2)</f>
        <v>0</v>
      </c>
      <c r="BL325" s="16" t="s">
        <v>555</v>
      </c>
      <c r="BM325" s="178" t="s">
        <v>662</v>
      </c>
    </row>
    <row r="326" spans="1:65" s="2" customFormat="1" ht="19.5">
      <c r="A326" s="33"/>
      <c r="B326" s="34"/>
      <c r="C326" s="35"/>
      <c r="D326" s="190" t="s">
        <v>160</v>
      </c>
      <c r="E326" s="35"/>
      <c r="F326" s="191" t="s">
        <v>663</v>
      </c>
      <c r="G326" s="35"/>
      <c r="H326" s="35"/>
      <c r="I326" s="192"/>
      <c r="J326" s="35"/>
      <c r="K326" s="35"/>
      <c r="L326" s="38"/>
      <c r="M326" s="193"/>
      <c r="N326" s="194"/>
      <c r="O326" s="63"/>
      <c r="P326" s="63"/>
      <c r="Q326" s="63"/>
      <c r="R326" s="63"/>
      <c r="S326" s="63"/>
      <c r="T326" s="64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160</v>
      </c>
      <c r="AU326" s="16" t="s">
        <v>135</v>
      </c>
    </row>
    <row r="327" spans="1:65" s="13" customFormat="1">
      <c r="B327" s="195"/>
      <c r="C327" s="196"/>
      <c r="D327" s="190" t="s">
        <v>285</v>
      </c>
      <c r="E327" s="197" t="s">
        <v>19</v>
      </c>
      <c r="F327" s="198" t="s">
        <v>664</v>
      </c>
      <c r="G327" s="196"/>
      <c r="H327" s="199">
        <v>3991</v>
      </c>
      <c r="I327" s="200"/>
      <c r="J327" s="196"/>
      <c r="K327" s="196"/>
      <c r="L327" s="201"/>
      <c r="M327" s="202"/>
      <c r="N327" s="203"/>
      <c r="O327" s="203"/>
      <c r="P327" s="203"/>
      <c r="Q327" s="203"/>
      <c r="R327" s="203"/>
      <c r="S327" s="203"/>
      <c r="T327" s="204"/>
      <c r="AT327" s="205" t="s">
        <v>285</v>
      </c>
      <c r="AU327" s="205" t="s">
        <v>135</v>
      </c>
      <c r="AV327" s="13" t="s">
        <v>82</v>
      </c>
      <c r="AW327" s="13" t="s">
        <v>37</v>
      </c>
      <c r="AX327" s="13" t="s">
        <v>80</v>
      </c>
      <c r="AY327" s="205" t="s">
        <v>122</v>
      </c>
    </row>
    <row r="328" spans="1:65" s="2" customFormat="1" ht="16.5" customHeight="1">
      <c r="A328" s="33"/>
      <c r="B328" s="34"/>
      <c r="C328" s="180" t="s">
        <v>665</v>
      </c>
      <c r="D328" s="180" t="s">
        <v>147</v>
      </c>
      <c r="E328" s="181" t="s">
        <v>666</v>
      </c>
      <c r="F328" s="182" t="s">
        <v>667</v>
      </c>
      <c r="G328" s="183" t="s">
        <v>158</v>
      </c>
      <c r="H328" s="184">
        <v>3192.8</v>
      </c>
      <c r="I328" s="185"/>
      <c r="J328" s="186">
        <f>ROUND(I328*H328,2)</f>
        <v>0</v>
      </c>
      <c r="K328" s="182" t="s">
        <v>129</v>
      </c>
      <c r="L328" s="187"/>
      <c r="M328" s="188" t="s">
        <v>19</v>
      </c>
      <c r="N328" s="189" t="s">
        <v>46</v>
      </c>
      <c r="O328" s="63"/>
      <c r="P328" s="176">
        <f>O328*H328</f>
        <v>0</v>
      </c>
      <c r="Q328" s="176">
        <v>1</v>
      </c>
      <c r="R328" s="176">
        <f>Q328*H328</f>
        <v>3192.8</v>
      </c>
      <c r="S328" s="176">
        <v>0</v>
      </c>
      <c r="T328" s="177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78" t="s">
        <v>555</v>
      </c>
      <c r="AT328" s="178" t="s">
        <v>147</v>
      </c>
      <c r="AU328" s="178" t="s">
        <v>135</v>
      </c>
      <c r="AY328" s="16" t="s">
        <v>122</v>
      </c>
      <c r="BE328" s="179">
        <f>IF(N328="základní",J328,0)</f>
        <v>0</v>
      </c>
      <c r="BF328" s="179">
        <f>IF(N328="snížená",J328,0)</f>
        <v>0</v>
      </c>
      <c r="BG328" s="179">
        <f>IF(N328="zákl. přenesená",J328,0)</f>
        <v>0</v>
      </c>
      <c r="BH328" s="179">
        <f>IF(N328="sníž. přenesená",J328,0)</f>
        <v>0</v>
      </c>
      <c r="BI328" s="179">
        <f>IF(N328="nulová",J328,0)</f>
        <v>0</v>
      </c>
      <c r="BJ328" s="16" t="s">
        <v>80</v>
      </c>
      <c r="BK328" s="179">
        <f>ROUND(I328*H328,2)</f>
        <v>0</v>
      </c>
      <c r="BL328" s="16" t="s">
        <v>555</v>
      </c>
      <c r="BM328" s="178" t="s">
        <v>668</v>
      </c>
    </row>
    <row r="329" spans="1:65" s="12" customFormat="1" ht="20.85" customHeight="1">
      <c r="B329" s="151"/>
      <c r="C329" s="152"/>
      <c r="D329" s="153" t="s">
        <v>74</v>
      </c>
      <c r="E329" s="165" t="s">
        <v>669</v>
      </c>
      <c r="F329" s="165" t="s">
        <v>670</v>
      </c>
      <c r="G329" s="152"/>
      <c r="H329" s="152"/>
      <c r="I329" s="155"/>
      <c r="J329" s="166">
        <f>BK329</f>
        <v>0</v>
      </c>
      <c r="K329" s="152"/>
      <c r="L329" s="157"/>
      <c r="M329" s="158"/>
      <c r="N329" s="159"/>
      <c r="O329" s="159"/>
      <c r="P329" s="160">
        <f>SUM(P330:P459)</f>
        <v>0</v>
      </c>
      <c r="Q329" s="159"/>
      <c r="R329" s="160">
        <f>SUM(R330:R459)</f>
        <v>1246.0213678200003</v>
      </c>
      <c r="S329" s="159"/>
      <c r="T329" s="161">
        <f>SUM(T330:T459)</f>
        <v>0</v>
      </c>
      <c r="AR329" s="162" t="s">
        <v>80</v>
      </c>
      <c r="AT329" s="163" t="s">
        <v>74</v>
      </c>
      <c r="AU329" s="163" t="s">
        <v>82</v>
      </c>
      <c r="AY329" s="162" t="s">
        <v>122</v>
      </c>
      <c r="BK329" s="164">
        <f>SUM(BK330:BK459)</f>
        <v>0</v>
      </c>
    </row>
    <row r="330" spans="1:65" s="2" customFormat="1" ht="16.5" customHeight="1">
      <c r="A330" s="33"/>
      <c r="B330" s="34"/>
      <c r="C330" s="167" t="s">
        <v>671</v>
      </c>
      <c r="D330" s="167" t="s">
        <v>125</v>
      </c>
      <c r="E330" s="168" t="s">
        <v>672</v>
      </c>
      <c r="F330" s="169" t="s">
        <v>673</v>
      </c>
      <c r="G330" s="170" t="s">
        <v>397</v>
      </c>
      <c r="H330" s="171">
        <v>2500</v>
      </c>
      <c r="I330" s="172"/>
      <c r="J330" s="173">
        <f>ROUND(I330*H330,2)</f>
        <v>0</v>
      </c>
      <c r="K330" s="169" t="s">
        <v>129</v>
      </c>
      <c r="L330" s="38"/>
      <c r="M330" s="174" t="s">
        <v>19</v>
      </c>
      <c r="N330" s="175" t="s">
        <v>46</v>
      </c>
      <c r="O330" s="63"/>
      <c r="P330" s="176">
        <f>O330*H330</f>
        <v>0</v>
      </c>
      <c r="Q330" s="176">
        <v>0</v>
      </c>
      <c r="R330" s="176">
        <f>Q330*H330</f>
        <v>0</v>
      </c>
      <c r="S330" s="176">
        <v>0</v>
      </c>
      <c r="T330" s="177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78" t="s">
        <v>139</v>
      </c>
      <c r="AT330" s="178" t="s">
        <v>125</v>
      </c>
      <c r="AU330" s="178" t="s">
        <v>135</v>
      </c>
      <c r="AY330" s="16" t="s">
        <v>122</v>
      </c>
      <c r="BE330" s="179">
        <f>IF(N330="základní",J330,0)</f>
        <v>0</v>
      </c>
      <c r="BF330" s="179">
        <f>IF(N330="snížená",J330,0)</f>
        <v>0</v>
      </c>
      <c r="BG330" s="179">
        <f>IF(N330="zákl. přenesená",J330,0)</f>
        <v>0</v>
      </c>
      <c r="BH330" s="179">
        <f>IF(N330="sníž. přenesená",J330,0)</f>
        <v>0</v>
      </c>
      <c r="BI330" s="179">
        <f>IF(N330="nulová",J330,0)</f>
        <v>0</v>
      </c>
      <c r="BJ330" s="16" t="s">
        <v>80</v>
      </c>
      <c r="BK330" s="179">
        <f>ROUND(I330*H330,2)</f>
        <v>0</v>
      </c>
      <c r="BL330" s="16" t="s">
        <v>139</v>
      </c>
      <c r="BM330" s="178" t="s">
        <v>674</v>
      </c>
    </row>
    <row r="331" spans="1:65" s="2" customFormat="1" ht="68.25">
      <c r="A331" s="33"/>
      <c r="B331" s="34"/>
      <c r="C331" s="35"/>
      <c r="D331" s="190" t="s">
        <v>449</v>
      </c>
      <c r="E331" s="35"/>
      <c r="F331" s="191" t="s">
        <v>675</v>
      </c>
      <c r="G331" s="35"/>
      <c r="H331" s="35"/>
      <c r="I331" s="192"/>
      <c r="J331" s="35"/>
      <c r="K331" s="35"/>
      <c r="L331" s="38"/>
      <c r="M331" s="193"/>
      <c r="N331" s="194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449</v>
      </c>
      <c r="AU331" s="16" t="s">
        <v>135</v>
      </c>
    </row>
    <row r="332" spans="1:65" s="2" customFormat="1" ht="21.75" customHeight="1">
      <c r="A332" s="33"/>
      <c r="B332" s="34"/>
      <c r="C332" s="167" t="s">
        <v>676</v>
      </c>
      <c r="D332" s="167" t="s">
        <v>125</v>
      </c>
      <c r="E332" s="168" t="s">
        <v>677</v>
      </c>
      <c r="F332" s="169" t="s">
        <v>678</v>
      </c>
      <c r="G332" s="170" t="s">
        <v>397</v>
      </c>
      <c r="H332" s="171">
        <v>1911.6</v>
      </c>
      <c r="I332" s="172"/>
      <c r="J332" s="173">
        <f>ROUND(I332*H332,2)</f>
        <v>0</v>
      </c>
      <c r="K332" s="169" t="s">
        <v>129</v>
      </c>
      <c r="L332" s="38"/>
      <c r="M332" s="174" t="s">
        <v>19</v>
      </c>
      <c r="N332" s="175" t="s">
        <v>46</v>
      </c>
      <c r="O332" s="63"/>
      <c r="P332" s="176">
        <f>O332*H332</f>
        <v>0</v>
      </c>
      <c r="Q332" s="176">
        <v>8.4999999999999995E-4</v>
      </c>
      <c r="R332" s="176">
        <f>Q332*H332</f>
        <v>1.6248599999999997</v>
      </c>
      <c r="S332" s="176">
        <v>0</v>
      </c>
      <c r="T332" s="177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78" t="s">
        <v>139</v>
      </c>
      <c r="AT332" s="178" t="s">
        <v>125</v>
      </c>
      <c r="AU332" s="178" t="s">
        <v>135</v>
      </c>
      <c r="AY332" s="16" t="s">
        <v>122</v>
      </c>
      <c r="BE332" s="179">
        <f>IF(N332="základní",J332,0)</f>
        <v>0</v>
      </c>
      <c r="BF332" s="179">
        <f>IF(N332="snížená",J332,0)</f>
        <v>0</v>
      </c>
      <c r="BG332" s="179">
        <f>IF(N332="zákl. přenesená",J332,0)</f>
        <v>0</v>
      </c>
      <c r="BH332" s="179">
        <f>IF(N332="sníž. přenesená",J332,0)</f>
        <v>0</v>
      </c>
      <c r="BI332" s="179">
        <f>IF(N332="nulová",J332,0)</f>
        <v>0</v>
      </c>
      <c r="BJ332" s="16" t="s">
        <v>80</v>
      </c>
      <c r="BK332" s="179">
        <f>ROUND(I332*H332,2)</f>
        <v>0</v>
      </c>
      <c r="BL332" s="16" t="s">
        <v>139</v>
      </c>
      <c r="BM332" s="178" t="s">
        <v>679</v>
      </c>
    </row>
    <row r="333" spans="1:65" s="2" customFormat="1" ht="117">
      <c r="A333" s="33"/>
      <c r="B333" s="34"/>
      <c r="C333" s="35"/>
      <c r="D333" s="190" t="s">
        <v>449</v>
      </c>
      <c r="E333" s="35"/>
      <c r="F333" s="191" t="s">
        <v>680</v>
      </c>
      <c r="G333" s="35"/>
      <c r="H333" s="35"/>
      <c r="I333" s="192"/>
      <c r="J333" s="35"/>
      <c r="K333" s="35"/>
      <c r="L333" s="38"/>
      <c r="M333" s="193"/>
      <c r="N333" s="194"/>
      <c r="O333" s="63"/>
      <c r="P333" s="63"/>
      <c r="Q333" s="63"/>
      <c r="R333" s="63"/>
      <c r="S333" s="63"/>
      <c r="T333" s="6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449</v>
      </c>
      <c r="AU333" s="16" t="s">
        <v>135</v>
      </c>
    </row>
    <row r="334" spans="1:65" s="2" customFormat="1" ht="24">
      <c r="A334" s="33"/>
      <c r="B334" s="34"/>
      <c r="C334" s="167" t="s">
        <v>681</v>
      </c>
      <c r="D334" s="167" t="s">
        <v>125</v>
      </c>
      <c r="E334" s="168" t="s">
        <v>682</v>
      </c>
      <c r="F334" s="169" t="s">
        <v>683</v>
      </c>
      <c r="G334" s="170" t="s">
        <v>397</v>
      </c>
      <c r="H334" s="171">
        <v>1911.6</v>
      </c>
      <c r="I334" s="172"/>
      <c r="J334" s="173">
        <f>ROUND(I334*H334,2)</f>
        <v>0</v>
      </c>
      <c r="K334" s="169" t="s">
        <v>129</v>
      </c>
      <c r="L334" s="38"/>
      <c r="M334" s="174" t="s">
        <v>19</v>
      </c>
      <c r="N334" s="175" t="s">
        <v>46</v>
      </c>
      <c r="O334" s="63"/>
      <c r="P334" s="176">
        <f>O334*H334</f>
        <v>0</v>
      </c>
      <c r="Q334" s="176">
        <v>0</v>
      </c>
      <c r="R334" s="176">
        <f>Q334*H334</f>
        <v>0</v>
      </c>
      <c r="S334" s="176">
        <v>0</v>
      </c>
      <c r="T334" s="177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78" t="s">
        <v>139</v>
      </c>
      <c r="AT334" s="178" t="s">
        <v>125</v>
      </c>
      <c r="AU334" s="178" t="s">
        <v>135</v>
      </c>
      <c r="AY334" s="16" t="s">
        <v>122</v>
      </c>
      <c r="BE334" s="179">
        <f>IF(N334="základní",J334,0)</f>
        <v>0</v>
      </c>
      <c r="BF334" s="179">
        <f>IF(N334="snížená",J334,0)</f>
        <v>0</v>
      </c>
      <c r="BG334" s="179">
        <f>IF(N334="zákl. přenesená",J334,0)</f>
        <v>0</v>
      </c>
      <c r="BH334" s="179">
        <f>IF(N334="sníž. přenesená",J334,0)</f>
        <v>0</v>
      </c>
      <c r="BI334" s="179">
        <f>IF(N334="nulová",J334,0)</f>
        <v>0</v>
      </c>
      <c r="BJ334" s="16" t="s">
        <v>80</v>
      </c>
      <c r="BK334" s="179">
        <f>ROUND(I334*H334,2)</f>
        <v>0</v>
      </c>
      <c r="BL334" s="16" t="s">
        <v>139</v>
      </c>
      <c r="BM334" s="178" t="s">
        <v>684</v>
      </c>
    </row>
    <row r="335" spans="1:65" s="2" customFormat="1" ht="24">
      <c r="A335" s="33"/>
      <c r="B335" s="34"/>
      <c r="C335" s="167" t="s">
        <v>685</v>
      </c>
      <c r="D335" s="167" t="s">
        <v>125</v>
      </c>
      <c r="E335" s="168" t="s">
        <v>686</v>
      </c>
      <c r="F335" s="169" t="s">
        <v>687</v>
      </c>
      <c r="G335" s="170" t="s">
        <v>397</v>
      </c>
      <c r="H335" s="171">
        <v>7059.5</v>
      </c>
      <c r="I335" s="172"/>
      <c r="J335" s="173">
        <f>ROUND(I335*H335,2)</f>
        <v>0</v>
      </c>
      <c r="K335" s="169" t="s">
        <v>129</v>
      </c>
      <c r="L335" s="38"/>
      <c r="M335" s="174" t="s">
        <v>19</v>
      </c>
      <c r="N335" s="175" t="s">
        <v>46</v>
      </c>
      <c r="O335" s="63"/>
      <c r="P335" s="176">
        <f>O335*H335</f>
        <v>0</v>
      </c>
      <c r="Q335" s="176">
        <v>5.9000000000000003E-4</v>
      </c>
      <c r="R335" s="176">
        <f>Q335*H335</f>
        <v>4.1651050000000005</v>
      </c>
      <c r="S335" s="176">
        <v>0</v>
      </c>
      <c r="T335" s="177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78" t="s">
        <v>139</v>
      </c>
      <c r="AT335" s="178" t="s">
        <v>125</v>
      </c>
      <c r="AU335" s="178" t="s">
        <v>135</v>
      </c>
      <c r="AY335" s="16" t="s">
        <v>122</v>
      </c>
      <c r="BE335" s="179">
        <f>IF(N335="základní",J335,0)</f>
        <v>0</v>
      </c>
      <c r="BF335" s="179">
        <f>IF(N335="snížená",J335,0)</f>
        <v>0</v>
      </c>
      <c r="BG335" s="179">
        <f>IF(N335="zákl. přenesená",J335,0)</f>
        <v>0</v>
      </c>
      <c r="BH335" s="179">
        <f>IF(N335="sníž. přenesená",J335,0)</f>
        <v>0</v>
      </c>
      <c r="BI335" s="179">
        <f>IF(N335="nulová",J335,0)</f>
        <v>0</v>
      </c>
      <c r="BJ335" s="16" t="s">
        <v>80</v>
      </c>
      <c r="BK335" s="179">
        <f>ROUND(I335*H335,2)</f>
        <v>0</v>
      </c>
      <c r="BL335" s="16" t="s">
        <v>139</v>
      </c>
      <c r="BM335" s="178" t="s">
        <v>688</v>
      </c>
    </row>
    <row r="336" spans="1:65" s="2" customFormat="1" ht="29.25">
      <c r="A336" s="33"/>
      <c r="B336" s="34"/>
      <c r="C336" s="35"/>
      <c r="D336" s="190" t="s">
        <v>449</v>
      </c>
      <c r="E336" s="35"/>
      <c r="F336" s="191" t="s">
        <v>689</v>
      </c>
      <c r="G336" s="35"/>
      <c r="H336" s="35"/>
      <c r="I336" s="192"/>
      <c r="J336" s="35"/>
      <c r="K336" s="35"/>
      <c r="L336" s="38"/>
      <c r="M336" s="193"/>
      <c r="N336" s="194"/>
      <c r="O336" s="63"/>
      <c r="P336" s="63"/>
      <c r="Q336" s="63"/>
      <c r="R336" s="63"/>
      <c r="S336" s="63"/>
      <c r="T336" s="64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449</v>
      </c>
      <c r="AU336" s="16" t="s">
        <v>135</v>
      </c>
    </row>
    <row r="337" spans="1:65" s="2" customFormat="1" ht="24">
      <c r="A337" s="33"/>
      <c r="B337" s="34"/>
      <c r="C337" s="167" t="s">
        <v>690</v>
      </c>
      <c r="D337" s="167" t="s">
        <v>125</v>
      </c>
      <c r="E337" s="168" t="s">
        <v>691</v>
      </c>
      <c r="F337" s="169" t="s">
        <v>692</v>
      </c>
      <c r="G337" s="170" t="s">
        <v>397</v>
      </c>
      <c r="H337" s="171">
        <v>7059.5</v>
      </c>
      <c r="I337" s="172"/>
      <c r="J337" s="173">
        <f>ROUND(I337*H337,2)</f>
        <v>0</v>
      </c>
      <c r="K337" s="169" t="s">
        <v>129</v>
      </c>
      <c r="L337" s="38"/>
      <c r="M337" s="174" t="s">
        <v>19</v>
      </c>
      <c r="N337" s="175" t="s">
        <v>46</v>
      </c>
      <c r="O337" s="63"/>
      <c r="P337" s="176">
        <f>O337*H337</f>
        <v>0</v>
      </c>
      <c r="Q337" s="176">
        <v>0</v>
      </c>
      <c r="R337" s="176">
        <f>Q337*H337</f>
        <v>0</v>
      </c>
      <c r="S337" s="176">
        <v>0</v>
      </c>
      <c r="T337" s="177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78" t="s">
        <v>139</v>
      </c>
      <c r="AT337" s="178" t="s">
        <v>125</v>
      </c>
      <c r="AU337" s="178" t="s">
        <v>135</v>
      </c>
      <c r="AY337" s="16" t="s">
        <v>122</v>
      </c>
      <c r="BE337" s="179">
        <f>IF(N337="základní",J337,0)</f>
        <v>0</v>
      </c>
      <c r="BF337" s="179">
        <f>IF(N337="snížená",J337,0)</f>
        <v>0</v>
      </c>
      <c r="BG337" s="179">
        <f>IF(N337="zákl. přenesená",J337,0)</f>
        <v>0</v>
      </c>
      <c r="BH337" s="179">
        <f>IF(N337="sníž. přenesená",J337,0)</f>
        <v>0</v>
      </c>
      <c r="BI337" s="179">
        <f>IF(N337="nulová",J337,0)</f>
        <v>0</v>
      </c>
      <c r="BJ337" s="16" t="s">
        <v>80</v>
      </c>
      <c r="BK337" s="179">
        <f>ROUND(I337*H337,2)</f>
        <v>0</v>
      </c>
      <c r="BL337" s="16" t="s">
        <v>139</v>
      </c>
      <c r="BM337" s="178" t="s">
        <v>693</v>
      </c>
    </row>
    <row r="338" spans="1:65" s="2" customFormat="1" ht="24">
      <c r="A338" s="33"/>
      <c r="B338" s="34"/>
      <c r="C338" s="167" t="s">
        <v>694</v>
      </c>
      <c r="D338" s="167" t="s">
        <v>125</v>
      </c>
      <c r="E338" s="168" t="s">
        <v>695</v>
      </c>
      <c r="F338" s="169" t="s">
        <v>696</v>
      </c>
      <c r="G338" s="170" t="s">
        <v>392</v>
      </c>
      <c r="H338" s="171">
        <v>7982</v>
      </c>
      <c r="I338" s="172"/>
      <c r="J338" s="173">
        <f>ROUND(I338*H338,2)</f>
        <v>0</v>
      </c>
      <c r="K338" s="169" t="s">
        <v>129</v>
      </c>
      <c r="L338" s="38"/>
      <c r="M338" s="174" t="s">
        <v>19</v>
      </c>
      <c r="N338" s="175" t="s">
        <v>46</v>
      </c>
      <c r="O338" s="63"/>
      <c r="P338" s="176">
        <f>O338*H338</f>
        <v>0</v>
      </c>
      <c r="Q338" s="176">
        <v>0</v>
      </c>
      <c r="R338" s="176">
        <f>Q338*H338</f>
        <v>0</v>
      </c>
      <c r="S338" s="176">
        <v>0</v>
      </c>
      <c r="T338" s="177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78" t="s">
        <v>139</v>
      </c>
      <c r="AT338" s="178" t="s">
        <v>125</v>
      </c>
      <c r="AU338" s="178" t="s">
        <v>135</v>
      </c>
      <c r="AY338" s="16" t="s">
        <v>122</v>
      </c>
      <c r="BE338" s="179">
        <f>IF(N338="základní",J338,0)</f>
        <v>0</v>
      </c>
      <c r="BF338" s="179">
        <f>IF(N338="snížená",J338,0)</f>
        <v>0</v>
      </c>
      <c r="BG338" s="179">
        <f>IF(N338="zákl. přenesená",J338,0)</f>
        <v>0</v>
      </c>
      <c r="BH338" s="179">
        <f>IF(N338="sníž. přenesená",J338,0)</f>
        <v>0</v>
      </c>
      <c r="BI338" s="179">
        <f>IF(N338="nulová",J338,0)</f>
        <v>0</v>
      </c>
      <c r="BJ338" s="16" t="s">
        <v>80</v>
      </c>
      <c r="BK338" s="179">
        <f>ROUND(I338*H338,2)</f>
        <v>0</v>
      </c>
      <c r="BL338" s="16" t="s">
        <v>139</v>
      </c>
      <c r="BM338" s="178" t="s">
        <v>697</v>
      </c>
    </row>
    <row r="339" spans="1:65" s="2" customFormat="1" ht="87.75">
      <c r="A339" s="33"/>
      <c r="B339" s="34"/>
      <c r="C339" s="35"/>
      <c r="D339" s="190" t="s">
        <v>449</v>
      </c>
      <c r="E339" s="35"/>
      <c r="F339" s="191" t="s">
        <v>698</v>
      </c>
      <c r="G339" s="35"/>
      <c r="H339" s="35"/>
      <c r="I339" s="192"/>
      <c r="J339" s="35"/>
      <c r="K339" s="35"/>
      <c r="L339" s="38"/>
      <c r="M339" s="193"/>
      <c r="N339" s="194"/>
      <c r="O339" s="63"/>
      <c r="P339" s="63"/>
      <c r="Q339" s="63"/>
      <c r="R339" s="63"/>
      <c r="S339" s="63"/>
      <c r="T339" s="64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449</v>
      </c>
      <c r="AU339" s="16" t="s">
        <v>135</v>
      </c>
    </row>
    <row r="340" spans="1:65" s="2" customFormat="1" ht="19.5">
      <c r="A340" s="33"/>
      <c r="B340" s="34"/>
      <c r="C340" s="35"/>
      <c r="D340" s="190" t="s">
        <v>160</v>
      </c>
      <c r="E340" s="35"/>
      <c r="F340" s="191" t="s">
        <v>699</v>
      </c>
      <c r="G340" s="35"/>
      <c r="H340" s="35"/>
      <c r="I340" s="192"/>
      <c r="J340" s="35"/>
      <c r="K340" s="35"/>
      <c r="L340" s="38"/>
      <c r="M340" s="193"/>
      <c r="N340" s="194"/>
      <c r="O340" s="63"/>
      <c r="P340" s="63"/>
      <c r="Q340" s="63"/>
      <c r="R340" s="63"/>
      <c r="S340" s="63"/>
      <c r="T340" s="64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160</v>
      </c>
      <c r="AU340" s="16" t="s">
        <v>135</v>
      </c>
    </row>
    <row r="341" spans="1:65" s="2" customFormat="1" ht="24">
      <c r="A341" s="33"/>
      <c r="B341" s="34"/>
      <c r="C341" s="167" t="s">
        <v>700</v>
      </c>
      <c r="D341" s="167" t="s">
        <v>125</v>
      </c>
      <c r="E341" s="168" t="s">
        <v>701</v>
      </c>
      <c r="F341" s="169" t="s">
        <v>702</v>
      </c>
      <c r="G341" s="170" t="s">
        <v>392</v>
      </c>
      <c r="H341" s="171">
        <v>7982</v>
      </c>
      <c r="I341" s="172"/>
      <c r="J341" s="173">
        <f>ROUND(I341*H341,2)</f>
        <v>0</v>
      </c>
      <c r="K341" s="169" t="s">
        <v>129</v>
      </c>
      <c r="L341" s="38"/>
      <c r="M341" s="174" t="s">
        <v>19</v>
      </c>
      <c r="N341" s="175" t="s">
        <v>46</v>
      </c>
      <c r="O341" s="63"/>
      <c r="P341" s="176">
        <f>O341*H341</f>
        <v>0</v>
      </c>
      <c r="Q341" s="176">
        <v>0</v>
      </c>
      <c r="R341" s="176">
        <f>Q341*H341</f>
        <v>0</v>
      </c>
      <c r="S341" s="176">
        <v>0</v>
      </c>
      <c r="T341" s="177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78" t="s">
        <v>139</v>
      </c>
      <c r="AT341" s="178" t="s">
        <v>125</v>
      </c>
      <c r="AU341" s="178" t="s">
        <v>135</v>
      </c>
      <c r="AY341" s="16" t="s">
        <v>122</v>
      </c>
      <c r="BE341" s="179">
        <f>IF(N341="základní",J341,0)</f>
        <v>0</v>
      </c>
      <c r="BF341" s="179">
        <f>IF(N341="snížená",J341,0)</f>
        <v>0</v>
      </c>
      <c r="BG341" s="179">
        <f>IF(N341="zákl. přenesená",J341,0)</f>
        <v>0</v>
      </c>
      <c r="BH341" s="179">
        <f>IF(N341="sníž. přenesená",J341,0)</f>
        <v>0</v>
      </c>
      <c r="BI341" s="179">
        <f>IF(N341="nulová",J341,0)</f>
        <v>0</v>
      </c>
      <c r="BJ341" s="16" t="s">
        <v>80</v>
      </c>
      <c r="BK341" s="179">
        <f>ROUND(I341*H341,2)</f>
        <v>0</v>
      </c>
      <c r="BL341" s="16" t="s">
        <v>139</v>
      </c>
      <c r="BM341" s="178" t="s">
        <v>703</v>
      </c>
    </row>
    <row r="342" spans="1:65" s="2" customFormat="1" ht="87.75">
      <c r="A342" s="33"/>
      <c r="B342" s="34"/>
      <c r="C342" s="35"/>
      <c r="D342" s="190" t="s">
        <v>449</v>
      </c>
      <c r="E342" s="35"/>
      <c r="F342" s="191" t="s">
        <v>698</v>
      </c>
      <c r="G342" s="35"/>
      <c r="H342" s="35"/>
      <c r="I342" s="192"/>
      <c r="J342" s="35"/>
      <c r="K342" s="35"/>
      <c r="L342" s="38"/>
      <c r="M342" s="193"/>
      <c r="N342" s="194"/>
      <c r="O342" s="63"/>
      <c r="P342" s="63"/>
      <c r="Q342" s="63"/>
      <c r="R342" s="63"/>
      <c r="S342" s="63"/>
      <c r="T342" s="64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449</v>
      </c>
      <c r="AU342" s="16" t="s">
        <v>135</v>
      </c>
    </row>
    <row r="343" spans="1:65" s="2" customFormat="1" ht="19.5">
      <c r="A343" s="33"/>
      <c r="B343" s="34"/>
      <c r="C343" s="35"/>
      <c r="D343" s="190" t="s">
        <v>160</v>
      </c>
      <c r="E343" s="35"/>
      <c r="F343" s="191" t="s">
        <v>704</v>
      </c>
      <c r="G343" s="35"/>
      <c r="H343" s="35"/>
      <c r="I343" s="192"/>
      <c r="J343" s="35"/>
      <c r="K343" s="35"/>
      <c r="L343" s="38"/>
      <c r="M343" s="193"/>
      <c r="N343" s="194"/>
      <c r="O343" s="63"/>
      <c r="P343" s="63"/>
      <c r="Q343" s="63"/>
      <c r="R343" s="63"/>
      <c r="S343" s="63"/>
      <c r="T343" s="64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160</v>
      </c>
      <c r="AU343" s="16" t="s">
        <v>135</v>
      </c>
    </row>
    <row r="344" spans="1:65" s="2" customFormat="1" ht="24">
      <c r="A344" s="33"/>
      <c r="B344" s="34"/>
      <c r="C344" s="167" t="s">
        <v>705</v>
      </c>
      <c r="D344" s="167" t="s">
        <v>125</v>
      </c>
      <c r="E344" s="168" t="s">
        <v>706</v>
      </c>
      <c r="F344" s="169" t="s">
        <v>707</v>
      </c>
      <c r="G344" s="170" t="s">
        <v>392</v>
      </c>
      <c r="H344" s="171">
        <v>7982</v>
      </c>
      <c r="I344" s="172"/>
      <c r="J344" s="173">
        <f>ROUND(I344*H344,2)</f>
        <v>0</v>
      </c>
      <c r="K344" s="169" t="s">
        <v>129</v>
      </c>
      <c r="L344" s="38"/>
      <c r="M344" s="174" t="s">
        <v>19</v>
      </c>
      <c r="N344" s="175" t="s">
        <v>46</v>
      </c>
      <c r="O344" s="63"/>
      <c r="P344" s="176">
        <f>O344*H344</f>
        <v>0</v>
      </c>
      <c r="Q344" s="176">
        <v>0</v>
      </c>
      <c r="R344" s="176">
        <f>Q344*H344</f>
        <v>0</v>
      </c>
      <c r="S344" s="176">
        <v>0</v>
      </c>
      <c r="T344" s="177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78" t="s">
        <v>139</v>
      </c>
      <c r="AT344" s="178" t="s">
        <v>125</v>
      </c>
      <c r="AU344" s="178" t="s">
        <v>135</v>
      </c>
      <c r="AY344" s="16" t="s">
        <v>122</v>
      </c>
      <c r="BE344" s="179">
        <f>IF(N344="základní",J344,0)</f>
        <v>0</v>
      </c>
      <c r="BF344" s="179">
        <f>IF(N344="snížená",J344,0)</f>
        <v>0</v>
      </c>
      <c r="BG344" s="179">
        <f>IF(N344="zákl. přenesená",J344,0)</f>
        <v>0</v>
      </c>
      <c r="BH344" s="179">
        <f>IF(N344="sníž. přenesená",J344,0)</f>
        <v>0</v>
      </c>
      <c r="BI344" s="179">
        <f>IF(N344="nulová",J344,0)</f>
        <v>0</v>
      </c>
      <c r="BJ344" s="16" t="s">
        <v>80</v>
      </c>
      <c r="BK344" s="179">
        <f>ROUND(I344*H344,2)</f>
        <v>0</v>
      </c>
      <c r="BL344" s="16" t="s">
        <v>139</v>
      </c>
      <c r="BM344" s="178" t="s">
        <v>708</v>
      </c>
    </row>
    <row r="345" spans="1:65" s="2" customFormat="1" ht="136.5">
      <c r="A345" s="33"/>
      <c r="B345" s="34"/>
      <c r="C345" s="35"/>
      <c r="D345" s="190" t="s">
        <v>449</v>
      </c>
      <c r="E345" s="35"/>
      <c r="F345" s="191" t="s">
        <v>709</v>
      </c>
      <c r="G345" s="35"/>
      <c r="H345" s="35"/>
      <c r="I345" s="192"/>
      <c r="J345" s="35"/>
      <c r="K345" s="35"/>
      <c r="L345" s="38"/>
      <c r="M345" s="193"/>
      <c r="N345" s="194"/>
      <c r="O345" s="63"/>
      <c r="P345" s="63"/>
      <c r="Q345" s="63"/>
      <c r="R345" s="63"/>
      <c r="S345" s="63"/>
      <c r="T345" s="64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449</v>
      </c>
      <c r="AU345" s="16" t="s">
        <v>135</v>
      </c>
    </row>
    <row r="346" spans="1:65" s="2" customFormat="1" ht="19.5">
      <c r="A346" s="33"/>
      <c r="B346" s="34"/>
      <c r="C346" s="35"/>
      <c r="D346" s="190" t="s">
        <v>160</v>
      </c>
      <c r="E346" s="35"/>
      <c r="F346" s="191" t="s">
        <v>710</v>
      </c>
      <c r="G346" s="35"/>
      <c r="H346" s="35"/>
      <c r="I346" s="192"/>
      <c r="J346" s="35"/>
      <c r="K346" s="35"/>
      <c r="L346" s="38"/>
      <c r="M346" s="193"/>
      <c r="N346" s="194"/>
      <c r="O346" s="63"/>
      <c r="P346" s="63"/>
      <c r="Q346" s="63"/>
      <c r="R346" s="63"/>
      <c r="S346" s="63"/>
      <c r="T346" s="64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160</v>
      </c>
      <c r="AU346" s="16" t="s">
        <v>135</v>
      </c>
    </row>
    <row r="347" spans="1:65" s="2" customFormat="1" ht="36">
      <c r="A347" s="33"/>
      <c r="B347" s="34"/>
      <c r="C347" s="167" t="s">
        <v>711</v>
      </c>
      <c r="D347" s="167" t="s">
        <v>125</v>
      </c>
      <c r="E347" s="168" t="s">
        <v>712</v>
      </c>
      <c r="F347" s="169" t="s">
        <v>713</v>
      </c>
      <c r="G347" s="170" t="s">
        <v>392</v>
      </c>
      <c r="H347" s="171">
        <v>157.5</v>
      </c>
      <c r="I347" s="172"/>
      <c r="J347" s="173">
        <f>ROUND(I347*H347,2)</f>
        <v>0</v>
      </c>
      <c r="K347" s="169" t="s">
        <v>129</v>
      </c>
      <c r="L347" s="38"/>
      <c r="M347" s="174" t="s">
        <v>19</v>
      </c>
      <c r="N347" s="175" t="s">
        <v>46</v>
      </c>
      <c r="O347" s="63"/>
      <c r="P347" s="176">
        <f>O347*H347</f>
        <v>0</v>
      </c>
      <c r="Q347" s="176">
        <v>0</v>
      </c>
      <c r="R347" s="176">
        <f>Q347*H347</f>
        <v>0</v>
      </c>
      <c r="S347" s="176">
        <v>0</v>
      </c>
      <c r="T347" s="177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78" t="s">
        <v>139</v>
      </c>
      <c r="AT347" s="178" t="s">
        <v>125</v>
      </c>
      <c r="AU347" s="178" t="s">
        <v>135</v>
      </c>
      <c r="AY347" s="16" t="s">
        <v>122</v>
      </c>
      <c r="BE347" s="179">
        <f>IF(N347="základní",J347,0)</f>
        <v>0</v>
      </c>
      <c r="BF347" s="179">
        <f>IF(N347="snížená",J347,0)</f>
        <v>0</v>
      </c>
      <c r="BG347" s="179">
        <f>IF(N347="zákl. přenesená",J347,0)</f>
        <v>0</v>
      </c>
      <c r="BH347" s="179">
        <f>IF(N347="sníž. přenesená",J347,0)</f>
        <v>0</v>
      </c>
      <c r="BI347" s="179">
        <f>IF(N347="nulová",J347,0)</f>
        <v>0</v>
      </c>
      <c r="BJ347" s="16" t="s">
        <v>80</v>
      </c>
      <c r="BK347" s="179">
        <f>ROUND(I347*H347,2)</f>
        <v>0</v>
      </c>
      <c r="BL347" s="16" t="s">
        <v>139</v>
      </c>
      <c r="BM347" s="178" t="s">
        <v>714</v>
      </c>
    </row>
    <row r="348" spans="1:65" s="2" customFormat="1" ht="29.25">
      <c r="A348" s="33"/>
      <c r="B348" s="34"/>
      <c r="C348" s="35"/>
      <c r="D348" s="190" t="s">
        <v>449</v>
      </c>
      <c r="E348" s="35"/>
      <c r="F348" s="191" t="s">
        <v>715</v>
      </c>
      <c r="G348" s="35"/>
      <c r="H348" s="35"/>
      <c r="I348" s="192"/>
      <c r="J348" s="35"/>
      <c r="K348" s="35"/>
      <c r="L348" s="38"/>
      <c r="M348" s="193"/>
      <c r="N348" s="194"/>
      <c r="O348" s="63"/>
      <c r="P348" s="63"/>
      <c r="Q348" s="63"/>
      <c r="R348" s="63"/>
      <c r="S348" s="63"/>
      <c r="T348" s="64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449</v>
      </c>
      <c r="AU348" s="16" t="s">
        <v>135</v>
      </c>
    </row>
    <row r="349" spans="1:65" s="2" customFormat="1" ht="36">
      <c r="A349" s="33"/>
      <c r="B349" s="34"/>
      <c r="C349" s="167" t="s">
        <v>555</v>
      </c>
      <c r="D349" s="167" t="s">
        <v>125</v>
      </c>
      <c r="E349" s="168" t="s">
        <v>716</v>
      </c>
      <c r="F349" s="169" t="s">
        <v>717</v>
      </c>
      <c r="G349" s="170" t="s">
        <v>392</v>
      </c>
      <c r="H349" s="171">
        <v>1612.5</v>
      </c>
      <c r="I349" s="172"/>
      <c r="J349" s="173">
        <f>ROUND(I349*H349,2)</f>
        <v>0</v>
      </c>
      <c r="K349" s="169" t="s">
        <v>129</v>
      </c>
      <c r="L349" s="38"/>
      <c r="M349" s="174" t="s">
        <v>19</v>
      </c>
      <c r="N349" s="175" t="s">
        <v>46</v>
      </c>
      <c r="O349" s="63"/>
      <c r="P349" s="176">
        <f>O349*H349</f>
        <v>0</v>
      </c>
      <c r="Q349" s="176">
        <v>0</v>
      </c>
      <c r="R349" s="176">
        <f>Q349*H349</f>
        <v>0</v>
      </c>
      <c r="S349" s="176">
        <v>0</v>
      </c>
      <c r="T349" s="177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78" t="s">
        <v>139</v>
      </c>
      <c r="AT349" s="178" t="s">
        <v>125</v>
      </c>
      <c r="AU349" s="178" t="s">
        <v>135</v>
      </c>
      <c r="AY349" s="16" t="s">
        <v>122</v>
      </c>
      <c r="BE349" s="179">
        <f>IF(N349="základní",J349,0)</f>
        <v>0</v>
      </c>
      <c r="BF349" s="179">
        <f>IF(N349="snížená",J349,0)</f>
        <v>0</v>
      </c>
      <c r="BG349" s="179">
        <f>IF(N349="zákl. přenesená",J349,0)</f>
        <v>0</v>
      </c>
      <c r="BH349" s="179">
        <f>IF(N349="sníž. přenesená",J349,0)</f>
        <v>0</v>
      </c>
      <c r="BI349" s="179">
        <f>IF(N349="nulová",J349,0)</f>
        <v>0</v>
      </c>
      <c r="BJ349" s="16" t="s">
        <v>80</v>
      </c>
      <c r="BK349" s="179">
        <f>ROUND(I349*H349,2)</f>
        <v>0</v>
      </c>
      <c r="BL349" s="16" t="s">
        <v>139</v>
      </c>
      <c r="BM349" s="178" t="s">
        <v>718</v>
      </c>
    </row>
    <row r="350" spans="1:65" s="2" customFormat="1" ht="29.25">
      <c r="A350" s="33"/>
      <c r="B350" s="34"/>
      <c r="C350" s="35"/>
      <c r="D350" s="190" t="s">
        <v>449</v>
      </c>
      <c r="E350" s="35"/>
      <c r="F350" s="191" t="s">
        <v>715</v>
      </c>
      <c r="G350" s="35"/>
      <c r="H350" s="35"/>
      <c r="I350" s="192"/>
      <c r="J350" s="35"/>
      <c r="K350" s="35"/>
      <c r="L350" s="38"/>
      <c r="M350" s="193"/>
      <c r="N350" s="194"/>
      <c r="O350" s="63"/>
      <c r="P350" s="63"/>
      <c r="Q350" s="63"/>
      <c r="R350" s="63"/>
      <c r="S350" s="63"/>
      <c r="T350" s="64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449</v>
      </c>
      <c r="AU350" s="16" t="s">
        <v>135</v>
      </c>
    </row>
    <row r="351" spans="1:65" s="2" customFormat="1" ht="36">
      <c r="A351" s="33"/>
      <c r="B351" s="34"/>
      <c r="C351" s="167" t="s">
        <v>719</v>
      </c>
      <c r="D351" s="167" t="s">
        <v>125</v>
      </c>
      <c r="E351" s="168" t="s">
        <v>720</v>
      </c>
      <c r="F351" s="169" t="s">
        <v>721</v>
      </c>
      <c r="G351" s="170" t="s">
        <v>392</v>
      </c>
      <c r="H351" s="171">
        <v>316</v>
      </c>
      <c r="I351" s="172"/>
      <c r="J351" s="173">
        <f>ROUND(I351*H351,2)</f>
        <v>0</v>
      </c>
      <c r="K351" s="169" t="s">
        <v>129</v>
      </c>
      <c r="L351" s="38"/>
      <c r="M351" s="174" t="s">
        <v>19</v>
      </c>
      <c r="N351" s="175" t="s">
        <v>46</v>
      </c>
      <c r="O351" s="63"/>
      <c r="P351" s="176">
        <f>O351*H351</f>
        <v>0</v>
      </c>
      <c r="Q351" s="176">
        <v>0</v>
      </c>
      <c r="R351" s="176">
        <f>Q351*H351</f>
        <v>0</v>
      </c>
      <c r="S351" s="176">
        <v>0</v>
      </c>
      <c r="T351" s="177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78" t="s">
        <v>139</v>
      </c>
      <c r="AT351" s="178" t="s">
        <v>125</v>
      </c>
      <c r="AU351" s="178" t="s">
        <v>135</v>
      </c>
      <c r="AY351" s="16" t="s">
        <v>122</v>
      </c>
      <c r="BE351" s="179">
        <f>IF(N351="základní",J351,0)</f>
        <v>0</v>
      </c>
      <c r="BF351" s="179">
        <f>IF(N351="snížená",J351,0)</f>
        <v>0</v>
      </c>
      <c r="BG351" s="179">
        <f>IF(N351="zákl. přenesená",J351,0)</f>
        <v>0</v>
      </c>
      <c r="BH351" s="179">
        <f>IF(N351="sníž. přenesená",J351,0)</f>
        <v>0</v>
      </c>
      <c r="BI351" s="179">
        <f>IF(N351="nulová",J351,0)</f>
        <v>0</v>
      </c>
      <c r="BJ351" s="16" t="s">
        <v>80</v>
      </c>
      <c r="BK351" s="179">
        <f>ROUND(I351*H351,2)</f>
        <v>0</v>
      </c>
      <c r="BL351" s="16" t="s">
        <v>139</v>
      </c>
      <c r="BM351" s="178" t="s">
        <v>722</v>
      </c>
    </row>
    <row r="352" spans="1:65" s="2" customFormat="1" ht="29.25">
      <c r="A352" s="33"/>
      <c r="B352" s="34"/>
      <c r="C352" s="35"/>
      <c r="D352" s="190" t="s">
        <v>449</v>
      </c>
      <c r="E352" s="35"/>
      <c r="F352" s="191" t="s">
        <v>715</v>
      </c>
      <c r="G352" s="35"/>
      <c r="H352" s="35"/>
      <c r="I352" s="192"/>
      <c r="J352" s="35"/>
      <c r="K352" s="35"/>
      <c r="L352" s="38"/>
      <c r="M352" s="193"/>
      <c r="N352" s="194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449</v>
      </c>
      <c r="AU352" s="16" t="s">
        <v>135</v>
      </c>
    </row>
    <row r="353" spans="1:65" s="2" customFormat="1" ht="24">
      <c r="A353" s="33"/>
      <c r="B353" s="34"/>
      <c r="C353" s="167" t="s">
        <v>723</v>
      </c>
      <c r="D353" s="167" t="s">
        <v>125</v>
      </c>
      <c r="E353" s="168" t="s">
        <v>724</v>
      </c>
      <c r="F353" s="169" t="s">
        <v>725</v>
      </c>
      <c r="G353" s="170" t="s">
        <v>306</v>
      </c>
      <c r="H353" s="171">
        <v>122</v>
      </c>
      <c r="I353" s="172"/>
      <c r="J353" s="173">
        <f>ROUND(I353*H353,2)</f>
        <v>0</v>
      </c>
      <c r="K353" s="169" t="s">
        <v>129</v>
      </c>
      <c r="L353" s="38"/>
      <c r="M353" s="174" t="s">
        <v>19</v>
      </c>
      <c r="N353" s="175" t="s">
        <v>46</v>
      </c>
      <c r="O353" s="63"/>
      <c r="P353" s="176">
        <f>O353*H353</f>
        <v>0</v>
      </c>
      <c r="Q353" s="176">
        <v>1.7000000000000001E-2</v>
      </c>
      <c r="R353" s="176">
        <f>Q353*H353</f>
        <v>2.0740000000000003</v>
      </c>
      <c r="S353" s="176">
        <v>0</v>
      </c>
      <c r="T353" s="177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78" t="s">
        <v>139</v>
      </c>
      <c r="AT353" s="178" t="s">
        <v>125</v>
      </c>
      <c r="AU353" s="178" t="s">
        <v>135</v>
      </c>
      <c r="AY353" s="16" t="s">
        <v>122</v>
      </c>
      <c r="BE353" s="179">
        <f>IF(N353="základní",J353,0)</f>
        <v>0</v>
      </c>
      <c r="BF353" s="179">
        <f>IF(N353="snížená",J353,0)</f>
        <v>0</v>
      </c>
      <c r="BG353" s="179">
        <f>IF(N353="zákl. přenesená",J353,0)</f>
        <v>0</v>
      </c>
      <c r="BH353" s="179">
        <f>IF(N353="sníž. přenesená",J353,0)</f>
        <v>0</v>
      </c>
      <c r="BI353" s="179">
        <f>IF(N353="nulová",J353,0)</f>
        <v>0</v>
      </c>
      <c r="BJ353" s="16" t="s">
        <v>80</v>
      </c>
      <c r="BK353" s="179">
        <f>ROUND(I353*H353,2)</f>
        <v>0</v>
      </c>
      <c r="BL353" s="16" t="s">
        <v>139</v>
      </c>
      <c r="BM353" s="178" t="s">
        <v>726</v>
      </c>
    </row>
    <row r="354" spans="1:65" s="2" customFormat="1" ht="146.25">
      <c r="A354" s="33"/>
      <c r="B354" s="34"/>
      <c r="C354" s="35"/>
      <c r="D354" s="190" t="s">
        <v>449</v>
      </c>
      <c r="E354" s="35"/>
      <c r="F354" s="191" t="s">
        <v>727</v>
      </c>
      <c r="G354" s="35"/>
      <c r="H354" s="35"/>
      <c r="I354" s="192"/>
      <c r="J354" s="35"/>
      <c r="K354" s="35"/>
      <c r="L354" s="38"/>
      <c r="M354" s="193"/>
      <c r="N354" s="194"/>
      <c r="O354" s="63"/>
      <c r="P354" s="63"/>
      <c r="Q354" s="63"/>
      <c r="R354" s="63"/>
      <c r="S354" s="63"/>
      <c r="T354" s="64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449</v>
      </c>
      <c r="AU354" s="16" t="s">
        <v>135</v>
      </c>
    </row>
    <row r="355" spans="1:65" s="2" customFormat="1" ht="24">
      <c r="A355" s="33"/>
      <c r="B355" s="34"/>
      <c r="C355" s="167" t="s">
        <v>728</v>
      </c>
      <c r="D355" s="167" t="s">
        <v>125</v>
      </c>
      <c r="E355" s="168" t="s">
        <v>729</v>
      </c>
      <c r="F355" s="169" t="s">
        <v>730</v>
      </c>
      <c r="G355" s="170" t="s">
        <v>392</v>
      </c>
      <c r="H355" s="171">
        <v>544.6</v>
      </c>
      <c r="I355" s="172"/>
      <c r="J355" s="173">
        <f>ROUND(I355*H355,2)</f>
        <v>0</v>
      </c>
      <c r="K355" s="169" t="s">
        <v>129</v>
      </c>
      <c r="L355" s="38"/>
      <c r="M355" s="174" t="s">
        <v>19</v>
      </c>
      <c r="N355" s="175" t="s">
        <v>46</v>
      </c>
      <c r="O355" s="63"/>
      <c r="P355" s="176">
        <f>O355*H355</f>
        <v>0</v>
      </c>
      <c r="Q355" s="176">
        <v>2.2563399999999998</v>
      </c>
      <c r="R355" s="176">
        <f>Q355*H355</f>
        <v>1228.802764</v>
      </c>
      <c r="S355" s="176">
        <v>0</v>
      </c>
      <c r="T355" s="177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78" t="s">
        <v>139</v>
      </c>
      <c r="AT355" s="178" t="s">
        <v>125</v>
      </c>
      <c r="AU355" s="178" t="s">
        <v>135</v>
      </c>
      <c r="AY355" s="16" t="s">
        <v>122</v>
      </c>
      <c r="BE355" s="179">
        <f>IF(N355="základní",J355,0)</f>
        <v>0</v>
      </c>
      <c r="BF355" s="179">
        <f>IF(N355="snížená",J355,0)</f>
        <v>0</v>
      </c>
      <c r="BG355" s="179">
        <f>IF(N355="zákl. přenesená",J355,0)</f>
        <v>0</v>
      </c>
      <c r="BH355" s="179">
        <f>IF(N355="sníž. přenesená",J355,0)</f>
        <v>0</v>
      </c>
      <c r="BI355" s="179">
        <f>IF(N355="nulová",J355,0)</f>
        <v>0</v>
      </c>
      <c r="BJ355" s="16" t="s">
        <v>80</v>
      </c>
      <c r="BK355" s="179">
        <f>ROUND(I355*H355,2)</f>
        <v>0</v>
      </c>
      <c r="BL355" s="16" t="s">
        <v>139</v>
      </c>
      <c r="BM355" s="178" t="s">
        <v>731</v>
      </c>
    </row>
    <row r="356" spans="1:65" s="2" customFormat="1" ht="16.5" customHeight="1">
      <c r="A356" s="33"/>
      <c r="B356" s="34"/>
      <c r="C356" s="167" t="s">
        <v>732</v>
      </c>
      <c r="D356" s="167" t="s">
        <v>125</v>
      </c>
      <c r="E356" s="168" t="s">
        <v>733</v>
      </c>
      <c r="F356" s="169" t="s">
        <v>734</v>
      </c>
      <c r="G356" s="170" t="s">
        <v>397</v>
      </c>
      <c r="H356" s="171">
        <v>1664.4</v>
      </c>
      <c r="I356" s="172"/>
      <c r="J356" s="173">
        <f>ROUND(I356*H356,2)</f>
        <v>0</v>
      </c>
      <c r="K356" s="169" t="s">
        <v>129</v>
      </c>
      <c r="L356" s="38"/>
      <c r="M356" s="174" t="s">
        <v>19</v>
      </c>
      <c r="N356" s="175" t="s">
        <v>46</v>
      </c>
      <c r="O356" s="63"/>
      <c r="P356" s="176">
        <f>O356*H356</f>
        <v>0</v>
      </c>
      <c r="Q356" s="176">
        <v>1.16E-3</v>
      </c>
      <c r="R356" s="176">
        <f>Q356*H356</f>
        <v>1.9307040000000002</v>
      </c>
      <c r="S356" s="176">
        <v>0</v>
      </c>
      <c r="T356" s="177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78" t="s">
        <v>139</v>
      </c>
      <c r="AT356" s="178" t="s">
        <v>125</v>
      </c>
      <c r="AU356" s="178" t="s">
        <v>135</v>
      </c>
      <c r="AY356" s="16" t="s">
        <v>122</v>
      </c>
      <c r="BE356" s="179">
        <f>IF(N356="základní",J356,0)</f>
        <v>0</v>
      </c>
      <c r="BF356" s="179">
        <f>IF(N356="snížená",J356,0)</f>
        <v>0</v>
      </c>
      <c r="BG356" s="179">
        <f>IF(N356="zákl. přenesená",J356,0)</f>
        <v>0</v>
      </c>
      <c r="BH356" s="179">
        <f>IF(N356="sníž. přenesená",J356,0)</f>
        <v>0</v>
      </c>
      <c r="BI356" s="179">
        <f>IF(N356="nulová",J356,0)</f>
        <v>0</v>
      </c>
      <c r="BJ356" s="16" t="s">
        <v>80</v>
      </c>
      <c r="BK356" s="179">
        <f>ROUND(I356*H356,2)</f>
        <v>0</v>
      </c>
      <c r="BL356" s="16" t="s">
        <v>139</v>
      </c>
      <c r="BM356" s="178" t="s">
        <v>735</v>
      </c>
    </row>
    <row r="357" spans="1:65" s="2" customFormat="1" ht="21.75" customHeight="1">
      <c r="A357" s="33"/>
      <c r="B357" s="34"/>
      <c r="C357" s="167" t="s">
        <v>736</v>
      </c>
      <c r="D357" s="167" t="s">
        <v>125</v>
      </c>
      <c r="E357" s="168" t="s">
        <v>737</v>
      </c>
      <c r="F357" s="169" t="s">
        <v>738</v>
      </c>
      <c r="G357" s="170" t="s">
        <v>397</v>
      </c>
      <c r="H357" s="171">
        <v>1664.4</v>
      </c>
      <c r="I357" s="172"/>
      <c r="J357" s="173">
        <f>ROUND(I357*H357,2)</f>
        <v>0</v>
      </c>
      <c r="K357" s="169" t="s">
        <v>129</v>
      </c>
      <c r="L357" s="38"/>
      <c r="M357" s="174" t="s">
        <v>19</v>
      </c>
      <c r="N357" s="175" t="s">
        <v>46</v>
      </c>
      <c r="O357" s="63"/>
      <c r="P357" s="176">
        <f>O357*H357</f>
        <v>0</v>
      </c>
      <c r="Q357" s="176">
        <v>0</v>
      </c>
      <c r="R357" s="176">
        <f>Q357*H357</f>
        <v>0</v>
      </c>
      <c r="S357" s="176">
        <v>0</v>
      </c>
      <c r="T357" s="177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78" t="s">
        <v>139</v>
      </c>
      <c r="AT357" s="178" t="s">
        <v>125</v>
      </c>
      <c r="AU357" s="178" t="s">
        <v>135</v>
      </c>
      <c r="AY357" s="16" t="s">
        <v>122</v>
      </c>
      <c r="BE357" s="179">
        <f>IF(N357="základní",J357,0)</f>
        <v>0</v>
      </c>
      <c r="BF357" s="179">
        <f>IF(N357="snížená",J357,0)</f>
        <v>0</v>
      </c>
      <c r="BG357" s="179">
        <f>IF(N357="zákl. přenesená",J357,0)</f>
        <v>0</v>
      </c>
      <c r="BH357" s="179">
        <f>IF(N357="sníž. přenesená",J357,0)</f>
        <v>0</v>
      </c>
      <c r="BI357" s="179">
        <f>IF(N357="nulová",J357,0)</f>
        <v>0</v>
      </c>
      <c r="BJ357" s="16" t="s">
        <v>80</v>
      </c>
      <c r="BK357" s="179">
        <f>ROUND(I357*H357,2)</f>
        <v>0</v>
      </c>
      <c r="BL357" s="16" t="s">
        <v>139</v>
      </c>
      <c r="BM357" s="178" t="s">
        <v>739</v>
      </c>
    </row>
    <row r="358" spans="1:65" s="2" customFormat="1" ht="16.5" customHeight="1">
      <c r="A358" s="33"/>
      <c r="B358" s="34"/>
      <c r="C358" s="167" t="s">
        <v>740</v>
      </c>
      <c r="D358" s="167" t="s">
        <v>125</v>
      </c>
      <c r="E358" s="168" t="s">
        <v>741</v>
      </c>
      <c r="F358" s="169" t="s">
        <v>742</v>
      </c>
      <c r="G358" s="170" t="s">
        <v>743</v>
      </c>
      <c r="H358" s="171">
        <v>880</v>
      </c>
      <c r="I358" s="172"/>
      <c r="J358" s="173">
        <f>ROUND(I358*H358,2)</f>
        <v>0</v>
      </c>
      <c r="K358" s="169" t="s">
        <v>129</v>
      </c>
      <c r="L358" s="38"/>
      <c r="M358" s="174" t="s">
        <v>19</v>
      </c>
      <c r="N358" s="175" t="s">
        <v>46</v>
      </c>
      <c r="O358" s="63"/>
      <c r="P358" s="176">
        <f>O358*H358</f>
        <v>0</v>
      </c>
      <c r="Q358" s="176">
        <v>0</v>
      </c>
      <c r="R358" s="176">
        <f>Q358*H358</f>
        <v>0</v>
      </c>
      <c r="S358" s="176">
        <v>0</v>
      </c>
      <c r="T358" s="17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78" t="s">
        <v>139</v>
      </c>
      <c r="AT358" s="178" t="s">
        <v>125</v>
      </c>
      <c r="AU358" s="178" t="s">
        <v>135</v>
      </c>
      <c r="AY358" s="16" t="s">
        <v>122</v>
      </c>
      <c r="BE358" s="179">
        <f>IF(N358="základní",J358,0)</f>
        <v>0</v>
      </c>
      <c r="BF358" s="179">
        <f>IF(N358="snížená",J358,0)</f>
        <v>0</v>
      </c>
      <c r="BG358" s="179">
        <f>IF(N358="zákl. přenesená",J358,0)</f>
        <v>0</v>
      </c>
      <c r="BH358" s="179">
        <f>IF(N358="sníž. přenesená",J358,0)</f>
        <v>0</v>
      </c>
      <c r="BI358" s="179">
        <f>IF(N358="nulová",J358,0)</f>
        <v>0</v>
      </c>
      <c r="BJ358" s="16" t="s">
        <v>80</v>
      </c>
      <c r="BK358" s="179">
        <f>ROUND(I358*H358,2)</f>
        <v>0</v>
      </c>
      <c r="BL358" s="16" t="s">
        <v>139</v>
      </c>
      <c r="BM358" s="178" t="s">
        <v>744</v>
      </c>
    </row>
    <row r="359" spans="1:65" s="13" customFormat="1">
      <c r="B359" s="195"/>
      <c r="C359" s="196"/>
      <c r="D359" s="190" t="s">
        <v>285</v>
      </c>
      <c r="E359" s="197" t="s">
        <v>19</v>
      </c>
      <c r="F359" s="198" t="s">
        <v>745</v>
      </c>
      <c r="G359" s="196"/>
      <c r="H359" s="199">
        <v>880</v>
      </c>
      <c r="I359" s="200"/>
      <c r="J359" s="196"/>
      <c r="K359" s="196"/>
      <c r="L359" s="201"/>
      <c r="M359" s="202"/>
      <c r="N359" s="203"/>
      <c r="O359" s="203"/>
      <c r="P359" s="203"/>
      <c r="Q359" s="203"/>
      <c r="R359" s="203"/>
      <c r="S359" s="203"/>
      <c r="T359" s="204"/>
      <c r="AT359" s="205" t="s">
        <v>285</v>
      </c>
      <c r="AU359" s="205" t="s">
        <v>135</v>
      </c>
      <c r="AV359" s="13" t="s">
        <v>82</v>
      </c>
      <c r="AW359" s="13" t="s">
        <v>37</v>
      </c>
      <c r="AX359" s="13" t="s">
        <v>80</v>
      </c>
      <c r="AY359" s="205" t="s">
        <v>122</v>
      </c>
    </row>
    <row r="360" spans="1:65" s="2" customFormat="1" ht="24">
      <c r="A360" s="33"/>
      <c r="B360" s="34"/>
      <c r="C360" s="167" t="s">
        <v>746</v>
      </c>
      <c r="D360" s="167" t="s">
        <v>125</v>
      </c>
      <c r="E360" s="168" t="s">
        <v>747</v>
      </c>
      <c r="F360" s="169" t="s">
        <v>748</v>
      </c>
      <c r="G360" s="170" t="s">
        <v>392</v>
      </c>
      <c r="H360" s="171">
        <v>1789.2</v>
      </c>
      <c r="I360" s="172"/>
      <c r="J360" s="173">
        <f>ROUND(I360*H360,2)</f>
        <v>0</v>
      </c>
      <c r="K360" s="169" t="s">
        <v>129</v>
      </c>
      <c r="L360" s="38"/>
      <c r="M360" s="174" t="s">
        <v>19</v>
      </c>
      <c r="N360" s="175" t="s">
        <v>46</v>
      </c>
      <c r="O360" s="63"/>
      <c r="P360" s="176">
        <f>O360*H360</f>
        <v>0</v>
      </c>
      <c r="Q360" s="176">
        <v>0</v>
      </c>
      <c r="R360" s="176">
        <f>Q360*H360</f>
        <v>0</v>
      </c>
      <c r="S360" s="176">
        <v>0</v>
      </c>
      <c r="T360" s="177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78" t="s">
        <v>139</v>
      </c>
      <c r="AT360" s="178" t="s">
        <v>125</v>
      </c>
      <c r="AU360" s="178" t="s">
        <v>135</v>
      </c>
      <c r="AY360" s="16" t="s">
        <v>122</v>
      </c>
      <c r="BE360" s="179">
        <f>IF(N360="základní",J360,0)</f>
        <v>0</v>
      </c>
      <c r="BF360" s="179">
        <f>IF(N360="snížená",J360,0)</f>
        <v>0</v>
      </c>
      <c r="BG360" s="179">
        <f>IF(N360="zákl. přenesená",J360,0)</f>
        <v>0</v>
      </c>
      <c r="BH360" s="179">
        <f>IF(N360="sníž. přenesená",J360,0)</f>
        <v>0</v>
      </c>
      <c r="BI360" s="179">
        <f>IF(N360="nulová",J360,0)</f>
        <v>0</v>
      </c>
      <c r="BJ360" s="16" t="s">
        <v>80</v>
      </c>
      <c r="BK360" s="179">
        <f>ROUND(I360*H360,2)</f>
        <v>0</v>
      </c>
      <c r="BL360" s="16" t="s">
        <v>139</v>
      </c>
      <c r="BM360" s="178" t="s">
        <v>749</v>
      </c>
    </row>
    <row r="361" spans="1:65" s="2" customFormat="1" ht="29.25">
      <c r="A361" s="33"/>
      <c r="B361" s="34"/>
      <c r="C361" s="35"/>
      <c r="D361" s="190" t="s">
        <v>449</v>
      </c>
      <c r="E361" s="35"/>
      <c r="F361" s="191" t="s">
        <v>750</v>
      </c>
      <c r="G361" s="35"/>
      <c r="H361" s="35"/>
      <c r="I361" s="192"/>
      <c r="J361" s="35"/>
      <c r="K361" s="35"/>
      <c r="L361" s="38"/>
      <c r="M361" s="193"/>
      <c r="N361" s="194"/>
      <c r="O361" s="63"/>
      <c r="P361" s="63"/>
      <c r="Q361" s="63"/>
      <c r="R361" s="63"/>
      <c r="S361" s="63"/>
      <c r="T361" s="64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449</v>
      </c>
      <c r="AU361" s="16" t="s">
        <v>135</v>
      </c>
    </row>
    <row r="362" spans="1:65" s="2" customFormat="1" ht="24">
      <c r="A362" s="33"/>
      <c r="B362" s="34"/>
      <c r="C362" s="167" t="s">
        <v>751</v>
      </c>
      <c r="D362" s="167" t="s">
        <v>125</v>
      </c>
      <c r="E362" s="168" t="s">
        <v>752</v>
      </c>
      <c r="F362" s="169" t="s">
        <v>753</v>
      </c>
      <c r="G362" s="170" t="s">
        <v>392</v>
      </c>
      <c r="H362" s="171">
        <v>4633.1000000000004</v>
      </c>
      <c r="I362" s="172"/>
      <c r="J362" s="173">
        <f>ROUND(I362*H362,2)</f>
        <v>0</v>
      </c>
      <c r="K362" s="169" t="s">
        <v>129</v>
      </c>
      <c r="L362" s="38"/>
      <c r="M362" s="174" t="s">
        <v>19</v>
      </c>
      <c r="N362" s="175" t="s">
        <v>46</v>
      </c>
      <c r="O362" s="63"/>
      <c r="P362" s="176">
        <f>O362*H362</f>
        <v>0</v>
      </c>
      <c r="Q362" s="176">
        <v>0</v>
      </c>
      <c r="R362" s="176">
        <f>Q362*H362</f>
        <v>0</v>
      </c>
      <c r="S362" s="176">
        <v>0</v>
      </c>
      <c r="T362" s="177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78" t="s">
        <v>139</v>
      </c>
      <c r="AT362" s="178" t="s">
        <v>125</v>
      </c>
      <c r="AU362" s="178" t="s">
        <v>135</v>
      </c>
      <c r="AY362" s="16" t="s">
        <v>122</v>
      </c>
      <c r="BE362" s="179">
        <f>IF(N362="základní",J362,0)</f>
        <v>0</v>
      </c>
      <c r="BF362" s="179">
        <f>IF(N362="snížená",J362,0)</f>
        <v>0</v>
      </c>
      <c r="BG362" s="179">
        <f>IF(N362="zákl. přenesená",J362,0)</f>
        <v>0</v>
      </c>
      <c r="BH362" s="179">
        <f>IF(N362="sníž. přenesená",J362,0)</f>
        <v>0</v>
      </c>
      <c r="BI362" s="179">
        <f>IF(N362="nulová",J362,0)</f>
        <v>0</v>
      </c>
      <c r="BJ362" s="16" t="s">
        <v>80</v>
      </c>
      <c r="BK362" s="179">
        <f>ROUND(I362*H362,2)</f>
        <v>0</v>
      </c>
      <c r="BL362" s="16" t="s">
        <v>139</v>
      </c>
      <c r="BM362" s="178" t="s">
        <v>754</v>
      </c>
    </row>
    <row r="363" spans="1:65" s="2" customFormat="1" ht="29.25">
      <c r="A363" s="33"/>
      <c r="B363" s="34"/>
      <c r="C363" s="35"/>
      <c r="D363" s="190" t="s">
        <v>449</v>
      </c>
      <c r="E363" s="35"/>
      <c r="F363" s="191" t="s">
        <v>750</v>
      </c>
      <c r="G363" s="35"/>
      <c r="H363" s="35"/>
      <c r="I363" s="192"/>
      <c r="J363" s="35"/>
      <c r="K363" s="35"/>
      <c r="L363" s="38"/>
      <c r="M363" s="193"/>
      <c r="N363" s="194"/>
      <c r="O363" s="63"/>
      <c r="P363" s="63"/>
      <c r="Q363" s="63"/>
      <c r="R363" s="63"/>
      <c r="S363" s="63"/>
      <c r="T363" s="64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449</v>
      </c>
      <c r="AU363" s="16" t="s">
        <v>135</v>
      </c>
    </row>
    <row r="364" spans="1:65" s="2" customFormat="1" ht="24">
      <c r="A364" s="33"/>
      <c r="B364" s="34"/>
      <c r="C364" s="167" t="s">
        <v>755</v>
      </c>
      <c r="D364" s="167" t="s">
        <v>125</v>
      </c>
      <c r="E364" s="168" t="s">
        <v>756</v>
      </c>
      <c r="F364" s="169" t="s">
        <v>757</v>
      </c>
      <c r="G364" s="170" t="s">
        <v>392</v>
      </c>
      <c r="H364" s="171">
        <v>689.3</v>
      </c>
      <c r="I364" s="172"/>
      <c r="J364" s="173">
        <f>ROUND(I364*H364,2)</f>
        <v>0</v>
      </c>
      <c r="K364" s="169" t="s">
        <v>129</v>
      </c>
      <c r="L364" s="38"/>
      <c r="M364" s="174" t="s">
        <v>19</v>
      </c>
      <c r="N364" s="175" t="s">
        <v>46</v>
      </c>
      <c r="O364" s="63"/>
      <c r="P364" s="176">
        <f>O364*H364</f>
        <v>0</v>
      </c>
      <c r="Q364" s="176">
        <v>0</v>
      </c>
      <c r="R364" s="176">
        <f>Q364*H364</f>
        <v>0</v>
      </c>
      <c r="S364" s="176">
        <v>0</v>
      </c>
      <c r="T364" s="177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78" t="s">
        <v>139</v>
      </c>
      <c r="AT364" s="178" t="s">
        <v>125</v>
      </c>
      <c r="AU364" s="178" t="s">
        <v>135</v>
      </c>
      <c r="AY364" s="16" t="s">
        <v>122</v>
      </c>
      <c r="BE364" s="179">
        <f>IF(N364="základní",J364,0)</f>
        <v>0</v>
      </c>
      <c r="BF364" s="179">
        <f>IF(N364="snížená",J364,0)</f>
        <v>0</v>
      </c>
      <c r="BG364" s="179">
        <f>IF(N364="zákl. přenesená",J364,0)</f>
        <v>0</v>
      </c>
      <c r="BH364" s="179">
        <f>IF(N364="sníž. přenesená",J364,0)</f>
        <v>0</v>
      </c>
      <c r="BI364" s="179">
        <f>IF(N364="nulová",J364,0)</f>
        <v>0</v>
      </c>
      <c r="BJ364" s="16" t="s">
        <v>80</v>
      </c>
      <c r="BK364" s="179">
        <f>ROUND(I364*H364,2)</f>
        <v>0</v>
      </c>
      <c r="BL364" s="16" t="s">
        <v>139</v>
      </c>
      <c r="BM364" s="178" t="s">
        <v>758</v>
      </c>
    </row>
    <row r="365" spans="1:65" s="2" customFormat="1" ht="29.25">
      <c r="A365" s="33"/>
      <c r="B365" s="34"/>
      <c r="C365" s="35"/>
      <c r="D365" s="190" t="s">
        <v>449</v>
      </c>
      <c r="E365" s="35"/>
      <c r="F365" s="191" t="s">
        <v>750</v>
      </c>
      <c r="G365" s="35"/>
      <c r="H365" s="35"/>
      <c r="I365" s="192"/>
      <c r="J365" s="35"/>
      <c r="K365" s="35"/>
      <c r="L365" s="38"/>
      <c r="M365" s="193"/>
      <c r="N365" s="194"/>
      <c r="O365" s="63"/>
      <c r="P365" s="63"/>
      <c r="Q365" s="63"/>
      <c r="R365" s="63"/>
      <c r="S365" s="63"/>
      <c r="T365" s="64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6" t="s">
        <v>449</v>
      </c>
      <c r="AU365" s="16" t="s">
        <v>135</v>
      </c>
    </row>
    <row r="366" spans="1:65" s="2" customFormat="1" ht="24">
      <c r="A366" s="33"/>
      <c r="B366" s="34"/>
      <c r="C366" s="167" t="s">
        <v>759</v>
      </c>
      <c r="D366" s="167" t="s">
        <v>125</v>
      </c>
      <c r="E366" s="168" t="s">
        <v>464</v>
      </c>
      <c r="F366" s="169" t="s">
        <v>465</v>
      </c>
      <c r="G366" s="170" t="s">
        <v>392</v>
      </c>
      <c r="H366" s="171">
        <v>13168.5</v>
      </c>
      <c r="I366" s="172"/>
      <c r="J366" s="173">
        <f>ROUND(I366*H366,2)</f>
        <v>0</v>
      </c>
      <c r="K366" s="169" t="s">
        <v>129</v>
      </c>
      <c r="L366" s="38"/>
      <c r="M366" s="174" t="s">
        <v>19</v>
      </c>
      <c r="N366" s="175" t="s">
        <v>46</v>
      </c>
      <c r="O366" s="63"/>
      <c r="P366" s="176">
        <f>O366*H366</f>
        <v>0</v>
      </c>
      <c r="Q366" s="176">
        <v>0</v>
      </c>
      <c r="R366" s="176">
        <f>Q366*H366</f>
        <v>0</v>
      </c>
      <c r="S366" s="176">
        <v>0</v>
      </c>
      <c r="T366" s="177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78" t="s">
        <v>139</v>
      </c>
      <c r="AT366" s="178" t="s">
        <v>125</v>
      </c>
      <c r="AU366" s="178" t="s">
        <v>135</v>
      </c>
      <c r="AY366" s="16" t="s">
        <v>122</v>
      </c>
      <c r="BE366" s="179">
        <f>IF(N366="základní",J366,0)</f>
        <v>0</v>
      </c>
      <c r="BF366" s="179">
        <f>IF(N366="snížená",J366,0)</f>
        <v>0</v>
      </c>
      <c r="BG366" s="179">
        <f>IF(N366="zákl. přenesená",J366,0)</f>
        <v>0</v>
      </c>
      <c r="BH366" s="179">
        <f>IF(N366="sníž. přenesená",J366,0)</f>
        <v>0</v>
      </c>
      <c r="BI366" s="179">
        <f>IF(N366="nulová",J366,0)</f>
        <v>0</v>
      </c>
      <c r="BJ366" s="16" t="s">
        <v>80</v>
      </c>
      <c r="BK366" s="179">
        <f>ROUND(I366*H366,2)</f>
        <v>0</v>
      </c>
      <c r="BL366" s="16" t="s">
        <v>139</v>
      </c>
      <c r="BM366" s="178" t="s">
        <v>760</v>
      </c>
    </row>
    <row r="367" spans="1:65" s="2" customFormat="1" ht="39">
      <c r="A367" s="33"/>
      <c r="B367" s="34"/>
      <c r="C367" s="35"/>
      <c r="D367" s="190" t="s">
        <v>449</v>
      </c>
      <c r="E367" s="35"/>
      <c r="F367" s="191" t="s">
        <v>467</v>
      </c>
      <c r="G367" s="35"/>
      <c r="H367" s="35"/>
      <c r="I367" s="192"/>
      <c r="J367" s="35"/>
      <c r="K367" s="35"/>
      <c r="L367" s="38"/>
      <c r="M367" s="193"/>
      <c r="N367" s="194"/>
      <c r="O367" s="63"/>
      <c r="P367" s="63"/>
      <c r="Q367" s="63"/>
      <c r="R367" s="63"/>
      <c r="S367" s="63"/>
      <c r="T367" s="64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449</v>
      </c>
      <c r="AU367" s="16" t="s">
        <v>135</v>
      </c>
    </row>
    <row r="368" spans="1:65" s="13" customFormat="1">
      <c r="B368" s="195"/>
      <c r="C368" s="196"/>
      <c r="D368" s="190" t="s">
        <v>285</v>
      </c>
      <c r="E368" s="197" t="s">
        <v>19</v>
      </c>
      <c r="F368" s="198" t="s">
        <v>761</v>
      </c>
      <c r="G368" s="196"/>
      <c r="H368" s="199">
        <v>13168.5</v>
      </c>
      <c r="I368" s="200"/>
      <c r="J368" s="196"/>
      <c r="K368" s="196"/>
      <c r="L368" s="201"/>
      <c r="M368" s="202"/>
      <c r="N368" s="203"/>
      <c r="O368" s="203"/>
      <c r="P368" s="203"/>
      <c r="Q368" s="203"/>
      <c r="R368" s="203"/>
      <c r="S368" s="203"/>
      <c r="T368" s="204"/>
      <c r="AT368" s="205" t="s">
        <v>285</v>
      </c>
      <c r="AU368" s="205" t="s">
        <v>135</v>
      </c>
      <c r="AV368" s="13" t="s">
        <v>82</v>
      </c>
      <c r="AW368" s="13" t="s">
        <v>37</v>
      </c>
      <c r="AX368" s="13" t="s">
        <v>80</v>
      </c>
      <c r="AY368" s="205" t="s">
        <v>122</v>
      </c>
    </row>
    <row r="369" spans="1:65" s="2" customFormat="1" ht="33" customHeight="1">
      <c r="A369" s="33"/>
      <c r="B369" s="34"/>
      <c r="C369" s="167" t="s">
        <v>762</v>
      </c>
      <c r="D369" s="167" t="s">
        <v>125</v>
      </c>
      <c r="E369" s="168" t="s">
        <v>469</v>
      </c>
      <c r="F369" s="169" t="s">
        <v>470</v>
      </c>
      <c r="G369" s="170" t="s">
        <v>392</v>
      </c>
      <c r="H369" s="171">
        <v>65842.5</v>
      </c>
      <c r="I369" s="172"/>
      <c r="J369" s="173">
        <f>ROUND(I369*H369,2)</f>
        <v>0</v>
      </c>
      <c r="K369" s="169" t="s">
        <v>129</v>
      </c>
      <c r="L369" s="38"/>
      <c r="M369" s="174" t="s">
        <v>19</v>
      </c>
      <c r="N369" s="175" t="s">
        <v>46</v>
      </c>
      <c r="O369" s="63"/>
      <c r="P369" s="176">
        <f>O369*H369</f>
        <v>0</v>
      </c>
      <c r="Q369" s="176">
        <v>0</v>
      </c>
      <c r="R369" s="176">
        <f>Q369*H369</f>
        <v>0</v>
      </c>
      <c r="S369" s="176">
        <v>0</v>
      </c>
      <c r="T369" s="177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78" t="s">
        <v>139</v>
      </c>
      <c r="AT369" s="178" t="s">
        <v>125</v>
      </c>
      <c r="AU369" s="178" t="s">
        <v>135</v>
      </c>
      <c r="AY369" s="16" t="s">
        <v>122</v>
      </c>
      <c r="BE369" s="179">
        <f>IF(N369="základní",J369,0)</f>
        <v>0</v>
      </c>
      <c r="BF369" s="179">
        <f>IF(N369="snížená",J369,0)</f>
        <v>0</v>
      </c>
      <c r="BG369" s="179">
        <f>IF(N369="zákl. přenesená",J369,0)</f>
        <v>0</v>
      </c>
      <c r="BH369" s="179">
        <f>IF(N369="sníž. přenesená",J369,0)</f>
        <v>0</v>
      </c>
      <c r="BI369" s="179">
        <f>IF(N369="nulová",J369,0)</f>
        <v>0</v>
      </c>
      <c r="BJ369" s="16" t="s">
        <v>80</v>
      </c>
      <c r="BK369" s="179">
        <f>ROUND(I369*H369,2)</f>
        <v>0</v>
      </c>
      <c r="BL369" s="16" t="s">
        <v>139</v>
      </c>
      <c r="BM369" s="178" t="s">
        <v>763</v>
      </c>
    </row>
    <row r="370" spans="1:65" s="2" customFormat="1" ht="39">
      <c r="A370" s="33"/>
      <c r="B370" s="34"/>
      <c r="C370" s="35"/>
      <c r="D370" s="190" t="s">
        <v>449</v>
      </c>
      <c r="E370" s="35"/>
      <c r="F370" s="191" t="s">
        <v>467</v>
      </c>
      <c r="G370" s="35"/>
      <c r="H370" s="35"/>
      <c r="I370" s="192"/>
      <c r="J370" s="35"/>
      <c r="K370" s="35"/>
      <c r="L370" s="38"/>
      <c r="M370" s="193"/>
      <c r="N370" s="194"/>
      <c r="O370" s="63"/>
      <c r="P370" s="63"/>
      <c r="Q370" s="63"/>
      <c r="R370" s="63"/>
      <c r="S370" s="63"/>
      <c r="T370" s="64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449</v>
      </c>
      <c r="AU370" s="16" t="s">
        <v>135</v>
      </c>
    </row>
    <row r="371" spans="1:65" s="13" customFormat="1">
      <c r="B371" s="195"/>
      <c r="C371" s="196"/>
      <c r="D371" s="190" t="s">
        <v>285</v>
      </c>
      <c r="E371" s="197" t="s">
        <v>19</v>
      </c>
      <c r="F371" s="198" t="s">
        <v>764</v>
      </c>
      <c r="G371" s="196"/>
      <c r="H371" s="199">
        <v>65842.5</v>
      </c>
      <c r="I371" s="200"/>
      <c r="J371" s="196"/>
      <c r="K371" s="196"/>
      <c r="L371" s="201"/>
      <c r="M371" s="202"/>
      <c r="N371" s="203"/>
      <c r="O371" s="203"/>
      <c r="P371" s="203"/>
      <c r="Q371" s="203"/>
      <c r="R371" s="203"/>
      <c r="S371" s="203"/>
      <c r="T371" s="204"/>
      <c r="AT371" s="205" t="s">
        <v>285</v>
      </c>
      <c r="AU371" s="205" t="s">
        <v>135</v>
      </c>
      <c r="AV371" s="13" t="s">
        <v>82</v>
      </c>
      <c r="AW371" s="13" t="s">
        <v>37</v>
      </c>
      <c r="AX371" s="13" t="s">
        <v>80</v>
      </c>
      <c r="AY371" s="205" t="s">
        <v>122</v>
      </c>
    </row>
    <row r="372" spans="1:65" s="2" customFormat="1" ht="21.75" customHeight="1">
      <c r="A372" s="33"/>
      <c r="B372" s="34"/>
      <c r="C372" s="167" t="s">
        <v>765</v>
      </c>
      <c r="D372" s="167" t="s">
        <v>125</v>
      </c>
      <c r="E372" s="168" t="s">
        <v>459</v>
      </c>
      <c r="F372" s="169" t="s">
        <v>460</v>
      </c>
      <c r="G372" s="170" t="s">
        <v>392</v>
      </c>
      <c r="H372" s="171">
        <v>7182.1</v>
      </c>
      <c r="I372" s="172"/>
      <c r="J372" s="173">
        <f>ROUND(I372*H372,2)</f>
        <v>0</v>
      </c>
      <c r="K372" s="169" t="s">
        <v>129</v>
      </c>
      <c r="L372" s="38"/>
      <c r="M372" s="174" t="s">
        <v>19</v>
      </c>
      <c r="N372" s="175" t="s">
        <v>46</v>
      </c>
      <c r="O372" s="63"/>
      <c r="P372" s="176">
        <f>O372*H372</f>
        <v>0</v>
      </c>
      <c r="Q372" s="176">
        <v>0</v>
      </c>
      <c r="R372" s="176">
        <f>Q372*H372</f>
        <v>0</v>
      </c>
      <c r="S372" s="176">
        <v>0</v>
      </c>
      <c r="T372" s="177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78" t="s">
        <v>411</v>
      </c>
      <c r="AT372" s="178" t="s">
        <v>125</v>
      </c>
      <c r="AU372" s="178" t="s">
        <v>135</v>
      </c>
      <c r="AY372" s="16" t="s">
        <v>122</v>
      </c>
      <c r="BE372" s="179">
        <f>IF(N372="základní",J372,0)</f>
        <v>0</v>
      </c>
      <c r="BF372" s="179">
        <f>IF(N372="snížená",J372,0)</f>
        <v>0</v>
      </c>
      <c r="BG372" s="179">
        <f>IF(N372="zákl. přenesená",J372,0)</f>
        <v>0</v>
      </c>
      <c r="BH372" s="179">
        <f>IF(N372="sníž. přenesená",J372,0)</f>
        <v>0</v>
      </c>
      <c r="BI372" s="179">
        <f>IF(N372="nulová",J372,0)</f>
        <v>0</v>
      </c>
      <c r="BJ372" s="16" t="s">
        <v>80</v>
      </c>
      <c r="BK372" s="179">
        <f>ROUND(I372*H372,2)</f>
        <v>0</v>
      </c>
      <c r="BL372" s="16" t="s">
        <v>411</v>
      </c>
      <c r="BM372" s="178" t="s">
        <v>766</v>
      </c>
    </row>
    <row r="373" spans="1:65" s="2" customFormat="1" ht="97.5">
      <c r="A373" s="33"/>
      <c r="B373" s="34"/>
      <c r="C373" s="35"/>
      <c r="D373" s="190" t="s">
        <v>449</v>
      </c>
      <c r="E373" s="35"/>
      <c r="F373" s="191" t="s">
        <v>462</v>
      </c>
      <c r="G373" s="35"/>
      <c r="H373" s="35"/>
      <c r="I373" s="192"/>
      <c r="J373" s="35"/>
      <c r="K373" s="35"/>
      <c r="L373" s="38"/>
      <c r="M373" s="193"/>
      <c r="N373" s="194"/>
      <c r="O373" s="63"/>
      <c r="P373" s="63"/>
      <c r="Q373" s="63"/>
      <c r="R373" s="63"/>
      <c r="S373" s="63"/>
      <c r="T373" s="64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6" t="s">
        <v>449</v>
      </c>
      <c r="AU373" s="16" t="s">
        <v>135</v>
      </c>
    </row>
    <row r="374" spans="1:65" s="2" customFormat="1" ht="16.5" customHeight="1">
      <c r="A374" s="33"/>
      <c r="B374" s="34"/>
      <c r="C374" s="167" t="s">
        <v>767</v>
      </c>
      <c r="D374" s="167" t="s">
        <v>125</v>
      </c>
      <c r="E374" s="168" t="s">
        <v>768</v>
      </c>
      <c r="F374" s="169" t="s">
        <v>769</v>
      </c>
      <c r="G374" s="170" t="s">
        <v>158</v>
      </c>
      <c r="H374" s="171">
        <v>0.66600000000000004</v>
      </c>
      <c r="I374" s="172"/>
      <c r="J374" s="173">
        <f>ROUND(I374*H374,2)</f>
        <v>0</v>
      </c>
      <c r="K374" s="169" t="s">
        <v>129</v>
      </c>
      <c r="L374" s="38"/>
      <c r="M374" s="174" t="s">
        <v>19</v>
      </c>
      <c r="N374" s="175" t="s">
        <v>46</v>
      </c>
      <c r="O374" s="63"/>
      <c r="P374" s="176">
        <f>O374*H374</f>
        <v>0</v>
      </c>
      <c r="Q374" s="176">
        <v>1.06277</v>
      </c>
      <c r="R374" s="176">
        <f>Q374*H374</f>
        <v>0.70780482</v>
      </c>
      <c r="S374" s="176">
        <v>0</v>
      </c>
      <c r="T374" s="177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78" t="s">
        <v>411</v>
      </c>
      <c r="AT374" s="178" t="s">
        <v>125</v>
      </c>
      <c r="AU374" s="178" t="s">
        <v>135</v>
      </c>
      <c r="AY374" s="16" t="s">
        <v>122</v>
      </c>
      <c r="BE374" s="179">
        <f>IF(N374="základní",J374,0)</f>
        <v>0</v>
      </c>
      <c r="BF374" s="179">
        <f>IF(N374="snížená",J374,0)</f>
        <v>0</v>
      </c>
      <c r="BG374" s="179">
        <f>IF(N374="zákl. přenesená",J374,0)</f>
        <v>0</v>
      </c>
      <c r="BH374" s="179">
        <f>IF(N374="sníž. přenesená",J374,0)</f>
        <v>0</v>
      </c>
      <c r="BI374" s="179">
        <f>IF(N374="nulová",J374,0)</f>
        <v>0</v>
      </c>
      <c r="BJ374" s="16" t="s">
        <v>80</v>
      </c>
      <c r="BK374" s="179">
        <f>ROUND(I374*H374,2)</f>
        <v>0</v>
      </c>
      <c r="BL374" s="16" t="s">
        <v>411</v>
      </c>
      <c r="BM374" s="178" t="s">
        <v>770</v>
      </c>
    </row>
    <row r="375" spans="1:65" s="13" customFormat="1">
      <c r="B375" s="195"/>
      <c r="C375" s="196"/>
      <c r="D375" s="190" t="s">
        <v>285</v>
      </c>
      <c r="E375" s="197" t="s">
        <v>19</v>
      </c>
      <c r="F375" s="198" t="s">
        <v>771</v>
      </c>
      <c r="G375" s="196"/>
      <c r="H375" s="199">
        <v>0.66600000000000004</v>
      </c>
      <c r="I375" s="200"/>
      <c r="J375" s="196"/>
      <c r="K375" s="196"/>
      <c r="L375" s="201"/>
      <c r="M375" s="202"/>
      <c r="N375" s="203"/>
      <c r="O375" s="203"/>
      <c r="P375" s="203"/>
      <c r="Q375" s="203"/>
      <c r="R375" s="203"/>
      <c r="S375" s="203"/>
      <c r="T375" s="204"/>
      <c r="AT375" s="205" t="s">
        <v>285</v>
      </c>
      <c r="AU375" s="205" t="s">
        <v>135</v>
      </c>
      <c r="AV375" s="13" t="s">
        <v>82</v>
      </c>
      <c r="AW375" s="13" t="s">
        <v>37</v>
      </c>
      <c r="AX375" s="13" t="s">
        <v>80</v>
      </c>
      <c r="AY375" s="205" t="s">
        <v>122</v>
      </c>
    </row>
    <row r="376" spans="1:65" s="2" customFormat="1" ht="24">
      <c r="A376" s="33"/>
      <c r="B376" s="34"/>
      <c r="C376" s="167" t="s">
        <v>772</v>
      </c>
      <c r="D376" s="167" t="s">
        <v>125</v>
      </c>
      <c r="E376" s="168" t="s">
        <v>773</v>
      </c>
      <c r="F376" s="169" t="s">
        <v>774</v>
      </c>
      <c r="G376" s="170" t="s">
        <v>392</v>
      </c>
      <c r="H376" s="171">
        <v>2034</v>
      </c>
      <c r="I376" s="172"/>
      <c r="J376" s="173">
        <f>ROUND(I376*H376,2)</f>
        <v>0</v>
      </c>
      <c r="K376" s="169" t="s">
        <v>19</v>
      </c>
      <c r="L376" s="38"/>
      <c r="M376" s="174" t="s">
        <v>19</v>
      </c>
      <c r="N376" s="175" t="s">
        <v>46</v>
      </c>
      <c r="O376" s="63"/>
      <c r="P376" s="176">
        <f>O376*H376</f>
        <v>0</v>
      </c>
      <c r="Q376" s="176">
        <v>0</v>
      </c>
      <c r="R376" s="176">
        <f>Q376*H376</f>
        <v>0</v>
      </c>
      <c r="S376" s="176">
        <v>0</v>
      </c>
      <c r="T376" s="177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78" t="s">
        <v>139</v>
      </c>
      <c r="AT376" s="178" t="s">
        <v>125</v>
      </c>
      <c r="AU376" s="178" t="s">
        <v>135</v>
      </c>
      <c r="AY376" s="16" t="s">
        <v>122</v>
      </c>
      <c r="BE376" s="179">
        <f>IF(N376="základní",J376,0)</f>
        <v>0</v>
      </c>
      <c r="BF376" s="179">
        <f>IF(N376="snížená",J376,0)</f>
        <v>0</v>
      </c>
      <c r="BG376" s="179">
        <f>IF(N376="zákl. přenesená",J376,0)</f>
        <v>0</v>
      </c>
      <c r="BH376" s="179">
        <f>IF(N376="sníž. přenesená",J376,0)</f>
        <v>0</v>
      </c>
      <c r="BI376" s="179">
        <f>IF(N376="nulová",J376,0)</f>
        <v>0</v>
      </c>
      <c r="BJ376" s="16" t="s">
        <v>80</v>
      </c>
      <c r="BK376" s="179">
        <f>ROUND(I376*H376,2)</f>
        <v>0</v>
      </c>
      <c r="BL376" s="16" t="s">
        <v>139</v>
      </c>
      <c r="BM376" s="178" t="s">
        <v>775</v>
      </c>
    </row>
    <row r="377" spans="1:65" s="2" customFormat="1" ht="16.5" customHeight="1">
      <c r="A377" s="33"/>
      <c r="B377" s="34"/>
      <c r="C377" s="167" t="s">
        <v>776</v>
      </c>
      <c r="D377" s="167" t="s">
        <v>125</v>
      </c>
      <c r="E377" s="168" t="s">
        <v>777</v>
      </c>
      <c r="F377" s="169" t="s">
        <v>778</v>
      </c>
      <c r="G377" s="170" t="s">
        <v>779</v>
      </c>
      <c r="H377" s="171">
        <v>50460</v>
      </c>
      <c r="I377" s="172"/>
      <c r="J377" s="173">
        <f>ROUND(I377*H377,2)</f>
        <v>0</v>
      </c>
      <c r="K377" s="169" t="s">
        <v>19</v>
      </c>
      <c r="L377" s="38"/>
      <c r="M377" s="174" t="s">
        <v>19</v>
      </c>
      <c r="N377" s="175" t="s">
        <v>46</v>
      </c>
      <c r="O377" s="63"/>
      <c r="P377" s="176">
        <f>O377*H377</f>
        <v>0</v>
      </c>
      <c r="Q377" s="176">
        <v>0</v>
      </c>
      <c r="R377" s="176">
        <f>Q377*H377</f>
        <v>0</v>
      </c>
      <c r="S377" s="176">
        <v>0</v>
      </c>
      <c r="T377" s="177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78" t="s">
        <v>139</v>
      </c>
      <c r="AT377" s="178" t="s">
        <v>125</v>
      </c>
      <c r="AU377" s="178" t="s">
        <v>135</v>
      </c>
      <c r="AY377" s="16" t="s">
        <v>122</v>
      </c>
      <c r="BE377" s="179">
        <f>IF(N377="základní",J377,0)</f>
        <v>0</v>
      </c>
      <c r="BF377" s="179">
        <f>IF(N377="snížená",J377,0)</f>
        <v>0</v>
      </c>
      <c r="BG377" s="179">
        <f>IF(N377="zákl. přenesená",J377,0)</f>
        <v>0</v>
      </c>
      <c r="BH377" s="179">
        <f>IF(N377="sníž. přenesená",J377,0)</f>
        <v>0</v>
      </c>
      <c r="BI377" s="179">
        <f>IF(N377="nulová",J377,0)</f>
        <v>0</v>
      </c>
      <c r="BJ377" s="16" t="s">
        <v>80</v>
      </c>
      <c r="BK377" s="179">
        <f>ROUND(I377*H377,2)</f>
        <v>0</v>
      </c>
      <c r="BL377" s="16" t="s">
        <v>139</v>
      </c>
      <c r="BM377" s="178" t="s">
        <v>780</v>
      </c>
    </row>
    <row r="378" spans="1:65" s="2" customFormat="1" ht="39">
      <c r="A378" s="33"/>
      <c r="B378" s="34"/>
      <c r="C378" s="35"/>
      <c r="D378" s="190" t="s">
        <v>160</v>
      </c>
      <c r="E378" s="35"/>
      <c r="F378" s="191" t="s">
        <v>781</v>
      </c>
      <c r="G378" s="35"/>
      <c r="H378" s="35"/>
      <c r="I378" s="192"/>
      <c r="J378" s="35"/>
      <c r="K378" s="35"/>
      <c r="L378" s="38"/>
      <c r="M378" s="193"/>
      <c r="N378" s="194"/>
      <c r="O378" s="63"/>
      <c r="P378" s="63"/>
      <c r="Q378" s="63"/>
      <c r="R378" s="63"/>
      <c r="S378" s="63"/>
      <c r="T378" s="64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160</v>
      </c>
      <c r="AU378" s="16" t="s">
        <v>135</v>
      </c>
    </row>
    <row r="379" spans="1:65" s="2" customFormat="1" ht="16.5" customHeight="1">
      <c r="A379" s="33"/>
      <c r="B379" s="34"/>
      <c r="C379" s="167" t="s">
        <v>782</v>
      </c>
      <c r="D379" s="167" t="s">
        <v>125</v>
      </c>
      <c r="E379" s="168" t="s">
        <v>783</v>
      </c>
      <c r="F379" s="169" t="s">
        <v>784</v>
      </c>
      <c r="G379" s="170" t="s">
        <v>158</v>
      </c>
      <c r="H379" s="171">
        <v>1500</v>
      </c>
      <c r="I379" s="172"/>
      <c r="J379" s="173">
        <f>ROUND(I379*H379,2)</f>
        <v>0</v>
      </c>
      <c r="K379" s="169" t="s">
        <v>19</v>
      </c>
      <c r="L379" s="38"/>
      <c r="M379" s="174" t="s">
        <v>19</v>
      </c>
      <c r="N379" s="175" t="s">
        <v>46</v>
      </c>
      <c r="O379" s="63"/>
      <c r="P379" s="176">
        <f>O379*H379</f>
        <v>0</v>
      </c>
      <c r="Q379" s="176">
        <v>0</v>
      </c>
      <c r="R379" s="176">
        <f>Q379*H379</f>
        <v>0</v>
      </c>
      <c r="S379" s="176">
        <v>0</v>
      </c>
      <c r="T379" s="177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78" t="s">
        <v>139</v>
      </c>
      <c r="AT379" s="178" t="s">
        <v>125</v>
      </c>
      <c r="AU379" s="178" t="s">
        <v>135</v>
      </c>
      <c r="AY379" s="16" t="s">
        <v>122</v>
      </c>
      <c r="BE379" s="179">
        <f>IF(N379="základní",J379,0)</f>
        <v>0</v>
      </c>
      <c r="BF379" s="179">
        <f>IF(N379="snížená",J379,0)</f>
        <v>0</v>
      </c>
      <c r="BG379" s="179">
        <f>IF(N379="zákl. přenesená",J379,0)</f>
        <v>0</v>
      </c>
      <c r="BH379" s="179">
        <f>IF(N379="sníž. přenesená",J379,0)</f>
        <v>0</v>
      </c>
      <c r="BI379" s="179">
        <f>IF(N379="nulová",J379,0)</f>
        <v>0</v>
      </c>
      <c r="BJ379" s="16" t="s">
        <v>80</v>
      </c>
      <c r="BK379" s="179">
        <f>ROUND(I379*H379,2)</f>
        <v>0</v>
      </c>
      <c r="BL379" s="16" t="s">
        <v>139</v>
      </c>
      <c r="BM379" s="178" t="s">
        <v>785</v>
      </c>
    </row>
    <row r="380" spans="1:65" s="2" customFormat="1" ht="19.5">
      <c r="A380" s="33"/>
      <c r="B380" s="34"/>
      <c r="C380" s="35"/>
      <c r="D380" s="190" t="s">
        <v>160</v>
      </c>
      <c r="E380" s="35"/>
      <c r="F380" s="191" t="s">
        <v>786</v>
      </c>
      <c r="G380" s="35"/>
      <c r="H380" s="35"/>
      <c r="I380" s="192"/>
      <c r="J380" s="35"/>
      <c r="K380" s="35"/>
      <c r="L380" s="38"/>
      <c r="M380" s="193"/>
      <c r="N380" s="194"/>
      <c r="O380" s="63"/>
      <c r="P380" s="63"/>
      <c r="Q380" s="63"/>
      <c r="R380" s="63"/>
      <c r="S380" s="63"/>
      <c r="T380" s="64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160</v>
      </c>
      <c r="AU380" s="16" t="s">
        <v>135</v>
      </c>
    </row>
    <row r="381" spans="1:65" s="2" customFormat="1" ht="16.5" customHeight="1">
      <c r="A381" s="33"/>
      <c r="B381" s="34"/>
      <c r="C381" s="167" t="s">
        <v>787</v>
      </c>
      <c r="D381" s="167" t="s">
        <v>125</v>
      </c>
      <c r="E381" s="168" t="s">
        <v>788</v>
      </c>
      <c r="F381" s="169" t="s">
        <v>789</v>
      </c>
      <c r="G381" s="170" t="s">
        <v>392</v>
      </c>
      <c r="H381" s="171">
        <v>893.7</v>
      </c>
      <c r="I381" s="172"/>
      <c r="J381" s="173">
        <f>ROUND(I381*H381,2)</f>
        <v>0</v>
      </c>
      <c r="K381" s="169" t="s">
        <v>19</v>
      </c>
      <c r="L381" s="38"/>
      <c r="M381" s="174" t="s">
        <v>19</v>
      </c>
      <c r="N381" s="175" t="s">
        <v>46</v>
      </c>
      <c r="O381" s="63"/>
      <c r="P381" s="176">
        <f>O381*H381</f>
        <v>0</v>
      </c>
      <c r="Q381" s="176">
        <v>0</v>
      </c>
      <c r="R381" s="176">
        <f>Q381*H381</f>
        <v>0</v>
      </c>
      <c r="S381" s="176">
        <v>0</v>
      </c>
      <c r="T381" s="177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78" t="s">
        <v>139</v>
      </c>
      <c r="AT381" s="178" t="s">
        <v>125</v>
      </c>
      <c r="AU381" s="178" t="s">
        <v>135</v>
      </c>
      <c r="AY381" s="16" t="s">
        <v>122</v>
      </c>
      <c r="BE381" s="179">
        <f>IF(N381="základní",J381,0)</f>
        <v>0</v>
      </c>
      <c r="BF381" s="179">
        <f>IF(N381="snížená",J381,0)</f>
        <v>0</v>
      </c>
      <c r="BG381" s="179">
        <f>IF(N381="zákl. přenesená",J381,0)</f>
        <v>0</v>
      </c>
      <c r="BH381" s="179">
        <f>IF(N381="sníž. přenesená",J381,0)</f>
        <v>0</v>
      </c>
      <c r="BI381" s="179">
        <f>IF(N381="nulová",J381,0)</f>
        <v>0</v>
      </c>
      <c r="BJ381" s="16" t="s">
        <v>80</v>
      </c>
      <c r="BK381" s="179">
        <f>ROUND(I381*H381,2)</f>
        <v>0</v>
      </c>
      <c r="BL381" s="16" t="s">
        <v>139</v>
      </c>
      <c r="BM381" s="178" t="s">
        <v>790</v>
      </c>
    </row>
    <row r="382" spans="1:65" s="2" customFormat="1" ht="19.5">
      <c r="A382" s="33"/>
      <c r="B382" s="34"/>
      <c r="C382" s="35"/>
      <c r="D382" s="190" t="s">
        <v>160</v>
      </c>
      <c r="E382" s="35"/>
      <c r="F382" s="191" t="s">
        <v>791</v>
      </c>
      <c r="G382" s="35"/>
      <c r="H382" s="35"/>
      <c r="I382" s="192"/>
      <c r="J382" s="35"/>
      <c r="K382" s="35"/>
      <c r="L382" s="38"/>
      <c r="M382" s="193"/>
      <c r="N382" s="194"/>
      <c r="O382" s="63"/>
      <c r="P382" s="63"/>
      <c r="Q382" s="63"/>
      <c r="R382" s="63"/>
      <c r="S382" s="63"/>
      <c r="T382" s="64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160</v>
      </c>
      <c r="AU382" s="16" t="s">
        <v>135</v>
      </c>
    </row>
    <row r="383" spans="1:65" s="2" customFormat="1" ht="16.5" customHeight="1">
      <c r="A383" s="33"/>
      <c r="B383" s="34"/>
      <c r="C383" s="167" t="s">
        <v>792</v>
      </c>
      <c r="D383" s="167" t="s">
        <v>125</v>
      </c>
      <c r="E383" s="168" t="s">
        <v>793</v>
      </c>
      <c r="F383" s="169" t="s">
        <v>794</v>
      </c>
      <c r="G383" s="170" t="s">
        <v>392</v>
      </c>
      <c r="H383" s="171">
        <v>116.3</v>
      </c>
      <c r="I383" s="172"/>
      <c r="J383" s="173">
        <f>ROUND(I383*H383,2)</f>
        <v>0</v>
      </c>
      <c r="K383" s="169" t="s">
        <v>19</v>
      </c>
      <c r="L383" s="38"/>
      <c r="M383" s="174" t="s">
        <v>19</v>
      </c>
      <c r="N383" s="175" t="s">
        <v>46</v>
      </c>
      <c r="O383" s="63"/>
      <c r="P383" s="176">
        <f>O383*H383</f>
        <v>0</v>
      </c>
      <c r="Q383" s="176">
        <v>0</v>
      </c>
      <c r="R383" s="176">
        <f>Q383*H383</f>
        <v>0</v>
      </c>
      <c r="S383" s="176">
        <v>0</v>
      </c>
      <c r="T383" s="177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78" t="s">
        <v>139</v>
      </c>
      <c r="AT383" s="178" t="s">
        <v>125</v>
      </c>
      <c r="AU383" s="178" t="s">
        <v>135</v>
      </c>
      <c r="AY383" s="16" t="s">
        <v>122</v>
      </c>
      <c r="BE383" s="179">
        <f>IF(N383="základní",J383,0)</f>
        <v>0</v>
      </c>
      <c r="BF383" s="179">
        <f>IF(N383="snížená",J383,0)</f>
        <v>0</v>
      </c>
      <c r="BG383" s="179">
        <f>IF(N383="zákl. přenesená",J383,0)</f>
        <v>0</v>
      </c>
      <c r="BH383" s="179">
        <f>IF(N383="sníž. přenesená",J383,0)</f>
        <v>0</v>
      </c>
      <c r="BI383" s="179">
        <f>IF(N383="nulová",J383,0)</f>
        <v>0</v>
      </c>
      <c r="BJ383" s="16" t="s">
        <v>80</v>
      </c>
      <c r="BK383" s="179">
        <f>ROUND(I383*H383,2)</f>
        <v>0</v>
      </c>
      <c r="BL383" s="16" t="s">
        <v>139</v>
      </c>
      <c r="BM383" s="178" t="s">
        <v>795</v>
      </c>
    </row>
    <row r="384" spans="1:65" s="2" customFormat="1" ht="19.5">
      <c r="A384" s="33"/>
      <c r="B384" s="34"/>
      <c r="C384" s="35"/>
      <c r="D384" s="190" t="s">
        <v>160</v>
      </c>
      <c r="E384" s="35"/>
      <c r="F384" s="191" t="s">
        <v>796</v>
      </c>
      <c r="G384" s="35"/>
      <c r="H384" s="35"/>
      <c r="I384" s="192"/>
      <c r="J384" s="35"/>
      <c r="K384" s="35"/>
      <c r="L384" s="38"/>
      <c r="M384" s="193"/>
      <c r="N384" s="194"/>
      <c r="O384" s="63"/>
      <c r="P384" s="63"/>
      <c r="Q384" s="63"/>
      <c r="R384" s="63"/>
      <c r="S384" s="63"/>
      <c r="T384" s="64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160</v>
      </c>
      <c r="AU384" s="16" t="s">
        <v>135</v>
      </c>
    </row>
    <row r="385" spans="1:65" s="2" customFormat="1" ht="16.5" customHeight="1">
      <c r="A385" s="33"/>
      <c r="B385" s="34"/>
      <c r="C385" s="167" t="s">
        <v>797</v>
      </c>
      <c r="D385" s="167" t="s">
        <v>125</v>
      </c>
      <c r="E385" s="168" t="s">
        <v>798</v>
      </c>
      <c r="F385" s="169" t="s">
        <v>799</v>
      </c>
      <c r="G385" s="170" t="s">
        <v>150</v>
      </c>
      <c r="H385" s="171">
        <v>34451</v>
      </c>
      <c r="I385" s="172"/>
      <c r="J385" s="173">
        <f>ROUND(I385*H385,2)</f>
        <v>0</v>
      </c>
      <c r="K385" s="169" t="s">
        <v>19</v>
      </c>
      <c r="L385" s="38"/>
      <c r="M385" s="174" t="s">
        <v>19</v>
      </c>
      <c r="N385" s="175" t="s">
        <v>46</v>
      </c>
      <c r="O385" s="63"/>
      <c r="P385" s="176">
        <f>O385*H385</f>
        <v>0</v>
      </c>
      <c r="Q385" s="176">
        <v>0</v>
      </c>
      <c r="R385" s="176">
        <f>Q385*H385</f>
        <v>0</v>
      </c>
      <c r="S385" s="176">
        <v>0</v>
      </c>
      <c r="T385" s="177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78" t="s">
        <v>139</v>
      </c>
      <c r="AT385" s="178" t="s">
        <v>125</v>
      </c>
      <c r="AU385" s="178" t="s">
        <v>135</v>
      </c>
      <c r="AY385" s="16" t="s">
        <v>122</v>
      </c>
      <c r="BE385" s="179">
        <f>IF(N385="základní",J385,0)</f>
        <v>0</v>
      </c>
      <c r="BF385" s="179">
        <f>IF(N385="snížená",J385,0)</f>
        <v>0</v>
      </c>
      <c r="BG385" s="179">
        <f>IF(N385="zákl. přenesená",J385,0)</f>
        <v>0</v>
      </c>
      <c r="BH385" s="179">
        <f>IF(N385="sníž. přenesená",J385,0)</f>
        <v>0</v>
      </c>
      <c r="BI385" s="179">
        <f>IF(N385="nulová",J385,0)</f>
        <v>0</v>
      </c>
      <c r="BJ385" s="16" t="s">
        <v>80</v>
      </c>
      <c r="BK385" s="179">
        <f>ROUND(I385*H385,2)</f>
        <v>0</v>
      </c>
      <c r="BL385" s="16" t="s">
        <v>139</v>
      </c>
      <c r="BM385" s="178" t="s">
        <v>800</v>
      </c>
    </row>
    <row r="386" spans="1:65" s="2" customFormat="1" ht="16.5" customHeight="1">
      <c r="A386" s="33"/>
      <c r="B386" s="34"/>
      <c r="C386" s="167" t="s">
        <v>801</v>
      </c>
      <c r="D386" s="167" t="s">
        <v>125</v>
      </c>
      <c r="E386" s="168" t="s">
        <v>802</v>
      </c>
      <c r="F386" s="169" t="s">
        <v>803</v>
      </c>
      <c r="G386" s="170" t="s">
        <v>150</v>
      </c>
      <c r="H386" s="171">
        <v>142</v>
      </c>
      <c r="I386" s="172"/>
      <c r="J386" s="173">
        <f>ROUND(I386*H386,2)</f>
        <v>0</v>
      </c>
      <c r="K386" s="169" t="s">
        <v>19</v>
      </c>
      <c r="L386" s="38"/>
      <c r="M386" s="174" t="s">
        <v>19</v>
      </c>
      <c r="N386" s="175" t="s">
        <v>46</v>
      </c>
      <c r="O386" s="63"/>
      <c r="P386" s="176">
        <f>O386*H386</f>
        <v>0</v>
      </c>
      <c r="Q386" s="176">
        <v>0</v>
      </c>
      <c r="R386" s="176">
        <f>Q386*H386</f>
        <v>0</v>
      </c>
      <c r="S386" s="176">
        <v>0</v>
      </c>
      <c r="T386" s="177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78" t="s">
        <v>139</v>
      </c>
      <c r="AT386" s="178" t="s">
        <v>125</v>
      </c>
      <c r="AU386" s="178" t="s">
        <v>135</v>
      </c>
      <c r="AY386" s="16" t="s">
        <v>122</v>
      </c>
      <c r="BE386" s="179">
        <f>IF(N386="základní",J386,0)</f>
        <v>0</v>
      </c>
      <c r="BF386" s="179">
        <f>IF(N386="snížená",J386,0)</f>
        <v>0</v>
      </c>
      <c r="BG386" s="179">
        <f>IF(N386="zákl. přenesená",J386,0)</f>
        <v>0</v>
      </c>
      <c r="BH386" s="179">
        <f>IF(N386="sníž. přenesená",J386,0)</f>
        <v>0</v>
      </c>
      <c r="BI386" s="179">
        <f>IF(N386="nulová",J386,0)</f>
        <v>0</v>
      </c>
      <c r="BJ386" s="16" t="s">
        <v>80</v>
      </c>
      <c r="BK386" s="179">
        <f>ROUND(I386*H386,2)</f>
        <v>0</v>
      </c>
      <c r="BL386" s="16" t="s">
        <v>139</v>
      </c>
      <c r="BM386" s="178" t="s">
        <v>804</v>
      </c>
    </row>
    <row r="387" spans="1:65" s="2" customFormat="1" ht="19.5">
      <c r="A387" s="33"/>
      <c r="B387" s="34"/>
      <c r="C387" s="35"/>
      <c r="D387" s="190" t="s">
        <v>160</v>
      </c>
      <c r="E387" s="35"/>
      <c r="F387" s="191" t="s">
        <v>805</v>
      </c>
      <c r="G387" s="35"/>
      <c r="H387" s="35"/>
      <c r="I387" s="192"/>
      <c r="J387" s="35"/>
      <c r="K387" s="35"/>
      <c r="L387" s="38"/>
      <c r="M387" s="193"/>
      <c r="N387" s="194"/>
      <c r="O387" s="63"/>
      <c r="P387" s="63"/>
      <c r="Q387" s="63"/>
      <c r="R387" s="63"/>
      <c r="S387" s="63"/>
      <c r="T387" s="64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160</v>
      </c>
      <c r="AU387" s="16" t="s">
        <v>135</v>
      </c>
    </row>
    <row r="388" spans="1:65" s="2" customFormat="1" ht="16.5" customHeight="1">
      <c r="A388" s="33"/>
      <c r="B388" s="34"/>
      <c r="C388" s="167" t="s">
        <v>806</v>
      </c>
      <c r="D388" s="167" t="s">
        <v>125</v>
      </c>
      <c r="E388" s="168" t="s">
        <v>807</v>
      </c>
      <c r="F388" s="169" t="s">
        <v>808</v>
      </c>
      <c r="G388" s="170" t="s">
        <v>397</v>
      </c>
      <c r="H388" s="171">
        <v>150</v>
      </c>
      <c r="I388" s="172"/>
      <c r="J388" s="173">
        <f>ROUND(I388*H388,2)</f>
        <v>0</v>
      </c>
      <c r="K388" s="169" t="s">
        <v>19</v>
      </c>
      <c r="L388" s="38"/>
      <c r="M388" s="174" t="s">
        <v>19</v>
      </c>
      <c r="N388" s="175" t="s">
        <v>46</v>
      </c>
      <c r="O388" s="63"/>
      <c r="P388" s="176">
        <f>O388*H388</f>
        <v>0</v>
      </c>
      <c r="Q388" s="176">
        <v>0</v>
      </c>
      <c r="R388" s="176">
        <f>Q388*H388</f>
        <v>0</v>
      </c>
      <c r="S388" s="176">
        <v>0</v>
      </c>
      <c r="T388" s="177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78" t="s">
        <v>139</v>
      </c>
      <c r="AT388" s="178" t="s">
        <v>125</v>
      </c>
      <c r="AU388" s="178" t="s">
        <v>135</v>
      </c>
      <c r="AY388" s="16" t="s">
        <v>122</v>
      </c>
      <c r="BE388" s="179">
        <f>IF(N388="základní",J388,0)</f>
        <v>0</v>
      </c>
      <c r="BF388" s="179">
        <f>IF(N388="snížená",J388,0)</f>
        <v>0</v>
      </c>
      <c r="BG388" s="179">
        <f>IF(N388="zákl. přenesená",J388,0)</f>
        <v>0</v>
      </c>
      <c r="BH388" s="179">
        <f>IF(N388="sníž. přenesená",J388,0)</f>
        <v>0</v>
      </c>
      <c r="BI388" s="179">
        <f>IF(N388="nulová",J388,0)</f>
        <v>0</v>
      </c>
      <c r="BJ388" s="16" t="s">
        <v>80</v>
      </c>
      <c r="BK388" s="179">
        <f>ROUND(I388*H388,2)</f>
        <v>0</v>
      </c>
      <c r="BL388" s="16" t="s">
        <v>139</v>
      </c>
      <c r="BM388" s="178" t="s">
        <v>809</v>
      </c>
    </row>
    <row r="389" spans="1:65" s="2" customFormat="1" ht="19.5">
      <c r="A389" s="33"/>
      <c r="B389" s="34"/>
      <c r="C389" s="35"/>
      <c r="D389" s="190" t="s">
        <v>160</v>
      </c>
      <c r="E389" s="35"/>
      <c r="F389" s="191" t="s">
        <v>810</v>
      </c>
      <c r="G389" s="35"/>
      <c r="H389" s="35"/>
      <c r="I389" s="192"/>
      <c r="J389" s="35"/>
      <c r="K389" s="35"/>
      <c r="L389" s="38"/>
      <c r="M389" s="193"/>
      <c r="N389" s="194"/>
      <c r="O389" s="63"/>
      <c r="P389" s="63"/>
      <c r="Q389" s="63"/>
      <c r="R389" s="63"/>
      <c r="S389" s="63"/>
      <c r="T389" s="64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6" t="s">
        <v>160</v>
      </c>
      <c r="AU389" s="16" t="s">
        <v>135</v>
      </c>
    </row>
    <row r="390" spans="1:65" s="2" customFormat="1" ht="16.5" customHeight="1">
      <c r="A390" s="33"/>
      <c r="B390" s="34"/>
      <c r="C390" s="167" t="s">
        <v>811</v>
      </c>
      <c r="D390" s="167" t="s">
        <v>125</v>
      </c>
      <c r="E390" s="168" t="s">
        <v>812</v>
      </c>
      <c r="F390" s="169" t="s">
        <v>813</v>
      </c>
      <c r="G390" s="170" t="s">
        <v>306</v>
      </c>
      <c r="H390" s="171">
        <v>2341.6</v>
      </c>
      <c r="I390" s="172"/>
      <c r="J390" s="173">
        <f>ROUND(I390*H390,2)</f>
        <v>0</v>
      </c>
      <c r="K390" s="169" t="s">
        <v>19</v>
      </c>
      <c r="L390" s="38"/>
      <c r="M390" s="174" t="s">
        <v>19</v>
      </c>
      <c r="N390" s="175" t="s">
        <v>46</v>
      </c>
      <c r="O390" s="63"/>
      <c r="P390" s="176">
        <f>O390*H390</f>
        <v>0</v>
      </c>
      <c r="Q390" s="176">
        <v>0</v>
      </c>
      <c r="R390" s="176">
        <f>Q390*H390</f>
        <v>0</v>
      </c>
      <c r="S390" s="176">
        <v>0</v>
      </c>
      <c r="T390" s="177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78" t="s">
        <v>139</v>
      </c>
      <c r="AT390" s="178" t="s">
        <v>125</v>
      </c>
      <c r="AU390" s="178" t="s">
        <v>135</v>
      </c>
      <c r="AY390" s="16" t="s">
        <v>122</v>
      </c>
      <c r="BE390" s="179">
        <f>IF(N390="základní",J390,0)</f>
        <v>0</v>
      </c>
      <c r="BF390" s="179">
        <f>IF(N390="snížená",J390,0)</f>
        <v>0</v>
      </c>
      <c r="BG390" s="179">
        <f>IF(N390="zákl. přenesená",J390,0)</f>
        <v>0</v>
      </c>
      <c r="BH390" s="179">
        <f>IF(N390="sníž. přenesená",J390,0)</f>
        <v>0</v>
      </c>
      <c r="BI390" s="179">
        <f>IF(N390="nulová",J390,0)</f>
        <v>0</v>
      </c>
      <c r="BJ390" s="16" t="s">
        <v>80</v>
      </c>
      <c r="BK390" s="179">
        <f>ROUND(I390*H390,2)</f>
        <v>0</v>
      </c>
      <c r="BL390" s="16" t="s">
        <v>139</v>
      </c>
      <c r="BM390" s="178" t="s">
        <v>814</v>
      </c>
    </row>
    <row r="391" spans="1:65" s="2" customFormat="1" ht="19.5">
      <c r="A391" s="33"/>
      <c r="B391" s="34"/>
      <c r="C391" s="35"/>
      <c r="D391" s="190" t="s">
        <v>160</v>
      </c>
      <c r="E391" s="35"/>
      <c r="F391" s="191" t="s">
        <v>584</v>
      </c>
      <c r="G391" s="35"/>
      <c r="H391" s="35"/>
      <c r="I391" s="192"/>
      <c r="J391" s="35"/>
      <c r="K391" s="35"/>
      <c r="L391" s="38"/>
      <c r="M391" s="193"/>
      <c r="N391" s="194"/>
      <c r="O391" s="63"/>
      <c r="P391" s="63"/>
      <c r="Q391" s="63"/>
      <c r="R391" s="63"/>
      <c r="S391" s="63"/>
      <c r="T391" s="64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6" t="s">
        <v>160</v>
      </c>
      <c r="AU391" s="16" t="s">
        <v>135</v>
      </c>
    </row>
    <row r="392" spans="1:65" s="2" customFormat="1" ht="16.5" customHeight="1">
      <c r="A392" s="33"/>
      <c r="B392" s="34"/>
      <c r="C392" s="167" t="s">
        <v>815</v>
      </c>
      <c r="D392" s="167" t="s">
        <v>125</v>
      </c>
      <c r="E392" s="168" t="s">
        <v>816</v>
      </c>
      <c r="F392" s="169" t="s">
        <v>817</v>
      </c>
      <c r="G392" s="170" t="s">
        <v>306</v>
      </c>
      <c r="H392" s="171">
        <v>24</v>
      </c>
      <c r="I392" s="172"/>
      <c r="J392" s="173">
        <f>ROUND(I392*H392,2)</f>
        <v>0</v>
      </c>
      <c r="K392" s="169" t="s">
        <v>19</v>
      </c>
      <c r="L392" s="38"/>
      <c r="M392" s="174" t="s">
        <v>19</v>
      </c>
      <c r="N392" s="175" t="s">
        <v>46</v>
      </c>
      <c r="O392" s="63"/>
      <c r="P392" s="176">
        <f>O392*H392</f>
        <v>0</v>
      </c>
      <c r="Q392" s="176">
        <v>0</v>
      </c>
      <c r="R392" s="176">
        <f>Q392*H392</f>
        <v>0</v>
      </c>
      <c r="S392" s="176">
        <v>0</v>
      </c>
      <c r="T392" s="177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78" t="s">
        <v>139</v>
      </c>
      <c r="AT392" s="178" t="s">
        <v>125</v>
      </c>
      <c r="AU392" s="178" t="s">
        <v>135</v>
      </c>
      <c r="AY392" s="16" t="s">
        <v>122</v>
      </c>
      <c r="BE392" s="179">
        <f>IF(N392="základní",J392,0)</f>
        <v>0</v>
      </c>
      <c r="BF392" s="179">
        <f>IF(N392="snížená",J392,0)</f>
        <v>0</v>
      </c>
      <c r="BG392" s="179">
        <f>IF(N392="zákl. přenesená",J392,0)</f>
        <v>0</v>
      </c>
      <c r="BH392" s="179">
        <f>IF(N392="sníž. přenesená",J392,0)</f>
        <v>0</v>
      </c>
      <c r="BI392" s="179">
        <f>IF(N392="nulová",J392,0)</f>
        <v>0</v>
      </c>
      <c r="BJ392" s="16" t="s">
        <v>80</v>
      </c>
      <c r="BK392" s="179">
        <f>ROUND(I392*H392,2)</f>
        <v>0</v>
      </c>
      <c r="BL392" s="16" t="s">
        <v>139</v>
      </c>
      <c r="BM392" s="178" t="s">
        <v>818</v>
      </c>
    </row>
    <row r="393" spans="1:65" s="2" customFormat="1" ht="19.5">
      <c r="A393" s="33"/>
      <c r="B393" s="34"/>
      <c r="C393" s="35"/>
      <c r="D393" s="190" t="s">
        <v>160</v>
      </c>
      <c r="E393" s="35"/>
      <c r="F393" s="191" t="s">
        <v>819</v>
      </c>
      <c r="G393" s="35"/>
      <c r="H393" s="35"/>
      <c r="I393" s="192"/>
      <c r="J393" s="35"/>
      <c r="K393" s="35"/>
      <c r="L393" s="38"/>
      <c r="M393" s="193"/>
      <c r="N393" s="194"/>
      <c r="O393" s="63"/>
      <c r="P393" s="63"/>
      <c r="Q393" s="63"/>
      <c r="R393" s="63"/>
      <c r="S393" s="63"/>
      <c r="T393" s="64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6" t="s">
        <v>160</v>
      </c>
      <c r="AU393" s="16" t="s">
        <v>135</v>
      </c>
    </row>
    <row r="394" spans="1:65" s="2" customFormat="1" ht="16.5" customHeight="1">
      <c r="A394" s="33"/>
      <c r="B394" s="34"/>
      <c r="C394" s="167" t="s">
        <v>820</v>
      </c>
      <c r="D394" s="167" t="s">
        <v>125</v>
      </c>
      <c r="E394" s="168" t="s">
        <v>821</v>
      </c>
      <c r="F394" s="169" t="s">
        <v>822</v>
      </c>
      <c r="G394" s="170" t="s">
        <v>306</v>
      </c>
      <c r="H394" s="171">
        <v>4038.4</v>
      </c>
      <c r="I394" s="172"/>
      <c r="J394" s="173">
        <f>ROUND(I394*H394,2)</f>
        <v>0</v>
      </c>
      <c r="K394" s="169" t="s">
        <v>19</v>
      </c>
      <c r="L394" s="38"/>
      <c r="M394" s="174" t="s">
        <v>19</v>
      </c>
      <c r="N394" s="175" t="s">
        <v>46</v>
      </c>
      <c r="O394" s="63"/>
      <c r="P394" s="176">
        <f>O394*H394</f>
        <v>0</v>
      </c>
      <c r="Q394" s="176">
        <v>0</v>
      </c>
      <c r="R394" s="176">
        <f>Q394*H394</f>
        <v>0</v>
      </c>
      <c r="S394" s="176">
        <v>0</v>
      </c>
      <c r="T394" s="177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78" t="s">
        <v>139</v>
      </c>
      <c r="AT394" s="178" t="s">
        <v>125</v>
      </c>
      <c r="AU394" s="178" t="s">
        <v>135</v>
      </c>
      <c r="AY394" s="16" t="s">
        <v>122</v>
      </c>
      <c r="BE394" s="179">
        <f>IF(N394="základní",J394,0)</f>
        <v>0</v>
      </c>
      <c r="BF394" s="179">
        <f>IF(N394="snížená",J394,0)</f>
        <v>0</v>
      </c>
      <c r="BG394" s="179">
        <f>IF(N394="zákl. přenesená",J394,0)</f>
        <v>0</v>
      </c>
      <c r="BH394" s="179">
        <f>IF(N394="sníž. přenesená",J394,0)</f>
        <v>0</v>
      </c>
      <c r="BI394" s="179">
        <f>IF(N394="nulová",J394,0)</f>
        <v>0</v>
      </c>
      <c r="BJ394" s="16" t="s">
        <v>80</v>
      </c>
      <c r="BK394" s="179">
        <f>ROUND(I394*H394,2)</f>
        <v>0</v>
      </c>
      <c r="BL394" s="16" t="s">
        <v>139</v>
      </c>
      <c r="BM394" s="178" t="s">
        <v>823</v>
      </c>
    </row>
    <row r="395" spans="1:65" s="2" customFormat="1" ht="19.5">
      <c r="A395" s="33"/>
      <c r="B395" s="34"/>
      <c r="C395" s="35"/>
      <c r="D395" s="190" t="s">
        <v>160</v>
      </c>
      <c r="E395" s="35"/>
      <c r="F395" s="191" t="s">
        <v>824</v>
      </c>
      <c r="G395" s="35"/>
      <c r="H395" s="35"/>
      <c r="I395" s="192"/>
      <c r="J395" s="35"/>
      <c r="K395" s="35"/>
      <c r="L395" s="38"/>
      <c r="M395" s="193"/>
      <c r="N395" s="194"/>
      <c r="O395" s="63"/>
      <c r="P395" s="63"/>
      <c r="Q395" s="63"/>
      <c r="R395" s="63"/>
      <c r="S395" s="63"/>
      <c r="T395" s="64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6" t="s">
        <v>160</v>
      </c>
      <c r="AU395" s="16" t="s">
        <v>135</v>
      </c>
    </row>
    <row r="396" spans="1:65" s="2" customFormat="1" ht="16.5" customHeight="1">
      <c r="A396" s="33"/>
      <c r="B396" s="34"/>
      <c r="C396" s="167" t="s">
        <v>825</v>
      </c>
      <c r="D396" s="167" t="s">
        <v>125</v>
      </c>
      <c r="E396" s="168" t="s">
        <v>826</v>
      </c>
      <c r="F396" s="169" t="s">
        <v>827</v>
      </c>
      <c r="G396" s="170" t="s">
        <v>306</v>
      </c>
      <c r="H396" s="171">
        <v>696</v>
      </c>
      <c r="I396" s="172"/>
      <c r="J396" s="173">
        <f>ROUND(I396*H396,2)</f>
        <v>0</v>
      </c>
      <c r="K396" s="169" t="s">
        <v>19</v>
      </c>
      <c r="L396" s="38"/>
      <c r="M396" s="174" t="s">
        <v>19</v>
      </c>
      <c r="N396" s="175" t="s">
        <v>46</v>
      </c>
      <c r="O396" s="63"/>
      <c r="P396" s="176">
        <f>O396*H396</f>
        <v>0</v>
      </c>
      <c r="Q396" s="176">
        <v>0</v>
      </c>
      <c r="R396" s="176">
        <f>Q396*H396</f>
        <v>0</v>
      </c>
      <c r="S396" s="176">
        <v>0</v>
      </c>
      <c r="T396" s="177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78" t="s">
        <v>139</v>
      </c>
      <c r="AT396" s="178" t="s">
        <v>125</v>
      </c>
      <c r="AU396" s="178" t="s">
        <v>135</v>
      </c>
      <c r="AY396" s="16" t="s">
        <v>122</v>
      </c>
      <c r="BE396" s="179">
        <f>IF(N396="základní",J396,0)</f>
        <v>0</v>
      </c>
      <c r="BF396" s="179">
        <f>IF(N396="snížená",J396,0)</f>
        <v>0</v>
      </c>
      <c r="BG396" s="179">
        <f>IF(N396="zákl. přenesená",J396,0)</f>
        <v>0</v>
      </c>
      <c r="BH396" s="179">
        <f>IF(N396="sníž. přenesená",J396,0)</f>
        <v>0</v>
      </c>
      <c r="BI396" s="179">
        <f>IF(N396="nulová",J396,0)</f>
        <v>0</v>
      </c>
      <c r="BJ396" s="16" t="s">
        <v>80</v>
      </c>
      <c r="BK396" s="179">
        <f>ROUND(I396*H396,2)</f>
        <v>0</v>
      </c>
      <c r="BL396" s="16" t="s">
        <v>139</v>
      </c>
      <c r="BM396" s="178" t="s">
        <v>828</v>
      </c>
    </row>
    <row r="397" spans="1:65" s="2" customFormat="1" ht="19.5">
      <c r="A397" s="33"/>
      <c r="B397" s="34"/>
      <c r="C397" s="35"/>
      <c r="D397" s="190" t="s">
        <v>160</v>
      </c>
      <c r="E397" s="35"/>
      <c r="F397" s="191" t="s">
        <v>805</v>
      </c>
      <c r="G397" s="35"/>
      <c r="H397" s="35"/>
      <c r="I397" s="192"/>
      <c r="J397" s="35"/>
      <c r="K397" s="35"/>
      <c r="L397" s="38"/>
      <c r="M397" s="193"/>
      <c r="N397" s="194"/>
      <c r="O397" s="63"/>
      <c r="P397" s="63"/>
      <c r="Q397" s="63"/>
      <c r="R397" s="63"/>
      <c r="S397" s="63"/>
      <c r="T397" s="64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6" t="s">
        <v>160</v>
      </c>
      <c r="AU397" s="16" t="s">
        <v>135</v>
      </c>
    </row>
    <row r="398" spans="1:65" s="2" customFormat="1" ht="16.5" customHeight="1">
      <c r="A398" s="33"/>
      <c r="B398" s="34"/>
      <c r="C398" s="167" t="s">
        <v>829</v>
      </c>
      <c r="D398" s="167" t="s">
        <v>125</v>
      </c>
      <c r="E398" s="168" t="s">
        <v>830</v>
      </c>
      <c r="F398" s="169" t="s">
        <v>831</v>
      </c>
      <c r="G398" s="170" t="s">
        <v>306</v>
      </c>
      <c r="H398" s="171">
        <v>180</v>
      </c>
      <c r="I398" s="172"/>
      <c r="J398" s="173">
        <f>ROUND(I398*H398,2)</f>
        <v>0</v>
      </c>
      <c r="K398" s="169" t="s">
        <v>19</v>
      </c>
      <c r="L398" s="38"/>
      <c r="M398" s="174" t="s">
        <v>19</v>
      </c>
      <c r="N398" s="175" t="s">
        <v>46</v>
      </c>
      <c r="O398" s="63"/>
      <c r="P398" s="176">
        <f>O398*H398</f>
        <v>0</v>
      </c>
      <c r="Q398" s="176">
        <v>0</v>
      </c>
      <c r="R398" s="176">
        <f>Q398*H398</f>
        <v>0</v>
      </c>
      <c r="S398" s="176">
        <v>0</v>
      </c>
      <c r="T398" s="177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78" t="s">
        <v>139</v>
      </c>
      <c r="AT398" s="178" t="s">
        <v>125</v>
      </c>
      <c r="AU398" s="178" t="s">
        <v>135</v>
      </c>
      <c r="AY398" s="16" t="s">
        <v>122</v>
      </c>
      <c r="BE398" s="179">
        <f>IF(N398="základní",J398,0)</f>
        <v>0</v>
      </c>
      <c r="BF398" s="179">
        <f>IF(N398="snížená",J398,0)</f>
        <v>0</v>
      </c>
      <c r="BG398" s="179">
        <f>IF(N398="zákl. přenesená",J398,0)</f>
        <v>0</v>
      </c>
      <c r="BH398" s="179">
        <f>IF(N398="sníž. přenesená",J398,0)</f>
        <v>0</v>
      </c>
      <c r="BI398" s="179">
        <f>IF(N398="nulová",J398,0)</f>
        <v>0</v>
      </c>
      <c r="BJ398" s="16" t="s">
        <v>80</v>
      </c>
      <c r="BK398" s="179">
        <f>ROUND(I398*H398,2)</f>
        <v>0</v>
      </c>
      <c r="BL398" s="16" t="s">
        <v>139</v>
      </c>
      <c r="BM398" s="178" t="s">
        <v>832</v>
      </c>
    </row>
    <row r="399" spans="1:65" s="2" customFormat="1" ht="16.5" customHeight="1">
      <c r="A399" s="33"/>
      <c r="B399" s="34"/>
      <c r="C399" s="167" t="s">
        <v>833</v>
      </c>
      <c r="D399" s="167" t="s">
        <v>125</v>
      </c>
      <c r="E399" s="168" t="s">
        <v>834</v>
      </c>
      <c r="F399" s="169" t="s">
        <v>835</v>
      </c>
      <c r="G399" s="170" t="s">
        <v>278</v>
      </c>
      <c r="H399" s="171">
        <v>1884</v>
      </c>
      <c r="I399" s="172"/>
      <c r="J399" s="173">
        <f>ROUND(I399*H399,2)</f>
        <v>0</v>
      </c>
      <c r="K399" s="169" t="s">
        <v>129</v>
      </c>
      <c r="L399" s="38"/>
      <c r="M399" s="174" t="s">
        <v>19</v>
      </c>
      <c r="N399" s="175" t="s">
        <v>46</v>
      </c>
      <c r="O399" s="63"/>
      <c r="P399" s="176">
        <f>O399*H399</f>
        <v>0</v>
      </c>
      <c r="Q399" s="176">
        <v>0</v>
      </c>
      <c r="R399" s="176">
        <f>Q399*H399</f>
        <v>0</v>
      </c>
      <c r="S399" s="176">
        <v>0</v>
      </c>
      <c r="T399" s="177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78" t="s">
        <v>139</v>
      </c>
      <c r="AT399" s="178" t="s">
        <v>125</v>
      </c>
      <c r="AU399" s="178" t="s">
        <v>135</v>
      </c>
      <c r="AY399" s="16" t="s">
        <v>122</v>
      </c>
      <c r="BE399" s="179">
        <f>IF(N399="základní",J399,0)</f>
        <v>0</v>
      </c>
      <c r="BF399" s="179">
        <f>IF(N399="snížená",J399,0)</f>
        <v>0</v>
      </c>
      <c r="BG399" s="179">
        <f>IF(N399="zákl. přenesená",J399,0)</f>
        <v>0</v>
      </c>
      <c r="BH399" s="179">
        <f>IF(N399="sníž. přenesená",J399,0)</f>
        <v>0</v>
      </c>
      <c r="BI399" s="179">
        <f>IF(N399="nulová",J399,0)</f>
        <v>0</v>
      </c>
      <c r="BJ399" s="16" t="s">
        <v>80</v>
      </c>
      <c r="BK399" s="179">
        <f>ROUND(I399*H399,2)</f>
        <v>0</v>
      </c>
      <c r="BL399" s="16" t="s">
        <v>139</v>
      </c>
      <c r="BM399" s="178" t="s">
        <v>836</v>
      </c>
    </row>
    <row r="400" spans="1:65" s="2" customFormat="1" ht="16.5" customHeight="1">
      <c r="A400" s="33"/>
      <c r="B400" s="34"/>
      <c r="C400" s="167" t="s">
        <v>837</v>
      </c>
      <c r="D400" s="167" t="s">
        <v>125</v>
      </c>
      <c r="E400" s="168" t="s">
        <v>838</v>
      </c>
      <c r="F400" s="169" t="s">
        <v>839</v>
      </c>
      <c r="G400" s="170" t="s">
        <v>278</v>
      </c>
      <c r="H400" s="171">
        <v>3740</v>
      </c>
      <c r="I400" s="172"/>
      <c r="J400" s="173">
        <f>ROUND(I400*H400,2)</f>
        <v>0</v>
      </c>
      <c r="K400" s="169" t="s">
        <v>129</v>
      </c>
      <c r="L400" s="38"/>
      <c r="M400" s="174" t="s">
        <v>19</v>
      </c>
      <c r="N400" s="175" t="s">
        <v>46</v>
      </c>
      <c r="O400" s="63"/>
      <c r="P400" s="176">
        <f>O400*H400</f>
        <v>0</v>
      </c>
      <c r="Q400" s="176">
        <v>0</v>
      </c>
      <c r="R400" s="176">
        <f>Q400*H400</f>
        <v>0</v>
      </c>
      <c r="S400" s="176">
        <v>0</v>
      </c>
      <c r="T400" s="177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78" t="s">
        <v>139</v>
      </c>
      <c r="AT400" s="178" t="s">
        <v>125</v>
      </c>
      <c r="AU400" s="178" t="s">
        <v>135</v>
      </c>
      <c r="AY400" s="16" t="s">
        <v>122</v>
      </c>
      <c r="BE400" s="179">
        <f>IF(N400="základní",J400,0)</f>
        <v>0</v>
      </c>
      <c r="BF400" s="179">
        <f>IF(N400="snížená",J400,0)</f>
        <v>0</v>
      </c>
      <c r="BG400" s="179">
        <f>IF(N400="zákl. přenesená",J400,0)</f>
        <v>0</v>
      </c>
      <c r="BH400" s="179">
        <f>IF(N400="sníž. přenesená",J400,0)</f>
        <v>0</v>
      </c>
      <c r="BI400" s="179">
        <f>IF(N400="nulová",J400,0)</f>
        <v>0</v>
      </c>
      <c r="BJ400" s="16" t="s">
        <v>80</v>
      </c>
      <c r="BK400" s="179">
        <f>ROUND(I400*H400,2)</f>
        <v>0</v>
      </c>
      <c r="BL400" s="16" t="s">
        <v>139</v>
      </c>
      <c r="BM400" s="178" t="s">
        <v>840</v>
      </c>
    </row>
    <row r="401" spans="1:65" s="2" customFormat="1" ht="16.5" customHeight="1">
      <c r="A401" s="33"/>
      <c r="B401" s="34"/>
      <c r="C401" s="167" t="s">
        <v>841</v>
      </c>
      <c r="D401" s="167" t="s">
        <v>125</v>
      </c>
      <c r="E401" s="168" t="s">
        <v>842</v>
      </c>
      <c r="F401" s="169" t="s">
        <v>843</v>
      </c>
      <c r="G401" s="170" t="s">
        <v>278</v>
      </c>
      <c r="H401" s="171">
        <v>68</v>
      </c>
      <c r="I401" s="172"/>
      <c r="J401" s="173">
        <f>ROUND(I401*H401,2)</f>
        <v>0</v>
      </c>
      <c r="K401" s="169" t="s">
        <v>129</v>
      </c>
      <c r="L401" s="38"/>
      <c r="M401" s="174" t="s">
        <v>19</v>
      </c>
      <c r="N401" s="175" t="s">
        <v>46</v>
      </c>
      <c r="O401" s="63"/>
      <c r="P401" s="176">
        <f>O401*H401</f>
        <v>0</v>
      </c>
      <c r="Q401" s="176">
        <v>7.6E-3</v>
      </c>
      <c r="R401" s="176">
        <f>Q401*H401</f>
        <v>0.51680000000000004</v>
      </c>
      <c r="S401" s="176">
        <v>0</v>
      </c>
      <c r="T401" s="177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78" t="s">
        <v>139</v>
      </c>
      <c r="AT401" s="178" t="s">
        <v>125</v>
      </c>
      <c r="AU401" s="178" t="s">
        <v>135</v>
      </c>
      <c r="AY401" s="16" t="s">
        <v>122</v>
      </c>
      <c r="BE401" s="179">
        <f>IF(N401="základní",J401,0)</f>
        <v>0</v>
      </c>
      <c r="BF401" s="179">
        <f>IF(N401="snížená",J401,0)</f>
        <v>0</v>
      </c>
      <c r="BG401" s="179">
        <f>IF(N401="zákl. přenesená",J401,0)</f>
        <v>0</v>
      </c>
      <c r="BH401" s="179">
        <f>IF(N401="sníž. přenesená",J401,0)</f>
        <v>0</v>
      </c>
      <c r="BI401" s="179">
        <f>IF(N401="nulová",J401,0)</f>
        <v>0</v>
      </c>
      <c r="BJ401" s="16" t="s">
        <v>80</v>
      </c>
      <c r="BK401" s="179">
        <f>ROUND(I401*H401,2)</f>
        <v>0</v>
      </c>
      <c r="BL401" s="16" t="s">
        <v>139</v>
      </c>
      <c r="BM401" s="178" t="s">
        <v>844</v>
      </c>
    </row>
    <row r="402" spans="1:65" s="2" customFormat="1" ht="29.25">
      <c r="A402" s="33"/>
      <c r="B402" s="34"/>
      <c r="C402" s="35"/>
      <c r="D402" s="190" t="s">
        <v>449</v>
      </c>
      <c r="E402" s="35"/>
      <c r="F402" s="191" t="s">
        <v>845</v>
      </c>
      <c r="G402" s="35"/>
      <c r="H402" s="35"/>
      <c r="I402" s="192"/>
      <c r="J402" s="35"/>
      <c r="K402" s="35"/>
      <c r="L402" s="38"/>
      <c r="M402" s="193"/>
      <c r="N402" s="194"/>
      <c r="O402" s="63"/>
      <c r="P402" s="63"/>
      <c r="Q402" s="63"/>
      <c r="R402" s="63"/>
      <c r="S402" s="63"/>
      <c r="T402" s="64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449</v>
      </c>
      <c r="AU402" s="16" t="s">
        <v>135</v>
      </c>
    </row>
    <row r="403" spans="1:65" s="2" customFormat="1" ht="16.5" customHeight="1">
      <c r="A403" s="33"/>
      <c r="B403" s="34"/>
      <c r="C403" s="167" t="s">
        <v>846</v>
      </c>
      <c r="D403" s="167" t="s">
        <v>125</v>
      </c>
      <c r="E403" s="168" t="s">
        <v>847</v>
      </c>
      <c r="F403" s="169" t="s">
        <v>848</v>
      </c>
      <c r="G403" s="170" t="s">
        <v>306</v>
      </c>
      <c r="H403" s="171">
        <v>2236.6</v>
      </c>
      <c r="I403" s="172"/>
      <c r="J403" s="173">
        <f>ROUND(I403*H403,2)</f>
        <v>0</v>
      </c>
      <c r="K403" s="169" t="s">
        <v>129</v>
      </c>
      <c r="L403" s="38"/>
      <c r="M403" s="174" t="s">
        <v>19</v>
      </c>
      <c r="N403" s="175" t="s">
        <v>46</v>
      </c>
      <c r="O403" s="63"/>
      <c r="P403" s="176">
        <f>O403*H403</f>
        <v>0</v>
      </c>
      <c r="Q403" s="176">
        <v>1.9E-3</v>
      </c>
      <c r="R403" s="176">
        <f>Q403*H403</f>
        <v>4.2495399999999997</v>
      </c>
      <c r="S403" s="176">
        <v>0</v>
      </c>
      <c r="T403" s="177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78" t="s">
        <v>139</v>
      </c>
      <c r="AT403" s="178" t="s">
        <v>125</v>
      </c>
      <c r="AU403" s="178" t="s">
        <v>135</v>
      </c>
      <c r="AY403" s="16" t="s">
        <v>122</v>
      </c>
      <c r="BE403" s="179">
        <f>IF(N403="základní",J403,0)</f>
        <v>0</v>
      </c>
      <c r="BF403" s="179">
        <f>IF(N403="snížená",J403,0)</f>
        <v>0</v>
      </c>
      <c r="BG403" s="179">
        <f>IF(N403="zákl. přenesená",J403,0)</f>
        <v>0</v>
      </c>
      <c r="BH403" s="179">
        <f>IF(N403="sníž. přenesená",J403,0)</f>
        <v>0</v>
      </c>
      <c r="BI403" s="179">
        <f>IF(N403="nulová",J403,0)</f>
        <v>0</v>
      </c>
      <c r="BJ403" s="16" t="s">
        <v>80</v>
      </c>
      <c r="BK403" s="179">
        <f>ROUND(I403*H403,2)</f>
        <v>0</v>
      </c>
      <c r="BL403" s="16" t="s">
        <v>139</v>
      </c>
      <c r="BM403" s="178" t="s">
        <v>849</v>
      </c>
    </row>
    <row r="404" spans="1:65" s="2" customFormat="1" ht="29.25">
      <c r="A404" s="33"/>
      <c r="B404" s="34"/>
      <c r="C404" s="35"/>
      <c r="D404" s="190" t="s">
        <v>449</v>
      </c>
      <c r="E404" s="35"/>
      <c r="F404" s="191" t="s">
        <v>845</v>
      </c>
      <c r="G404" s="35"/>
      <c r="H404" s="35"/>
      <c r="I404" s="192"/>
      <c r="J404" s="35"/>
      <c r="K404" s="35"/>
      <c r="L404" s="38"/>
      <c r="M404" s="193"/>
      <c r="N404" s="194"/>
      <c r="O404" s="63"/>
      <c r="P404" s="63"/>
      <c r="Q404" s="63"/>
      <c r="R404" s="63"/>
      <c r="S404" s="63"/>
      <c r="T404" s="64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6" t="s">
        <v>449</v>
      </c>
      <c r="AU404" s="16" t="s">
        <v>135</v>
      </c>
    </row>
    <row r="405" spans="1:65" s="2" customFormat="1" ht="24">
      <c r="A405" s="33"/>
      <c r="B405" s="34"/>
      <c r="C405" s="167" t="s">
        <v>850</v>
      </c>
      <c r="D405" s="167" t="s">
        <v>125</v>
      </c>
      <c r="E405" s="168" t="s">
        <v>851</v>
      </c>
      <c r="F405" s="169" t="s">
        <v>852</v>
      </c>
      <c r="G405" s="170" t="s">
        <v>306</v>
      </c>
      <c r="H405" s="171">
        <v>12161</v>
      </c>
      <c r="I405" s="172"/>
      <c r="J405" s="173">
        <f>ROUND(I405*H405,2)</f>
        <v>0</v>
      </c>
      <c r="K405" s="169" t="s">
        <v>129</v>
      </c>
      <c r="L405" s="38"/>
      <c r="M405" s="174" t="s">
        <v>19</v>
      </c>
      <c r="N405" s="175" t="s">
        <v>46</v>
      </c>
      <c r="O405" s="63"/>
      <c r="P405" s="176">
        <f>O405*H405</f>
        <v>0</v>
      </c>
      <c r="Q405" s="176">
        <v>9.0000000000000006E-5</v>
      </c>
      <c r="R405" s="176">
        <f>Q405*H405</f>
        <v>1.09449</v>
      </c>
      <c r="S405" s="176">
        <v>0</v>
      </c>
      <c r="T405" s="177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78" t="s">
        <v>139</v>
      </c>
      <c r="AT405" s="178" t="s">
        <v>125</v>
      </c>
      <c r="AU405" s="178" t="s">
        <v>135</v>
      </c>
      <c r="AY405" s="16" t="s">
        <v>122</v>
      </c>
      <c r="BE405" s="179">
        <f>IF(N405="základní",J405,0)</f>
        <v>0</v>
      </c>
      <c r="BF405" s="179">
        <f>IF(N405="snížená",J405,0)</f>
        <v>0</v>
      </c>
      <c r="BG405" s="179">
        <f>IF(N405="zákl. přenesená",J405,0)</f>
        <v>0</v>
      </c>
      <c r="BH405" s="179">
        <f>IF(N405="sníž. přenesená",J405,0)</f>
        <v>0</v>
      </c>
      <c r="BI405" s="179">
        <f>IF(N405="nulová",J405,0)</f>
        <v>0</v>
      </c>
      <c r="BJ405" s="16" t="s">
        <v>80</v>
      </c>
      <c r="BK405" s="179">
        <f>ROUND(I405*H405,2)</f>
        <v>0</v>
      </c>
      <c r="BL405" s="16" t="s">
        <v>139</v>
      </c>
      <c r="BM405" s="178" t="s">
        <v>853</v>
      </c>
    </row>
    <row r="406" spans="1:65" s="2" customFormat="1" ht="24">
      <c r="A406" s="33"/>
      <c r="B406" s="34"/>
      <c r="C406" s="167" t="s">
        <v>854</v>
      </c>
      <c r="D406" s="167" t="s">
        <v>125</v>
      </c>
      <c r="E406" s="168" t="s">
        <v>482</v>
      </c>
      <c r="F406" s="169" t="s">
        <v>483</v>
      </c>
      <c r="G406" s="170" t="s">
        <v>306</v>
      </c>
      <c r="H406" s="171">
        <v>11282</v>
      </c>
      <c r="I406" s="172"/>
      <c r="J406" s="173">
        <f>ROUND(I406*H406,2)</f>
        <v>0</v>
      </c>
      <c r="K406" s="169" t="s">
        <v>129</v>
      </c>
      <c r="L406" s="38"/>
      <c r="M406" s="174" t="s">
        <v>19</v>
      </c>
      <c r="N406" s="175" t="s">
        <v>46</v>
      </c>
      <c r="O406" s="63"/>
      <c r="P406" s="176">
        <f>O406*H406</f>
        <v>0</v>
      </c>
      <c r="Q406" s="176">
        <v>0</v>
      </c>
      <c r="R406" s="176">
        <f>Q406*H406</f>
        <v>0</v>
      </c>
      <c r="S406" s="176">
        <v>0</v>
      </c>
      <c r="T406" s="177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78" t="s">
        <v>139</v>
      </c>
      <c r="AT406" s="178" t="s">
        <v>125</v>
      </c>
      <c r="AU406" s="178" t="s">
        <v>135</v>
      </c>
      <c r="AY406" s="16" t="s">
        <v>122</v>
      </c>
      <c r="BE406" s="179">
        <f>IF(N406="základní",J406,0)</f>
        <v>0</v>
      </c>
      <c r="BF406" s="179">
        <f>IF(N406="snížená",J406,0)</f>
        <v>0</v>
      </c>
      <c r="BG406" s="179">
        <f>IF(N406="zákl. přenesená",J406,0)</f>
        <v>0</v>
      </c>
      <c r="BH406" s="179">
        <f>IF(N406="sníž. přenesená",J406,0)</f>
        <v>0</v>
      </c>
      <c r="BI406" s="179">
        <f>IF(N406="nulová",J406,0)</f>
        <v>0</v>
      </c>
      <c r="BJ406" s="16" t="s">
        <v>80</v>
      </c>
      <c r="BK406" s="179">
        <f>ROUND(I406*H406,2)</f>
        <v>0</v>
      </c>
      <c r="BL406" s="16" t="s">
        <v>139</v>
      </c>
      <c r="BM406" s="178" t="s">
        <v>855</v>
      </c>
    </row>
    <row r="407" spans="1:65" s="2" customFormat="1" ht="16.5" customHeight="1">
      <c r="A407" s="33"/>
      <c r="B407" s="34"/>
      <c r="C407" s="167" t="s">
        <v>856</v>
      </c>
      <c r="D407" s="167" t="s">
        <v>125</v>
      </c>
      <c r="E407" s="168" t="s">
        <v>857</v>
      </c>
      <c r="F407" s="169" t="s">
        <v>858</v>
      </c>
      <c r="G407" s="170" t="s">
        <v>278</v>
      </c>
      <c r="H407" s="171">
        <v>2854</v>
      </c>
      <c r="I407" s="172"/>
      <c r="J407" s="173">
        <f>ROUND(I407*H407,2)</f>
        <v>0</v>
      </c>
      <c r="K407" s="169" t="s">
        <v>129</v>
      </c>
      <c r="L407" s="38"/>
      <c r="M407" s="174" t="s">
        <v>19</v>
      </c>
      <c r="N407" s="175" t="s">
        <v>46</v>
      </c>
      <c r="O407" s="63"/>
      <c r="P407" s="176">
        <f>O407*H407</f>
        <v>0</v>
      </c>
      <c r="Q407" s="176">
        <v>0</v>
      </c>
      <c r="R407" s="176">
        <f>Q407*H407</f>
        <v>0</v>
      </c>
      <c r="S407" s="176">
        <v>0</v>
      </c>
      <c r="T407" s="177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78" t="s">
        <v>139</v>
      </c>
      <c r="AT407" s="178" t="s">
        <v>125</v>
      </c>
      <c r="AU407" s="178" t="s">
        <v>135</v>
      </c>
      <c r="AY407" s="16" t="s">
        <v>122</v>
      </c>
      <c r="BE407" s="179">
        <f>IF(N407="základní",J407,0)</f>
        <v>0</v>
      </c>
      <c r="BF407" s="179">
        <f>IF(N407="snížená",J407,0)</f>
        <v>0</v>
      </c>
      <c r="BG407" s="179">
        <f>IF(N407="zákl. přenesená",J407,0)</f>
        <v>0</v>
      </c>
      <c r="BH407" s="179">
        <f>IF(N407="sníž. přenesená",J407,0)</f>
        <v>0</v>
      </c>
      <c r="BI407" s="179">
        <f>IF(N407="nulová",J407,0)</f>
        <v>0</v>
      </c>
      <c r="BJ407" s="16" t="s">
        <v>80</v>
      </c>
      <c r="BK407" s="179">
        <f>ROUND(I407*H407,2)</f>
        <v>0</v>
      </c>
      <c r="BL407" s="16" t="s">
        <v>139</v>
      </c>
      <c r="BM407" s="178" t="s">
        <v>859</v>
      </c>
    </row>
    <row r="408" spans="1:65" s="2" customFormat="1" ht="16.5" customHeight="1">
      <c r="A408" s="33"/>
      <c r="B408" s="34"/>
      <c r="C408" s="167" t="s">
        <v>860</v>
      </c>
      <c r="D408" s="167" t="s">
        <v>125</v>
      </c>
      <c r="E408" s="168" t="s">
        <v>861</v>
      </c>
      <c r="F408" s="169" t="s">
        <v>862</v>
      </c>
      <c r="G408" s="170" t="s">
        <v>150</v>
      </c>
      <c r="H408" s="171">
        <v>402</v>
      </c>
      <c r="I408" s="172"/>
      <c r="J408" s="173">
        <f>ROUND(I408*H408,2)</f>
        <v>0</v>
      </c>
      <c r="K408" s="169" t="s">
        <v>19</v>
      </c>
      <c r="L408" s="38"/>
      <c r="M408" s="174" t="s">
        <v>19</v>
      </c>
      <c r="N408" s="175" t="s">
        <v>46</v>
      </c>
      <c r="O408" s="63"/>
      <c r="P408" s="176">
        <f>O408*H408</f>
        <v>0</v>
      </c>
      <c r="Q408" s="176">
        <v>0</v>
      </c>
      <c r="R408" s="176">
        <f>Q408*H408</f>
        <v>0</v>
      </c>
      <c r="S408" s="176">
        <v>0</v>
      </c>
      <c r="T408" s="177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78" t="s">
        <v>139</v>
      </c>
      <c r="AT408" s="178" t="s">
        <v>125</v>
      </c>
      <c r="AU408" s="178" t="s">
        <v>135</v>
      </c>
      <c r="AY408" s="16" t="s">
        <v>122</v>
      </c>
      <c r="BE408" s="179">
        <f>IF(N408="základní",J408,0)</f>
        <v>0</v>
      </c>
      <c r="BF408" s="179">
        <f>IF(N408="snížená",J408,0)</f>
        <v>0</v>
      </c>
      <c r="BG408" s="179">
        <f>IF(N408="zákl. přenesená",J408,0)</f>
        <v>0</v>
      </c>
      <c r="BH408" s="179">
        <f>IF(N408="sníž. přenesená",J408,0)</f>
        <v>0</v>
      </c>
      <c r="BI408" s="179">
        <f>IF(N408="nulová",J408,0)</f>
        <v>0</v>
      </c>
      <c r="BJ408" s="16" t="s">
        <v>80</v>
      </c>
      <c r="BK408" s="179">
        <f>ROUND(I408*H408,2)</f>
        <v>0</v>
      </c>
      <c r="BL408" s="16" t="s">
        <v>139</v>
      </c>
      <c r="BM408" s="178" t="s">
        <v>863</v>
      </c>
    </row>
    <row r="409" spans="1:65" s="2" customFormat="1" ht="19.5">
      <c r="A409" s="33"/>
      <c r="B409" s="34"/>
      <c r="C409" s="35"/>
      <c r="D409" s="190" t="s">
        <v>160</v>
      </c>
      <c r="E409" s="35"/>
      <c r="F409" s="191" t="s">
        <v>824</v>
      </c>
      <c r="G409" s="35"/>
      <c r="H409" s="35"/>
      <c r="I409" s="192"/>
      <c r="J409" s="35"/>
      <c r="K409" s="35"/>
      <c r="L409" s="38"/>
      <c r="M409" s="193"/>
      <c r="N409" s="194"/>
      <c r="O409" s="63"/>
      <c r="P409" s="63"/>
      <c r="Q409" s="63"/>
      <c r="R409" s="63"/>
      <c r="S409" s="63"/>
      <c r="T409" s="64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6" t="s">
        <v>160</v>
      </c>
      <c r="AU409" s="16" t="s">
        <v>135</v>
      </c>
    </row>
    <row r="410" spans="1:65" s="2" customFormat="1" ht="16.5" customHeight="1">
      <c r="A410" s="33"/>
      <c r="B410" s="34"/>
      <c r="C410" s="167" t="s">
        <v>864</v>
      </c>
      <c r="D410" s="167" t="s">
        <v>125</v>
      </c>
      <c r="E410" s="168" t="s">
        <v>865</v>
      </c>
      <c r="F410" s="169" t="s">
        <v>866</v>
      </c>
      <c r="G410" s="170" t="s">
        <v>150</v>
      </c>
      <c r="H410" s="171">
        <v>2854</v>
      </c>
      <c r="I410" s="172"/>
      <c r="J410" s="173">
        <f>ROUND(I410*H410,2)</f>
        <v>0</v>
      </c>
      <c r="K410" s="169" t="s">
        <v>19</v>
      </c>
      <c r="L410" s="38"/>
      <c r="M410" s="174" t="s">
        <v>19</v>
      </c>
      <c r="N410" s="175" t="s">
        <v>46</v>
      </c>
      <c r="O410" s="63"/>
      <c r="P410" s="176">
        <f>O410*H410</f>
        <v>0</v>
      </c>
      <c r="Q410" s="176">
        <v>0</v>
      </c>
      <c r="R410" s="176">
        <f>Q410*H410</f>
        <v>0</v>
      </c>
      <c r="S410" s="176">
        <v>0</v>
      </c>
      <c r="T410" s="177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78" t="s">
        <v>139</v>
      </c>
      <c r="AT410" s="178" t="s">
        <v>125</v>
      </c>
      <c r="AU410" s="178" t="s">
        <v>135</v>
      </c>
      <c r="AY410" s="16" t="s">
        <v>122</v>
      </c>
      <c r="BE410" s="179">
        <f>IF(N410="základní",J410,0)</f>
        <v>0</v>
      </c>
      <c r="BF410" s="179">
        <f>IF(N410="snížená",J410,0)</f>
        <v>0</v>
      </c>
      <c r="BG410" s="179">
        <f>IF(N410="zákl. přenesená",J410,0)</f>
        <v>0</v>
      </c>
      <c r="BH410" s="179">
        <f>IF(N410="sníž. přenesená",J410,0)</f>
        <v>0</v>
      </c>
      <c r="BI410" s="179">
        <f>IF(N410="nulová",J410,0)</f>
        <v>0</v>
      </c>
      <c r="BJ410" s="16" t="s">
        <v>80</v>
      </c>
      <c r="BK410" s="179">
        <f>ROUND(I410*H410,2)</f>
        <v>0</v>
      </c>
      <c r="BL410" s="16" t="s">
        <v>139</v>
      </c>
      <c r="BM410" s="178" t="s">
        <v>867</v>
      </c>
    </row>
    <row r="411" spans="1:65" s="2" customFormat="1" ht="19.5">
      <c r="A411" s="33"/>
      <c r="B411" s="34"/>
      <c r="C411" s="35"/>
      <c r="D411" s="190" t="s">
        <v>160</v>
      </c>
      <c r="E411" s="35"/>
      <c r="F411" s="191" t="s">
        <v>868</v>
      </c>
      <c r="G411" s="35"/>
      <c r="H411" s="35"/>
      <c r="I411" s="192"/>
      <c r="J411" s="35"/>
      <c r="K411" s="35"/>
      <c r="L411" s="38"/>
      <c r="M411" s="193"/>
      <c r="N411" s="194"/>
      <c r="O411" s="63"/>
      <c r="P411" s="63"/>
      <c r="Q411" s="63"/>
      <c r="R411" s="63"/>
      <c r="S411" s="63"/>
      <c r="T411" s="64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6" t="s">
        <v>160</v>
      </c>
      <c r="AU411" s="16" t="s">
        <v>135</v>
      </c>
    </row>
    <row r="412" spans="1:65" s="2" customFormat="1" ht="16.5" customHeight="1">
      <c r="A412" s="33"/>
      <c r="B412" s="34"/>
      <c r="C412" s="167" t="s">
        <v>869</v>
      </c>
      <c r="D412" s="167" t="s">
        <v>125</v>
      </c>
      <c r="E412" s="168" t="s">
        <v>870</v>
      </c>
      <c r="F412" s="169" t="s">
        <v>871</v>
      </c>
      <c r="G412" s="170" t="s">
        <v>306</v>
      </c>
      <c r="H412" s="171">
        <v>18158</v>
      </c>
      <c r="I412" s="172"/>
      <c r="J412" s="173">
        <f>ROUND(I412*H412,2)</f>
        <v>0</v>
      </c>
      <c r="K412" s="169" t="s">
        <v>19</v>
      </c>
      <c r="L412" s="38"/>
      <c r="M412" s="174" t="s">
        <v>19</v>
      </c>
      <c r="N412" s="175" t="s">
        <v>46</v>
      </c>
      <c r="O412" s="63"/>
      <c r="P412" s="176">
        <f>O412*H412</f>
        <v>0</v>
      </c>
      <c r="Q412" s="176">
        <v>0</v>
      </c>
      <c r="R412" s="176">
        <f>Q412*H412</f>
        <v>0</v>
      </c>
      <c r="S412" s="176">
        <v>0</v>
      </c>
      <c r="T412" s="177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78" t="s">
        <v>139</v>
      </c>
      <c r="AT412" s="178" t="s">
        <v>125</v>
      </c>
      <c r="AU412" s="178" t="s">
        <v>135</v>
      </c>
      <c r="AY412" s="16" t="s">
        <v>122</v>
      </c>
      <c r="BE412" s="179">
        <f>IF(N412="základní",J412,0)</f>
        <v>0</v>
      </c>
      <c r="BF412" s="179">
        <f>IF(N412="snížená",J412,0)</f>
        <v>0</v>
      </c>
      <c r="BG412" s="179">
        <f>IF(N412="zákl. přenesená",J412,0)</f>
        <v>0</v>
      </c>
      <c r="BH412" s="179">
        <f>IF(N412="sníž. přenesená",J412,0)</f>
        <v>0</v>
      </c>
      <c r="BI412" s="179">
        <f>IF(N412="nulová",J412,0)</f>
        <v>0</v>
      </c>
      <c r="BJ412" s="16" t="s">
        <v>80</v>
      </c>
      <c r="BK412" s="179">
        <f>ROUND(I412*H412,2)</f>
        <v>0</v>
      </c>
      <c r="BL412" s="16" t="s">
        <v>139</v>
      </c>
      <c r="BM412" s="178" t="s">
        <v>872</v>
      </c>
    </row>
    <row r="413" spans="1:65" s="2" customFormat="1" ht="19.5">
      <c r="A413" s="33"/>
      <c r="B413" s="34"/>
      <c r="C413" s="35"/>
      <c r="D413" s="190" t="s">
        <v>160</v>
      </c>
      <c r="E413" s="35"/>
      <c r="F413" s="191" t="s">
        <v>873</v>
      </c>
      <c r="G413" s="35"/>
      <c r="H413" s="35"/>
      <c r="I413" s="192"/>
      <c r="J413" s="35"/>
      <c r="K413" s="35"/>
      <c r="L413" s="38"/>
      <c r="M413" s="193"/>
      <c r="N413" s="194"/>
      <c r="O413" s="63"/>
      <c r="P413" s="63"/>
      <c r="Q413" s="63"/>
      <c r="R413" s="63"/>
      <c r="S413" s="63"/>
      <c r="T413" s="64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6" t="s">
        <v>160</v>
      </c>
      <c r="AU413" s="16" t="s">
        <v>135</v>
      </c>
    </row>
    <row r="414" spans="1:65" s="2" customFormat="1" ht="16.5" customHeight="1">
      <c r="A414" s="33"/>
      <c r="B414" s="34"/>
      <c r="C414" s="167" t="s">
        <v>874</v>
      </c>
      <c r="D414" s="167" t="s">
        <v>125</v>
      </c>
      <c r="E414" s="168" t="s">
        <v>875</v>
      </c>
      <c r="F414" s="169" t="s">
        <v>876</v>
      </c>
      <c r="G414" s="170" t="s">
        <v>306</v>
      </c>
      <c r="H414" s="171">
        <v>836</v>
      </c>
      <c r="I414" s="172"/>
      <c r="J414" s="173">
        <f>ROUND(I414*H414,2)</f>
        <v>0</v>
      </c>
      <c r="K414" s="169" t="s">
        <v>19</v>
      </c>
      <c r="L414" s="38"/>
      <c r="M414" s="174" t="s">
        <v>19</v>
      </c>
      <c r="N414" s="175" t="s">
        <v>46</v>
      </c>
      <c r="O414" s="63"/>
      <c r="P414" s="176">
        <f>O414*H414</f>
        <v>0</v>
      </c>
      <c r="Q414" s="176">
        <v>0</v>
      </c>
      <c r="R414" s="176">
        <f>Q414*H414</f>
        <v>0</v>
      </c>
      <c r="S414" s="176">
        <v>0</v>
      </c>
      <c r="T414" s="177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78" t="s">
        <v>139</v>
      </c>
      <c r="AT414" s="178" t="s">
        <v>125</v>
      </c>
      <c r="AU414" s="178" t="s">
        <v>135</v>
      </c>
      <c r="AY414" s="16" t="s">
        <v>122</v>
      </c>
      <c r="BE414" s="179">
        <f>IF(N414="základní",J414,0)</f>
        <v>0</v>
      </c>
      <c r="BF414" s="179">
        <f>IF(N414="snížená",J414,0)</f>
        <v>0</v>
      </c>
      <c r="BG414" s="179">
        <f>IF(N414="zákl. přenesená",J414,0)</f>
        <v>0</v>
      </c>
      <c r="BH414" s="179">
        <f>IF(N414="sníž. přenesená",J414,0)</f>
        <v>0</v>
      </c>
      <c r="BI414" s="179">
        <f>IF(N414="nulová",J414,0)</f>
        <v>0</v>
      </c>
      <c r="BJ414" s="16" t="s">
        <v>80</v>
      </c>
      <c r="BK414" s="179">
        <f>ROUND(I414*H414,2)</f>
        <v>0</v>
      </c>
      <c r="BL414" s="16" t="s">
        <v>139</v>
      </c>
      <c r="BM414" s="178" t="s">
        <v>877</v>
      </c>
    </row>
    <row r="415" spans="1:65" s="2" customFormat="1" ht="19.5">
      <c r="A415" s="33"/>
      <c r="B415" s="34"/>
      <c r="C415" s="35"/>
      <c r="D415" s="190" t="s">
        <v>160</v>
      </c>
      <c r="E415" s="35"/>
      <c r="F415" s="191" t="s">
        <v>878</v>
      </c>
      <c r="G415" s="35"/>
      <c r="H415" s="35"/>
      <c r="I415" s="192"/>
      <c r="J415" s="35"/>
      <c r="K415" s="35"/>
      <c r="L415" s="38"/>
      <c r="M415" s="193"/>
      <c r="N415" s="194"/>
      <c r="O415" s="63"/>
      <c r="P415" s="63"/>
      <c r="Q415" s="63"/>
      <c r="R415" s="63"/>
      <c r="S415" s="63"/>
      <c r="T415" s="64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6" t="s">
        <v>160</v>
      </c>
      <c r="AU415" s="16" t="s">
        <v>135</v>
      </c>
    </row>
    <row r="416" spans="1:65" s="2" customFormat="1" ht="16.5" customHeight="1">
      <c r="A416" s="33"/>
      <c r="B416" s="34"/>
      <c r="C416" s="167" t="s">
        <v>879</v>
      </c>
      <c r="D416" s="167" t="s">
        <v>125</v>
      </c>
      <c r="E416" s="168" t="s">
        <v>880</v>
      </c>
      <c r="F416" s="169" t="s">
        <v>881</v>
      </c>
      <c r="G416" s="170" t="s">
        <v>392</v>
      </c>
      <c r="H416" s="171">
        <v>12.7</v>
      </c>
      <c r="I416" s="172"/>
      <c r="J416" s="173">
        <f>ROUND(I416*H416,2)</f>
        <v>0</v>
      </c>
      <c r="K416" s="169" t="s">
        <v>19</v>
      </c>
      <c r="L416" s="38"/>
      <c r="M416" s="174" t="s">
        <v>19</v>
      </c>
      <c r="N416" s="175" t="s">
        <v>46</v>
      </c>
      <c r="O416" s="63"/>
      <c r="P416" s="176">
        <f>O416*H416</f>
        <v>0</v>
      </c>
      <c r="Q416" s="176">
        <v>0</v>
      </c>
      <c r="R416" s="176">
        <f>Q416*H416</f>
        <v>0</v>
      </c>
      <c r="S416" s="176">
        <v>0</v>
      </c>
      <c r="T416" s="177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78" t="s">
        <v>139</v>
      </c>
      <c r="AT416" s="178" t="s">
        <v>125</v>
      </c>
      <c r="AU416" s="178" t="s">
        <v>135</v>
      </c>
      <c r="AY416" s="16" t="s">
        <v>122</v>
      </c>
      <c r="BE416" s="179">
        <f>IF(N416="základní",J416,0)</f>
        <v>0</v>
      </c>
      <c r="BF416" s="179">
        <f>IF(N416="snížená",J416,0)</f>
        <v>0</v>
      </c>
      <c r="BG416" s="179">
        <f>IF(N416="zákl. přenesená",J416,0)</f>
        <v>0</v>
      </c>
      <c r="BH416" s="179">
        <f>IF(N416="sníž. přenesená",J416,0)</f>
        <v>0</v>
      </c>
      <c r="BI416" s="179">
        <f>IF(N416="nulová",J416,0)</f>
        <v>0</v>
      </c>
      <c r="BJ416" s="16" t="s">
        <v>80</v>
      </c>
      <c r="BK416" s="179">
        <f>ROUND(I416*H416,2)</f>
        <v>0</v>
      </c>
      <c r="BL416" s="16" t="s">
        <v>139</v>
      </c>
      <c r="BM416" s="178" t="s">
        <v>882</v>
      </c>
    </row>
    <row r="417" spans="1:65" s="2" customFormat="1" ht="19.5">
      <c r="A417" s="33"/>
      <c r="B417" s="34"/>
      <c r="C417" s="35"/>
      <c r="D417" s="190" t="s">
        <v>160</v>
      </c>
      <c r="E417" s="35"/>
      <c r="F417" s="191" t="s">
        <v>883</v>
      </c>
      <c r="G417" s="35"/>
      <c r="H417" s="35"/>
      <c r="I417" s="192"/>
      <c r="J417" s="35"/>
      <c r="K417" s="35"/>
      <c r="L417" s="38"/>
      <c r="M417" s="193"/>
      <c r="N417" s="194"/>
      <c r="O417" s="63"/>
      <c r="P417" s="63"/>
      <c r="Q417" s="63"/>
      <c r="R417" s="63"/>
      <c r="S417" s="63"/>
      <c r="T417" s="64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6" t="s">
        <v>160</v>
      </c>
      <c r="AU417" s="16" t="s">
        <v>135</v>
      </c>
    </row>
    <row r="418" spans="1:65" s="2" customFormat="1" ht="16.5" customHeight="1">
      <c r="A418" s="33"/>
      <c r="B418" s="34"/>
      <c r="C418" s="167" t="s">
        <v>884</v>
      </c>
      <c r="D418" s="167" t="s">
        <v>125</v>
      </c>
      <c r="E418" s="168" t="s">
        <v>885</v>
      </c>
      <c r="F418" s="169" t="s">
        <v>886</v>
      </c>
      <c r="G418" s="170" t="s">
        <v>150</v>
      </c>
      <c r="H418" s="171">
        <v>20</v>
      </c>
      <c r="I418" s="172"/>
      <c r="J418" s="173">
        <f>ROUND(I418*H418,2)</f>
        <v>0</v>
      </c>
      <c r="K418" s="169" t="s">
        <v>19</v>
      </c>
      <c r="L418" s="38"/>
      <c r="M418" s="174" t="s">
        <v>19</v>
      </c>
      <c r="N418" s="175" t="s">
        <v>46</v>
      </c>
      <c r="O418" s="63"/>
      <c r="P418" s="176">
        <f>O418*H418</f>
        <v>0</v>
      </c>
      <c r="Q418" s="176">
        <v>0</v>
      </c>
      <c r="R418" s="176">
        <f>Q418*H418</f>
        <v>0</v>
      </c>
      <c r="S418" s="176">
        <v>0</v>
      </c>
      <c r="T418" s="177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78" t="s">
        <v>139</v>
      </c>
      <c r="AT418" s="178" t="s">
        <v>125</v>
      </c>
      <c r="AU418" s="178" t="s">
        <v>135</v>
      </c>
      <c r="AY418" s="16" t="s">
        <v>122</v>
      </c>
      <c r="BE418" s="179">
        <f>IF(N418="základní",J418,0)</f>
        <v>0</v>
      </c>
      <c r="BF418" s="179">
        <f>IF(N418="snížená",J418,0)</f>
        <v>0</v>
      </c>
      <c r="BG418" s="179">
        <f>IF(N418="zákl. přenesená",J418,0)</f>
        <v>0</v>
      </c>
      <c r="BH418" s="179">
        <f>IF(N418="sníž. přenesená",J418,0)</f>
        <v>0</v>
      </c>
      <c r="BI418" s="179">
        <f>IF(N418="nulová",J418,0)</f>
        <v>0</v>
      </c>
      <c r="BJ418" s="16" t="s">
        <v>80</v>
      </c>
      <c r="BK418" s="179">
        <f>ROUND(I418*H418,2)</f>
        <v>0</v>
      </c>
      <c r="BL418" s="16" t="s">
        <v>139</v>
      </c>
      <c r="BM418" s="178" t="s">
        <v>887</v>
      </c>
    </row>
    <row r="419" spans="1:65" s="2" customFormat="1" ht="48.75">
      <c r="A419" s="33"/>
      <c r="B419" s="34"/>
      <c r="C419" s="35"/>
      <c r="D419" s="190" t="s">
        <v>160</v>
      </c>
      <c r="E419" s="35"/>
      <c r="F419" s="191" t="s">
        <v>888</v>
      </c>
      <c r="G419" s="35"/>
      <c r="H419" s="35"/>
      <c r="I419" s="192"/>
      <c r="J419" s="35"/>
      <c r="K419" s="35"/>
      <c r="L419" s="38"/>
      <c r="M419" s="193"/>
      <c r="N419" s="194"/>
      <c r="O419" s="63"/>
      <c r="P419" s="63"/>
      <c r="Q419" s="63"/>
      <c r="R419" s="63"/>
      <c r="S419" s="63"/>
      <c r="T419" s="64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6" t="s">
        <v>160</v>
      </c>
      <c r="AU419" s="16" t="s">
        <v>135</v>
      </c>
    </row>
    <row r="420" spans="1:65" s="2" customFormat="1" ht="24">
      <c r="A420" s="33"/>
      <c r="B420" s="34"/>
      <c r="C420" s="167" t="s">
        <v>889</v>
      </c>
      <c r="D420" s="167" t="s">
        <v>125</v>
      </c>
      <c r="E420" s="168" t="s">
        <v>890</v>
      </c>
      <c r="F420" s="169" t="s">
        <v>891</v>
      </c>
      <c r="G420" s="170" t="s">
        <v>397</v>
      </c>
      <c r="H420" s="171">
        <v>818</v>
      </c>
      <c r="I420" s="172"/>
      <c r="J420" s="173">
        <f>ROUND(I420*H420,2)</f>
        <v>0</v>
      </c>
      <c r="K420" s="169" t="s">
        <v>129</v>
      </c>
      <c r="L420" s="38"/>
      <c r="M420" s="174" t="s">
        <v>19</v>
      </c>
      <c r="N420" s="175" t="s">
        <v>46</v>
      </c>
      <c r="O420" s="63"/>
      <c r="P420" s="176">
        <f>O420*H420</f>
        <v>0</v>
      </c>
      <c r="Q420" s="176">
        <v>0</v>
      </c>
      <c r="R420" s="176">
        <f>Q420*H420</f>
        <v>0</v>
      </c>
      <c r="S420" s="176">
        <v>0</v>
      </c>
      <c r="T420" s="177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78" t="s">
        <v>139</v>
      </c>
      <c r="AT420" s="178" t="s">
        <v>125</v>
      </c>
      <c r="AU420" s="178" t="s">
        <v>135</v>
      </c>
      <c r="AY420" s="16" t="s">
        <v>122</v>
      </c>
      <c r="BE420" s="179">
        <f>IF(N420="základní",J420,0)</f>
        <v>0</v>
      </c>
      <c r="BF420" s="179">
        <f>IF(N420="snížená",J420,0)</f>
        <v>0</v>
      </c>
      <c r="BG420" s="179">
        <f>IF(N420="zákl. přenesená",J420,0)</f>
        <v>0</v>
      </c>
      <c r="BH420" s="179">
        <f>IF(N420="sníž. přenesená",J420,0)</f>
        <v>0</v>
      </c>
      <c r="BI420" s="179">
        <f>IF(N420="nulová",J420,0)</f>
        <v>0</v>
      </c>
      <c r="BJ420" s="16" t="s">
        <v>80</v>
      </c>
      <c r="BK420" s="179">
        <f>ROUND(I420*H420,2)</f>
        <v>0</v>
      </c>
      <c r="BL420" s="16" t="s">
        <v>139</v>
      </c>
      <c r="BM420" s="178" t="s">
        <v>892</v>
      </c>
    </row>
    <row r="421" spans="1:65" s="2" customFormat="1" ht="78">
      <c r="A421" s="33"/>
      <c r="B421" s="34"/>
      <c r="C421" s="35"/>
      <c r="D421" s="190" t="s">
        <v>449</v>
      </c>
      <c r="E421" s="35"/>
      <c r="F421" s="191" t="s">
        <v>893</v>
      </c>
      <c r="G421" s="35"/>
      <c r="H421" s="35"/>
      <c r="I421" s="192"/>
      <c r="J421" s="35"/>
      <c r="K421" s="35"/>
      <c r="L421" s="38"/>
      <c r="M421" s="193"/>
      <c r="N421" s="194"/>
      <c r="O421" s="63"/>
      <c r="P421" s="63"/>
      <c r="Q421" s="63"/>
      <c r="R421" s="63"/>
      <c r="S421" s="63"/>
      <c r="T421" s="64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6" t="s">
        <v>449</v>
      </c>
      <c r="AU421" s="16" t="s">
        <v>135</v>
      </c>
    </row>
    <row r="422" spans="1:65" s="2" customFormat="1" ht="24">
      <c r="A422" s="33"/>
      <c r="B422" s="34"/>
      <c r="C422" s="167" t="s">
        <v>894</v>
      </c>
      <c r="D422" s="167" t="s">
        <v>125</v>
      </c>
      <c r="E422" s="168" t="s">
        <v>895</v>
      </c>
      <c r="F422" s="169" t="s">
        <v>896</v>
      </c>
      <c r="G422" s="170" t="s">
        <v>397</v>
      </c>
      <c r="H422" s="171">
        <v>818</v>
      </c>
      <c r="I422" s="172"/>
      <c r="J422" s="173">
        <f>ROUND(I422*H422,2)</f>
        <v>0</v>
      </c>
      <c r="K422" s="169" t="s">
        <v>129</v>
      </c>
      <c r="L422" s="38"/>
      <c r="M422" s="174" t="s">
        <v>19</v>
      </c>
      <c r="N422" s="175" t="s">
        <v>46</v>
      </c>
      <c r="O422" s="63"/>
      <c r="P422" s="176">
        <f>O422*H422</f>
        <v>0</v>
      </c>
      <c r="Q422" s="176">
        <v>0</v>
      </c>
      <c r="R422" s="176">
        <f>Q422*H422</f>
        <v>0</v>
      </c>
      <c r="S422" s="176">
        <v>0</v>
      </c>
      <c r="T422" s="177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78" t="s">
        <v>139</v>
      </c>
      <c r="AT422" s="178" t="s">
        <v>125</v>
      </c>
      <c r="AU422" s="178" t="s">
        <v>135</v>
      </c>
      <c r="AY422" s="16" t="s">
        <v>122</v>
      </c>
      <c r="BE422" s="179">
        <f>IF(N422="základní",J422,0)</f>
        <v>0</v>
      </c>
      <c r="BF422" s="179">
        <f>IF(N422="snížená",J422,0)</f>
        <v>0</v>
      </c>
      <c r="BG422" s="179">
        <f>IF(N422="zákl. přenesená",J422,0)</f>
        <v>0</v>
      </c>
      <c r="BH422" s="179">
        <f>IF(N422="sníž. přenesená",J422,0)</f>
        <v>0</v>
      </c>
      <c r="BI422" s="179">
        <f>IF(N422="nulová",J422,0)</f>
        <v>0</v>
      </c>
      <c r="BJ422" s="16" t="s">
        <v>80</v>
      </c>
      <c r="BK422" s="179">
        <f>ROUND(I422*H422,2)</f>
        <v>0</v>
      </c>
      <c r="BL422" s="16" t="s">
        <v>139</v>
      </c>
      <c r="BM422" s="178" t="s">
        <v>897</v>
      </c>
    </row>
    <row r="423" spans="1:65" s="2" customFormat="1" ht="48.75">
      <c r="A423" s="33"/>
      <c r="B423" s="34"/>
      <c r="C423" s="35"/>
      <c r="D423" s="190" t="s">
        <v>449</v>
      </c>
      <c r="E423" s="35"/>
      <c r="F423" s="191" t="s">
        <v>898</v>
      </c>
      <c r="G423" s="35"/>
      <c r="H423" s="35"/>
      <c r="I423" s="192"/>
      <c r="J423" s="35"/>
      <c r="K423" s="35"/>
      <c r="L423" s="38"/>
      <c r="M423" s="193"/>
      <c r="N423" s="194"/>
      <c r="O423" s="63"/>
      <c r="P423" s="63"/>
      <c r="Q423" s="63"/>
      <c r="R423" s="63"/>
      <c r="S423" s="63"/>
      <c r="T423" s="64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6" t="s">
        <v>449</v>
      </c>
      <c r="AU423" s="16" t="s">
        <v>135</v>
      </c>
    </row>
    <row r="424" spans="1:65" s="2" customFormat="1" ht="16.5" customHeight="1">
      <c r="A424" s="33"/>
      <c r="B424" s="34"/>
      <c r="C424" s="167" t="s">
        <v>899</v>
      </c>
      <c r="D424" s="167" t="s">
        <v>125</v>
      </c>
      <c r="E424" s="168" t="s">
        <v>900</v>
      </c>
      <c r="F424" s="169" t="s">
        <v>901</v>
      </c>
      <c r="G424" s="170" t="s">
        <v>779</v>
      </c>
      <c r="H424" s="171">
        <v>13680</v>
      </c>
      <c r="I424" s="172"/>
      <c r="J424" s="173">
        <f>ROUND(I424*H424,2)</f>
        <v>0</v>
      </c>
      <c r="K424" s="169" t="s">
        <v>19</v>
      </c>
      <c r="L424" s="38"/>
      <c r="M424" s="174" t="s">
        <v>19</v>
      </c>
      <c r="N424" s="175" t="s">
        <v>46</v>
      </c>
      <c r="O424" s="63"/>
      <c r="P424" s="176">
        <f>O424*H424</f>
        <v>0</v>
      </c>
      <c r="Q424" s="176">
        <v>0</v>
      </c>
      <c r="R424" s="176">
        <f>Q424*H424</f>
        <v>0</v>
      </c>
      <c r="S424" s="176">
        <v>0</v>
      </c>
      <c r="T424" s="177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78" t="s">
        <v>139</v>
      </c>
      <c r="AT424" s="178" t="s">
        <v>125</v>
      </c>
      <c r="AU424" s="178" t="s">
        <v>135</v>
      </c>
      <c r="AY424" s="16" t="s">
        <v>122</v>
      </c>
      <c r="BE424" s="179">
        <f>IF(N424="základní",J424,0)</f>
        <v>0</v>
      </c>
      <c r="BF424" s="179">
        <f>IF(N424="snížená",J424,0)</f>
        <v>0</v>
      </c>
      <c r="BG424" s="179">
        <f>IF(N424="zákl. přenesená",J424,0)</f>
        <v>0</v>
      </c>
      <c r="BH424" s="179">
        <f>IF(N424="sníž. přenesená",J424,0)</f>
        <v>0</v>
      </c>
      <c r="BI424" s="179">
        <f>IF(N424="nulová",J424,0)</f>
        <v>0</v>
      </c>
      <c r="BJ424" s="16" t="s">
        <v>80</v>
      </c>
      <c r="BK424" s="179">
        <f>ROUND(I424*H424,2)</f>
        <v>0</v>
      </c>
      <c r="BL424" s="16" t="s">
        <v>139</v>
      </c>
      <c r="BM424" s="178" t="s">
        <v>902</v>
      </c>
    </row>
    <row r="425" spans="1:65" s="2" customFormat="1" ht="19.5">
      <c r="A425" s="33"/>
      <c r="B425" s="34"/>
      <c r="C425" s="35"/>
      <c r="D425" s="190" t="s">
        <v>160</v>
      </c>
      <c r="E425" s="35"/>
      <c r="F425" s="191" t="s">
        <v>903</v>
      </c>
      <c r="G425" s="35"/>
      <c r="H425" s="35"/>
      <c r="I425" s="192"/>
      <c r="J425" s="35"/>
      <c r="K425" s="35"/>
      <c r="L425" s="38"/>
      <c r="M425" s="193"/>
      <c r="N425" s="194"/>
      <c r="O425" s="63"/>
      <c r="P425" s="63"/>
      <c r="Q425" s="63"/>
      <c r="R425" s="63"/>
      <c r="S425" s="63"/>
      <c r="T425" s="64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6" t="s">
        <v>160</v>
      </c>
      <c r="AU425" s="16" t="s">
        <v>135</v>
      </c>
    </row>
    <row r="426" spans="1:65" s="2" customFormat="1" ht="16.5" customHeight="1">
      <c r="A426" s="33"/>
      <c r="B426" s="34"/>
      <c r="C426" s="167" t="s">
        <v>904</v>
      </c>
      <c r="D426" s="167" t="s">
        <v>125</v>
      </c>
      <c r="E426" s="168" t="s">
        <v>905</v>
      </c>
      <c r="F426" s="169" t="s">
        <v>906</v>
      </c>
      <c r="G426" s="170" t="s">
        <v>158</v>
      </c>
      <c r="H426" s="171">
        <v>3.4</v>
      </c>
      <c r="I426" s="172"/>
      <c r="J426" s="173">
        <f>ROUND(I426*H426,2)</f>
        <v>0</v>
      </c>
      <c r="K426" s="169" t="s">
        <v>19</v>
      </c>
      <c r="L426" s="38"/>
      <c r="M426" s="174" t="s">
        <v>19</v>
      </c>
      <c r="N426" s="175" t="s">
        <v>46</v>
      </c>
      <c r="O426" s="63"/>
      <c r="P426" s="176">
        <f>O426*H426</f>
        <v>0</v>
      </c>
      <c r="Q426" s="176">
        <v>0</v>
      </c>
      <c r="R426" s="176">
        <f>Q426*H426</f>
        <v>0</v>
      </c>
      <c r="S426" s="176">
        <v>0</v>
      </c>
      <c r="T426" s="177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78" t="s">
        <v>139</v>
      </c>
      <c r="AT426" s="178" t="s">
        <v>125</v>
      </c>
      <c r="AU426" s="178" t="s">
        <v>135</v>
      </c>
      <c r="AY426" s="16" t="s">
        <v>122</v>
      </c>
      <c r="BE426" s="179">
        <f>IF(N426="základní",J426,0)</f>
        <v>0</v>
      </c>
      <c r="BF426" s="179">
        <f>IF(N426="snížená",J426,0)</f>
        <v>0</v>
      </c>
      <c r="BG426" s="179">
        <f>IF(N426="zákl. přenesená",J426,0)</f>
        <v>0</v>
      </c>
      <c r="BH426" s="179">
        <f>IF(N426="sníž. přenesená",J426,0)</f>
        <v>0</v>
      </c>
      <c r="BI426" s="179">
        <f>IF(N426="nulová",J426,0)</f>
        <v>0</v>
      </c>
      <c r="BJ426" s="16" t="s">
        <v>80</v>
      </c>
      <c r="BK426" s="179">
        <f>ROUND(I426*H426,2)</f>
        <v>0</v>
      </c>
      <c r="BL426" s="16" t="s">
        <v>139</v>
      </c>
      <c r="BM426" s="178" t="s">
        <v>907</v>
      </c>
    </row>
    <row r="427" spans="1:65" s="2" customFormat="1" ht="48.75">
      <c r="A427" s="33"/>
      <c r="B427" s="34"/>
      <c r="C427" s="35"/>
      <c r="D427" s="190" t="s">
        <v>160</v>
      </c>
      <c r="E427" s="35"/>
      <c r="F427" s="191" t="s">
        <v>908</v>
      </c>
      <c r="G427" s="35"/>
      <c r="H427" s="35"/>
      <c r="I427" s="192"/>
      <c r="J427" s="35"/>
      <c r="K427" s="35"/>
      <c r="L427" s="38"/>
      <c r="M427" s="193"/>
      <c r="N427" s="194"/>
      <c r="O427" s="63"/>
      <c r="P427" s="63"/>
      <c r="Q427" s="63"/>
      <c r="R427" s="63"/>
      <c r="S427" s="63"/>
      <c r="T427" s="64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160</v>
      </c>
      <c r="AU427" s="16" t="s">
        <v>135</v>
      </c>
    </row>
    <row r="428" spans="1:65" s="2" customFormat="1" ht="16.5" customHeight="1">
      <c r="A428" s="33"/>
      <c r="B428" s="34"/>
      <c r="C428" s="167" t="s">
        <v>909</v>
      </c>
      <c r="D428" s="167" t="s">
        <v>125</v>
      </c>
      <c r="E428" s="168" t="s">
        <v>910</v>
      </c>
      <c r="F428" s="169" t="s">
        <v>911</v>
      </c>
      <c r="G428" s="170" t="s">
        <v>150</v>
      </c>
      <c r="H428" s="171">
        <v>2</v>
      </c>
      <c r="I428" s="172"/>
      <c r="J428" s="173">
        <f>ROUND(I428*H428,2)</f>
        <v>0</v>
      </c>
      <c r="K428" s="169" t="s">
        <v>19</v>
      </c>
      <c r="L428" s="38"/>
      <c r="M428" s="174" t="s">
        <v>19</v>
      </c>
      <c r="N428" s="175" t="s">
        <v>46</v>
      </c>
      <c r="O428" s="63"/>
      <c r="P428" s="176">
        <f>O428*H428</f>
        <v>0</v>
      </c>
      <c r="Q428" s="176">
        <v>0</v>
      </c>
      <c r="R428" s="176">
        <f>Q428*H428</f>
        <v>0</v>
      </c>
      <c r="S428" s="176">
        <v>0</v>
      </c>
      <c r="T428" s="177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78" t="s">
        <v>139</v>
      </c>
      <c r="AT428" s="178" t="s">
        <v>125</v>
      </c>
      <c r="AU428" s="178" t="s">
        <v>135</v>
      </c>
      <c r="AY428" s="16" t="s">
        <v>122</v>
      </c>
      <c r="BE428" s="179">
        <f>IF(N428="základní",J428,0)</f>
        <v>0</v>
      </c>
      <c r="BF428" s="179">
        <f>IF(N428="snížená",J428,0)</f>
        <v>0</v>
      </c>
      <c r="BG428" s="179">
        <f>IF(N428="zákl. přenesená",J428,0)</f>
        <v>0</v>
      </c>
      <c r="BH428" s="179">
        <f>IF(N428="sníž. přenesená",J428,0)</f>
        <v>0</v>
      </c>
      <c r="BI428" s="179">
        <f>IF(N428="nulová",J428,0)</f>
        <v>0</v>
      </c>
      <c r="BJ428" s="16" t="s">
        <v>80</v>
      </c>
      <c r="BK428" s="179">
        <f>ROUND(I428*H428,2)</f>
        <v>0</v>
      </c>
      <c r="BL428" s="16" t="s">
        <v>139</v>
      </c>
      <c r="BM428" s="178" t="s">
        <v>912</v>
      </c>
    </row>
    <row r="429" spans="1:65" s="2" customFormat="1" ht="19.5">
      <c r="A429" s="33"/>
      <c r="B429" s="34"/>
      <c r="C429" s="35"/>
      <c r="D429" s="190" t="s">
        <v>160</v>
      </c>
      <c r="E429" s="35"/>
      <c r="F429" s="191" t="s">
        <v>913</v>
      </c>
      <c r="G429" s="35"/>
      <c r="H429" s="35"/>
      <c r="I429" s="192"/>
      <c r="J429" s="35"/>
      <c r="K429" s="35"/>
      <c r="L429" s="38"/>
      <c r="M429" s="193"/>
      <c r="N429" s="194"/>
      <c r="O429" s="63"/>
      <c r="P429" s="63"/>
      <c r="Q429" s="63"/>
      <c r="R429" s="63"/>
      <c r="S429" s="63"/>
      <c r="T429" s="64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6" t="s">
        <v>160</v>
      </c>
      <c r="AU429" s="16" t="s">
        <v>135</v>
      </c>
    </row>
    <row r="430" spans="1:65" s="2" customFormat="1" ht="16.5" customHeight="1">
      <c r="A430" s="33"/>
      <c r="B430" s="34"/>
      <c r="C430" s="167" t="s">
        <v>914</v>
      </c>
      <c r="D430" s="167" t="s">
        <v>125</v>
      </c>
      <c r="E430" s="168" t="s">
        <v>915</v>
      </c>
      <c r="F430" s="169" t="s">
        <v>916</v>
      </c>
      <c r="G430" s="170" t="s">
        <v>150</v>
      </c>
      <c r="H430" s="171">
        <v>4</v>
      </c>
      <c r="I430" s="172"/>
      <c r="J430" s="173">
        <f>ROUND(I430*H430,2)</f>
        <v>0</v>
      </c>
      <c r="K430" s="169" t="s">
        <v>19</v>
      </c>
      <c r="L430" s="38"/>
      <c r="M430" s="174" t="s">
        <v>19</v>
      </c>
      <c r="N430" s="175" t="s">
        <v>46</v>
      </c>
      <c r="O430" s="63"/>
      <c r="P430" s="176">
        <f>O430*H430</f>
        <v>0</v>
      </c>
      <c r="Q430" s="176">
        <v>0</v>
      </c>
      <c r="R430" s="176">
        <f>Q430*H430</f>
        <v>0</v>
      </c>
      <c r="S430" s="176">
        <v>0</v>
      </c>
      <c r="T430" s="177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78" t="s">
        <v>139</v>
      </c>
      <c r="AT430" s="178" t="s">
        <v>125</v>
      </c>
      <c r="AU430" s="178" t="s">
        <v>135</v>
      </c>
      <c r="AY430" s="16" t="s">
        <v>122</v>
      </c>
      <c r="BE430" s="179">
        <f>IF(N430="základní",J430,0)</f>
        <v>0</v>
      </c>
      <c r="BF430" s="179">
        <f>IF(N430="snížená",J430,0)</f>
        <v>0</v>
      </c>
      <c r="BG430" s="179">
        <f>IF(N430="zákl. přenesená",J430,0)</f>
        <v>0</v>
      </c>
      <c r="BH430" s="179">
        <f>IF(N430="sníž. přenesená",J430,0)</f>
        <v>0</v>
      </c>
      <c r="BI430" s="179">
        <f>IF(N430="nulová",J430,0)</f>
        <v>0</v>
      </c>
      <c r="BJ430" s="16" t="s">
        <v>80</v>
      </c>
      <c r="BK430" s="179">
        <f>ROUND(I430*H430,2)</f>
        <v>0</v>
      </c>
      <c r="BL430" s="16" t="s">
        <v>139</v>
      </c>
      <c r="BM430" s="178" t="s">
        <v>917</v>
      </c>
    </row>
    <row r="431" spans="1:65" s="2" customFormat="1" ht="39">
      <c r="A431" s="33"/>
      <c r="B431" s="34"/>
      <c r="C431" s="35"/>
      <c r="D431" s="190" t="s">
        <v>160</v>
      </c>
      <c r="E431" s="35"/>
      <c r="F431" s="191" t="s">
        <v>918</v>
      </c>
      <c r="G431" s="35"/>
      <c r="H431" s="35"/>
      <c r="I431" s="192"/>
      <c r="J431" s="35"/>
      <c r="K431" s="35"/>
      <c r="L431" s="38"/>
      <c r="M431" s="193"/>
      <c r="N431" s="194"/>
      <c r="O431" s="63"/>
      <c r="P431" s="63"/>
      <c r="Q431" s="63"/>
      <c r="R431" s="63"/>
      <c r="S431" s="63"/>
      <c r="T431" s="64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6" t="s">
        <v>160</v>
      </c>
      <c r="AU431" s="16" t="s">
        <v>135</v>
      </c>
    </row>
    <row r="432" spans="1:65" s="2" customFormat="1" ht="16.5" customHeight="1">
      <c r="A432" s="33"/>
      <c r="B432" s="34"/>
      <c r="C432" s="167" t="s">
        <v>919</v>
      </c>
      <c r="D432" s="167" t="s">
        <v>125</v>
      </c>
      <c r="E432" s="168" t="s">
        <v>920</v>
      </c>
      <c r="F432" s="169" t="s">
        <v>921</v>
      </c>
      <c r="G432" s="170" t="s">
        <v>150</v>
      </c>
      <c r="H432" s="171">
        <v>4</v>
      </c>
      <c r="I432" s="172"/>
      <c r="J432" s="173">
        <f>ROUND(I432*H432,2)</f>
        <v>0</v>
      </c>
      <c r="K432" s="169" t="s">
        <v>19</v>
      </c>
      <c r="L432" s="38"/>
      <c r="M432" s="174" t="s">
        <v>19</v>
      </c>
      <c r="N432" s="175" t="s">
        <v>46</v>
      </c>
      <c r="O432" s="63"/>
      <c r="P432" s="176">
        <f>O432*H432</f>
        <v>0</v>
      </c>
      <c r="Q432" s="176">
        <v>0</v>
      </c>
      <c r="R432" s="176">
        <f>Q432*H432</f>
        <v>0</v>
      </c>
      <c r="S432" s="176">
        <v>0</v>
      </c>
      <c r="T432" s="177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78" t="s">
        <v>139</v>
      </c>
      <c r="AT432" s="178" t="s">
        <v>125</v>
      </c>
      <c r="AU432" s="178" t="s">
        <v>135</v>
      </c>
      <c r="AY432" s="16" t="s">
        <v>122</v>
      </c>
      <c r="BE432" s="179">
        <f>IF(N432="základní",J432,0)</f>
        <v>0</v>
      </c>
      <c r="BF432" s="179">
        <f>IF(N432="snížená",J432,0)</f>
        <v>0</v>
      </c>
      <c r="BG432" s="179">
        <f>IF(N432="zákl. přenesená",J432,0)</f>
        <v>0</v>
      </c>
      <c r="BH432" s="179">
        <f>IF(N432="sníž. přenesená",J432,0)</f>
        <v>0</v>
      </c>
      <c r="BI432" s="179">
        <f>IF(N432="nulová",J432,0)</f>
        <v>0</v>
      </c>
      <c r="BJ432" s="16" t="s">
        <v>80</v>
      </c>
      <c r="BK432" s="179">
        <f>ROUND(I432*H432,2)</f>
        <v>0</v>
      </c>
      <c r="BL432" s="16" t="s">
        <v>139</v>
      </c>
      <c r="BM432" s="178" t="s">
        <v>922</v>
      </c>
    </row>
    <row r="433" spans="1:65" s="2" customFormat="1" ht="19.5">
      <c r="A433" s="33"/>
      <c r="B433" s="34"/>
      <c r="C433" s="35"/>
      <c r="D433" s="190" t="s">
        <v>160</v>
      </c>
      <c r="E433" s="35"/>
      <c r="F433" s="191" t="s">
        <v>923</v>
      </c>
      <c r="G433" s="35"/>
      <c r="H433" s="35"/>
      <c r="I433" s="192"/>
      <c r="J433" s="35"/>
      <c r="K433" s="35"/>
      <c r="L433" s="38"/>
      <c r="M433" s="193"/>
      <c r="N433" s="194"/>
      <c r="O433" s="63"/>
      <c r="P433" s="63"/>
      <c r="Q433" s="63"/>
      <c r="R433" s="63"/>
      <c r="S433" s="63"/>
      <c r="T433" s="64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6" t="s">
        <v>160</v>
      </c>
      <c r="AU433" s="16" t="s">
        <v>135</v>
      </c>
    </row>
    <row r="434" spans="1:65" s="2" customFormat="1" ht="16.5" customHeight="1">
      <c r="A434" s="33"/>
      <c r="B434" s="34"/>
      <c r="C434" s="167" t="s">
        <v>924</v>
      </c>
      <c r="D434" s="167" t="s">
        <v>125</v>
      </c>
      <c r="E434" s="168" t="s">
        <v>925</v>
      </c>
      <c r="F434" s="169" t="s">
        <v>926</v>
      </c>
      <c r="G434" s="170" t="s">
        <v>306</v>
      </c>
      <c r="H434" s="171">
        <v>10</v>
      </c>
      <c r="I434" s="172"/>
      <c r="J434" s="173">
        <f>ROUND(I434*H434,2)</f>
        <v>0</v>
      </c>
      <c r="K434" s="169" t="s">
        <v>19</v>
      </c>
      <c r="L434" s="38"/>
      <c r="M434" s="174" t="s">
        <v>19</v>
      </c>
      <c r="N434" s="175" t="s">
        <v>46</v>
      </c>
      <c r="O434" s="63"/>
      <c r="P434" s="176">
        <f>O434*H434</f>
        <v>0</v>
      </c>
      <c r="Q434" s="176">
        <v>0</v>
      </c>
      <c r="R434" s="176">
        <f>Q434*H434</f>
        <v>0</v>
      </c>
      <c r="S434" s="176">
        <v>0</v>
      </c>
      <c r="T434" s="177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78" t="s">
        <v>139</v>
      </c>
      <c r="AT434" s="178" t="s">
        <v>125</v>
      </c>
      <c r="AU434" s="178" t="s">
        <v>135</v>
      </c>
      <c r="AY434" s="16" t="s">
        <v>122</v>
      </c>
      <c r="BE434" s="179">
        <f>IF(N434="základní",J434,0)</f>
        <v>0</v>
      </c>
      <c r="BF434" s="179">
        <f>IF(N434="snížená",J434,0)</f>
        <v>0</v>
      </c>
      <c r="BG434" s="179">
        <f>IF(N434="zákl. přenesená",J434,0)</f>
        <v>0</v>
      </c>
      <c r="BH434" s="179">
        <f>IF(N434="sníž. přenesená",J434,0)</f>
        <v>0</v>
      </c>
      <c r="BI434" s="179">
        <f>IF(N434="nulová",J434,0)</f>
        <v>0</v>
      </c>
      <c r="BJ434" s="16" t="s">
        <v>80</v>
      </c>
      <c r="BK434" s="179">
        <f>ROUND(I434*H434,2)</f>
        <v>0</v>
      </c>
      <c r="BL434" s="16" t="s">
        <v>139</v>
      </c>
      <c r="BM434" s="178" t="s">
        <v>927</v>
      </c>
    </row>
    <row r="435" spans="1:65" s="2" customFormat="1" ht="19.5">
      <c r="A435" s="33"/>
      <c r="B435" s="34"/>
      <c r="C435" s="35"/>
      <c r="D435" s="190" t="s">
        <v>160</v>
      </c>
      <c r="E435" s="35"/>
      <c r="F435" s="191" t="s">
        <v>928</v>
      </c>
      <c r="G435" s="35"/>
      <c r="H435" s="35"/>
      <c r="I435" s="192"/>
      <c r="J435" s="35"/>
      <c r="K435" s="35"/>
      <c r="L435" s="38"/>
      <c r="M435" s="193"/>
      <c r="N435" s="194"/>
      <c r="O435" s="63"/>
      <c r="P435" s="63"/>
      <c r="Q435" s="63"/>
      <c r="R435" s="63"/>
      <c r="S435" s="63"/>
      <c r="T435" s="64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160</v>
      </c>
      <c r="AU435" s="16" t="s">
        <v>135</v>
      </c>
    </row>
    <row r="436" spans="1:65" s="2" customFormat="1" ht="16.5" customHeight="1">
      <c r="A436" s="33"/>
      <c r="B436" s="34"/>
      <c r="C436" s="167" t="s">
        <v>929</v>
      </c>
      <c r="D436" s="167" t="s">
        <v>125</v>
      </c>
      <c r="E436" s="168" t="s">
        <v>930</v>
      </c>
      <c r="F436" s="169" t="s">
        <v>931</v>
      </c>
      <c r="G436" s="170" t="s">
        <v>306</v>
      </c>
      <c r="H436" s="171">
        <v>20</v>
      </c>
      <c r="I436" s="172"/>
      <c r="J436" s="173">
        <f>ROUND(I436*H436,2)</f>
        <v>0</v>
      </c>
      <c r="K436" s="169" t="s">
        <v>19</v>
      </c>
      <c r="L436" s="38"/>
      <c r="M436" s="174" t="s">
        <v>19</v>
      </c>
      <c r="N436" s="175" t="s">
        <v>46</v>
      </c>
      <c r="O436" s="63"/>
      <c r="P436" s="176">
        <f>O436*H436</f>
        <v>0</v>
      </c>
      <c r="Q436" s="176">
        <v>0</v>
      </c>
      <c r="R436" s="176">
        <f>Q436*H436</f>
        <v>0</v>
      </c>
      <c r="S436" s="176">
        <v>0</v>
      </c>
      <c r="T436" s="177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78" t="s">
        <v>139</v>
      </c>
      <c r="AT436" s="178" t="s">
        <v>125</v>
      </c>
      <c r="AU436" s="178" t="s">
        <v>135</v>
      </c>
      <c r="AY436" s="16" t="s">
        <v>122</v>
      </c>
      <c r="BE436" s="179">
        <f>IF(N436="základní",J436,0)</f>
        <v>0</v>
      </c>
      <c r="BF436" s="179">
        <f>IF(N436="snížená",J436,0)</f>
        <v>0</v>
      </c>
      <c r="BG436" s="179">
        <f>IF(N436="zákl. přenesená",J436,0)</f>
        <v>0</v>
      </c>
      <c r="BH436" s="179">
        <f>IF(N436="sníž. přenesená",J436,0)</f>
        <v>0</v>
      </c>
      <c r="BI436" s="179">
        <f>IF(N436="nulová",J436,0)</f>
        <v>0</v>
      </c>
      <c r="BJ436" s="16" t="s">
        <v>80</v>
      </c>
      <c r="BK436" s="179">
        <f>ROUND(I436*H436,2)</f>
        <v>0</v>
      </c>
      <c r="BL436" s="16" t="s">
        <v>139</v>
      </c>
      <c r="BM436" s="178" t="s">
        <v>932</v>
      </c>
    </row>
    <row r="437" spans="1:65" s="2" customFormat="1" ht="19.5">
      <c r="A437" s="33"/>
      <c r="B437" s="34"/>
      <c r="C437" s="35"/>
      <c r="D437" s="190" t="s">
        <v>160</v>
      </c>
      <c r="E437" s="35"/>
      <c r="F437" s="191" t="s">
        <v>928</v>
      </c>
      <c r="G437" s="35"/>
      <c r="H437" s="35"/>
      <c r="I437" s="192"/>
      <c r="J437" s="35"/>
      <c r="K437" s="35"/>
      <c r="L437" s="38"/>
      <c r="M437" s="193"/>
      <c r="N437" s="194"/>
      <c r="O437" s="63"/>
      <c r="P437" s="63"/>
      <c r="Q437" s="63"/>
      <c r="R437" s="63"/>
      <c r="S437" s="63"/>
      <c r="T437" s="64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6" t="s">
        <v>160</v>
      </c>
      <c r="AU437" s="16" t="s">
        <v>135</v>
      </c>
    </row>
    <row r="438" spans="1:65" s="2" customFormat="1" ht="16.5" customHeight="1">
      <c r="A438" s="33"/>
      <c r="B438" s="34"/>
      <c r="C438" s="167" t="s">
        <v>933</v>
      </c>
      <c r="D438" s="167" t="s">
        <v>125</v>
      </c>
      <c r="E438" s="168" t="s">
        <v>934</v>
      </c>
      <c r="F438" s="169" t="s">
        <v>935</v>
      </c>
      <c r="G438" s="170" t="s">
        <v>306</v>
      </c>
      <c r="H438" s="171">
        <v>426</v>
      </c>
      <c r="I438" s="172"/>
      <c r="J438" s="173">
        <f>ROUND(I438*H438,2)</f>
        <v>0</v>
      </c>
      <c r="K438" s="169" t="s">
        <v>19</v>
      </c>
      <c r="L438" s="38"/>
      <c r="M438" s="174" t="s">
        <v>19</v>
      </c>
      <c r="N438" s="175" t="s">
        <v>46</v>
      </c>
      <c r="O438" s="63"/>
      <c r="P438" s="176">
        <f>O438*H438</f>
        <v>0</v>
      </c>
      <c r="Q438" s="176">
        <v>0</v>
      </c>
      <c r="R438" s="176">
        <f>Q438*H438</f>
        <v>0</v>
      </c>
      <c r="S438" s="176">
        <v>0</v>
      </c>
      <c r="T438" s="177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78" t="s">
        <v>139</v>
      </c>
      <c r="AT438" s="178" t="s">
        <v>125</v>
      </c>
      <c r="AU438" s="178" t="s">
        <v>135</v>
      </c>
      <c r="AY438" s="16" t="s">
        <v>122</v>
      </c>
      <c r="BE438" s="179">
        <f>IF(N438="základní",J438,0)</f>
        <v>0</v>
      </c>
      <c r="BF438" s="179">
        <f>IF(N438="snížená",J438,0)</f>
        <v>0</v>
      </c>
      <c r="BG438" s="179">
        <f>IF(N438="zákl. přenesená",J438,0)</f>
        <v>0</v>
      </c>
      <c r="BH438" s="179">
        <f>IF(N438="sníž. přenesená",J438,0)</f>
        <v>0</v>
      </c>
      <c r="BI438" s="179">
        <f>IF(N438="nulová",J438,0)</f>
        <v>0</v>
      </c>
      <c r="BJ438" s="16" t="s">
        <v>80</v>
      </c>
      <c r="BK438" s="179">
        <f>ROUND(I438*H438,2)</f>
        <v>0</v>
      </c>
      <c r="BL438" s="16" t="s">
        <v>139</v>
      </c>
      <c r="BM438" s="178" t="s">
        <v>936</v>
      </c>
    </row>
    <row r="439" spans="1:65" s="2" customFormat="1" ht="39">
      <c r="A439" s="33"/>
      <c r="B439" s="34"/>
      <c r="C439" s="35"/>
      <c r="D439" s="190" t="s">
        <v>160</v>
      </c>
      <c r="E439" s="35"/>
      <c r="F439" s="191" t="s">
        <v>937</v>
      </c>
      <c r="G439" s="35"/>
      <c r="H439" s="35"/>
      <c r="I439" s="192"/>
      <c r="J439" s="35"/>
      <c r="K439" s="35"/>
      <c r="L439" s="38"/>
      <c r="M439" s="193"/>
      <c r="N439" s="194"/>
      <c r="O439" s="63"/>
      <c r="P439" s="63"/>
      <c r="Q439" s="63"/>
      <c r="R439" s="63"/>
      <c r="S439" s="63"/>
      <c r="T439" s="64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6" t="s">
        <v>160</v>
      </c>
      <c r="AU439" s="16" t="s">
        <v>135</v>
      </c>
    </row>
    <row r="440" spans="1:65" s="2" customFormat="1" ht="16.5" customHeight="1">
      <c r="A440" s="33"/>
      <c r="B440" s="34"/>
      <c r="C440" s="167" t="s">
        <v>938</v>
      </c>
      <c r="D440" s="167" t="s">
        <v>125</v>
      </c>
      <c r="E440" s="168" t="s">
        <v>939</v>
      </c>
      <c r="F440" s="169" t="s">
        <v>940</v>
      </c>
      <c r="G440" s="170" t="s">
        <v>150</v>
      </c>
      <c r="H440" s="171">
        <v>18</v>
      </c>
      <c r="I440" s="172"/>
      <c r="J440" s="173">
        <f>ROUND(I440*H440,2)</f>
        <v>0</v>
      </c>
      <c r="K440" s="169" t="s">
        <v>19</v>
      </c>
      <c r="L440" s="38"/>
      <c r="M440" s="174" t="s">
        <v>19</v>
      </c>
      <c r="N440" s="175" t="s">
        <v>46</v>
      </c>
      <c r="O440" s="63"/>
      <c r="P440" s="176">
        <f>O440*H440</f>
        <v>0</v>
      </c>
      <c r="Q440" s="176">
        <v>0</v>
      </c>
      <c r="R440" s="176">
        <f>Q440*H440</f>
        <v>0</v>
      </c>
      <c r="S440" s="176">
        <v>0</v>
      </c>
      <c r="T440" s="177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78" t="s">
        <v>139</v>
      </c>
      <c r="AT440" s="178" t="s">
        <v>125</v>
      </c>
      <c r="AU440" s="178" t="s">
        <v>135</v>
      </c>
      <c r="AY440" s="16" t="s">
        <v>122</v>
      </c>
      <c r="BE440" s="179">
        <f>IF(N440="základní",J440,0)</f>
        <v>0</v>
      </c>
      <c r="BF440" s="179">
        <f>IF(N440="snížená",J440,0)</f>
        <v>0</v>
      </c>
      <c r="BG440" s="179">
        <f>IF(N440="zákl. přenesená",J440,0)</f>
        <v>0</v>
      </c>
      <c r="BH440" s="179">
        <f>IF(N440="sníž. přenesená",J440,0)</f>
        <v>0</v>
      </c>
      <c r="BI440" s="179">
        <f>IF(N440="nulová",J440,0)</f>
        <v>0</v>
      </c>
      <c r="BJ440" s="16" t="s">
        <v>80</v>
      </c>
      <c r="BK440" s="179">
        <f>ROUND(I440*H440,2)</f>
        <v>0</v>
      </c>
      <c r="BL440" s="16" t="s">
        <v>139</v>
      </c>
      <c r="BM440" s="178" t="s">
        <v>941</v>
      </c>
    </row>
    <row r="441" spans="1:65" s="2" customFormat="1" ht="39">
      <c r="A441" s="33"/>
      <c r="B441" s="34"/>
      <c r="C441" s="35"/>
      <c r="D441" s="190" t="s">
        <v>160</v>
      </c>
      <c r="E441" s="35"/>
      <c r="F441" s="191" t="s">
        <v>942</v>
      </c>
      <c r="G441" s="35"/>
      <c r="H441" s="35"/>
      <c r="I441" s="192"/>
      <c r="J441" s="35"/>
      <c r="K441" s="35"/>
      <c r="L441" s="38"/>
      <c r="M441" s="193"/>
      <c r="N441" s="194"/>
      <c r="O441" s="63"/>
      <c r="P441" s="63"/>
      <c r="Q441" s="63"/>
      <c r="R441" s="63"/>
      <c r="S441" s="63"/>
      <c r="T441" s="64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6" t="s">
        <v>160</v>
      </c>
      <c r="AU441" s="16" t="s">
        <v>135</v>
      </c>
    </row>
    <row r="442" spans="1:65" s="2" customFormat="1" ht="16.5" customHeight="1">
      <c r="A442" s="33"/>
      <c r="B442" s="34"/>
      <c r="C442" s="167" t="s">
        <v>943</v>
      </c>
      <c r="D442" s="167" t="s">
        <v>125</v>
      </c>
      <c r="E442" s="168" t="s">
        <v>944</v>
      </c>
      <c r="F442" s="169" t="s">
        <v>945</v>
      </c>
      <c r="G442" s="170" t="s">
        <v>150</v>
      </c>
      <c r="H442" s="171">
        <v>6</v>
      </c>
      <c r="I442" s="172"/>
      <c r="J442" s="173">
        <f>ROUND(I442*H442,2)</f>
        <v>0</v>
      </c>
      <c r="K442" s="169" t="s">
        <v>19</v>
      </c>
      <c r="L442" s="38"/>
      <c r="M442" s="174" t="s">
        <v>19</v>
      </c>
      <c r="N442" s="175" t="s">
        <v>46</v>
      </c>
      <c r="O442" s="63"/>
      <c r="P442" s="176">
        <f>O442*H442</f>
        <v>0</v>
      </c>
      <c r="Q442" s="176">
        <v>0</v>
      </c>
      <c r="R442" s="176">
        <f>Q442*H442</f>
        <v>0</v>
      </c>
      <c r="S442" s="176">
        <v>0</v>
      </c>
      <c r="T442" s="177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78" t="s">
        <v>139</v>
      </c>
      <c r="AT442" s="178" t="s">
        <v>125</v>
      </c>
      <c r="AU442" s="178" t="s">
        <v>135</v>
      </c>
      <c r="AY442" s="16" t="s">
        <v>122</v>
      </c>
      <c r="BE442" s="179">
        <f>IF(N442="základní",J442,0)</f>
        <v>0</v>
      </c>
      <c r="BF442" s="179">
        <f>IF(N442="snížená",J442,0)</f>
        <v>0</v>
      </c>
      <c r="BG442" s="179">
        <f>IF(N442="zákl. přenesená",J442,0)</f>
        <v>0</v>
      </c>
      <c r="BH442" s="179">
        <f>IF(N442="sníž. přenesená",J442,0)</f>
        <v>0</v>
      </c>
      <c r="BI442" s="179">
        <f>IF(N442="nulová",J442,0)</f>
        <v>0</v>
      </c>
      <c r="BJ442" s="16" t="s">
        <v>80</v>
      </c>
      <c r="BK442" s="179">
        <f>ROUND(I442*H442,2)</f>
        <v>0</v>
      </c>
      <c r="BL442" s="16" t="s">
        <v>139</v>
      </c>
      <c r="BM442" s="178" t="s">
        <v>946</v>
      </c>
    </row>
    <row r="443" spans="1:65" s="2" customFormat="1" ht="19.5">
      <c r="A443" s="33"/>
      <c r="B443" s="34"/>
      <c r="C443" s="35"/>
      <c r="D443" s="190" t="s">
        <v>160</v>
      </c>
      <c r="E443" s="35"/>
      <c r="F443" s="191" t="s">
        <v>653</v>
      </c>
      <c r="G443" s="35"/>
      <c r="H443" s="35"/>
      <c r="I443" s="192"/>
      <c r="J443" s="35"/>
      <c r="K443" s="35"/>
      <c r="L443" s="38"/>
      <c r="M443" s="193"/>
      <c r="N443" s="194"/>
      <c r="O443" s="63"/>
      <c r="P443" s="63"/>
      <c r="Q443" s="63"/>
      <c r="R443" s="63"/>
      <c r="S443" s="63"/>
      <c r="T443" s="64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6" t="s">
        <v>160</v>
      </c>
      <c r="AU443" s="16" t="s">
        <v>135</v>
      </c>
    </row>
    <row r="444" spans="1:65" s="2" customFormat="1" ht="16.5" customHeight="1">
      <c r="A444" s="33"/>
      <c r="B444" s="34"/>
      <c r="C444" s="167" t="s">
        <v>947</v>
      </c>
      <c r="D444" s="167" t="s">
        <v>125</v>
      </c>
      <c r="E444" s="168" t="s">
        <v>948</v>
      </c>
      <c r="F444" s="169" t="s">
        <v>949</v>
      </c>
      <c r="G444" s="170" t="s">
        <v>150</v>
      </c>
      <c r="H444" s="171">
        <v>18</v>
      </c>
      <c r="I444" s="172"/>
      <c r="J444" s="173">
        <f>ROUND(I444*H444,2)</f>
        <v>0</v>
      </c>
      <c r="K444" s="169" t="s">
        <v>19</v>
      </c>
      <c r="L444" s="38"/>
      <c r="M444" s="174" t="s">
        <v>19</v>
      </c>
      <c r="N444" s="175" t="s">
        <v>46</v>
      </c>
      <c r="O444" s="63"/>
      <c r="P444" s="176">
        <f>O444*H444</f>
        <v>0</v>
      </c>
      <c r="Q444" s="176">
        <v>0</v>
      </c>
      <c r="R444" s="176">
        <f>Q444*H444</f>
        <v>0</v>
      </c>
      <c r="S444" s="176">
        <v>0</v>
      </c>
      <c r="T444" s="177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78" t="s">
        <v>139</v>
      </c>
      <c r="AT444" s="178" t="s">
        <v>125</v>
      </c>
      <c r="AU444" s="178" t="s">
        <v>135</v>
      </c>
      <c r="AY444" s="16" t="s">
        <v>122</v>
      </c>
      <c r="BE444" s="179">
        <f>IF(N444="základní",J444,0)</f>
        <v>0</v>
      </c>
      <c r="BF444" s="179">
        <f>IF(N444="snížená",J444,0)</f>
        <v>0</v>
      </c>
      <c r="BG444" s="179">
        <f>IF(N444="zákl. přenesená",J444,0)</f>
        <v>0</v>
      </c>
      <c r="BH444" s="179">
        <f>IF(N444="sníž. přenesená",J444,0)</f>
        <v>0</v>
      </c>
      <c r="BI444" s="179">
        <f>IF(N444="nulová",J444,0)</f>
        <v>0</v>
      </c>
      <c r="BJ444" s="16" t="s">
        <v>80</v>
      </c>
      <c r="BK444" s="179">
        <f>ROUND(I444*H444,2)</f>
        <v>0</v>
      </c>
      <c r="BL444" s="16" t="s">
        <v>139</v>
      </c>
      <c r="BM444" s="178" t="s">
        <v>950</v>
      </c>
    </row>
    <row r="445" spans="1:65" s="2" customFormat="1" ht="16.5" customHeight="1">
      <c r="A445" s="33"/>
      <c r="B445" s="34"/>
      <c r="C445" s="167" t="s">
        <v>951</v>
      </c>
      <c r="D445" s="167" t="s">
        <v>125</v>
      </c>
      <c r="E445" s="168" t="s">
        <v>952</v>
      </c>
      <c r="F445" s="169" t="s">
        <v>953</v>
      </c>
      <c r="G445" s="170" t="s">
        <v>150</v>
      </c>
      <c r="H445" s="171">
        <v>12</v>
      </c>
      <c r="I445" s="172"/>
      <c r="J445" s="173">
        <f>ROUND(I445*H445,2)</f>
        <v>0</v>
      </c>
      <c r="K445" s="169" t="s">
        <v>19</v>
      </c>
      <c r="L445" s="38"/>
      <c r="M445" s="174" t="s">
        <v>19</v>
      </c>
      <c r="N445" s="175" t="s">
        <v>46</v>
      </c>
      <c r="O445" s="63"/>
      <c r="P445" s="176">
        <f>O445*H445</f>
        <v>0</v>
      </c>
      <c r="Q445" s="176">
        <v>0</v>
      </c>
      <c r="R445" s="176">
        <f>Q445*H445</f>
        <v>0</v>
      </c>
      <c r="S445" s="176">
        <v>0</v>
      </c>
      <c r="T445" s="177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78" t="s">
        <v>139</v>
      </c>
      <c r="AT445" s="178" t="s">
        <v>125</v>
      </c>
      <c r="AU445" s="178" t="s">
        <v>135</v>
      </c>
      <c r="AY445" s="16" t="s">
        <v>122</v>
      </c>
      <c r="BE445" s="179">
        <f>IF(N445="základní",J445,0)</f>
        <v>0</v>
      </c>
      <c r="BF445" s="179">
        <f>IF(N445="snížená",J445,0)</f>
        <v>0</v>
      </c>
      <c r="BG445" s="179">
        <f>IF(N445="zákl. přenesená",J445,0)</f>
        <v>0</v>
      </c>
      <c r="BH445" s="179">
        <f>IF(N445="sníž. přenesená",J445,0)</f>
        <v>0</v>
      </c>
      <c r="BI445" s="179">
        <f>IF(N445="nulová",J445,0)</f>
        <v>0</v>
      </c>
      <c r="BJ445" s="16" t="s">
        <v>80</v>
      </c>
      <c r="BK445" s="179">
        <f>ROUND(I445*H445,2)</f>
        <v>0</v>
      </c>
      <c r="BL445" s="16" t="s">
        <v>139</v>
      </c>
      <c r="BM445" s="178" t="s">
        <v>954</v>
      </c>
    </row>
    <row r="446" spans="1:65" s="2" customFormat="1" ht="16.5" customHeight="1">
      <c r="A446" s="33"/>
      <c r="B446" s="34"/>
      <c r="C446" s="167" t="s">
        <v>955</v>
      </c>
      <c r="D446" s="167" t="s">
        <v>125</v>
      </c>
      <c r="E446" s="168" t="s">
        <v>956</v>
      </c>
      <c r="F446" s="169" t="s">
        <v>957</v>
      </c>
      <c r="G446" s="170" t="s">
        <v>150</v>
      </c>
      <c r="H446" s="171">
        <v>5</v>
      </c>
      <c r="I446" s="172"/>
      <c r="J446" s="173">
        <f>ROUND(I446*H446,2)</f>
        <v>0</v>
      </c>
      <c r="K446" s="169" t="s">
        <v>19</v>
      </c>
      <c r="L446" s="38"/>
      <c r="M446" s="174" t="s">
        <v>19</v>
      </c>
      <c r="N446" s="175" t="s">
        <v>46</v>
      </c>
      <c r="O446" s="63"/>
      <c r="P446" s="176">
        <f>O446*H446</f>
        <v>0</v>
      </c>
      <c r="Q446" s="176">
        <v>0</v>
      </c>
      <c r="R446" s="176">
        <f>Q446*H446</f>
        <v>0</v>
      </c>
      <c r="S446" s="176">
        <v>0</v>
      </c>
      <c r="T446" s="177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78" t="s">
        <v>139</v>
      </c>
      <c r="AT446" s="178" t="s">
        <v>125</v>
      </c>
      <c r="AU446" s="178" t="s">
        <v>135</v>
      </c>
      <c r="AY446" s="16" t="s">
        <v>122</v>
      </c>
      <c r="BE446" s="179">
        <f>IF(N446="základní",J446,0)</f>
        <v>0</v>
      </c>
      <c r="BF446" s="179">
        <f>IF(N446="snížená",J446,0)</f>
        <v>0</v>
      </c>
      <c r="BG446" s="179">
        <f>IF(N446="zákl. přenesená",J446,0)</f>
        <v>0</v>
      </c>
      <c r="BH446" s="179">
        <f>IF(N446="sníž. přenesená",J446,0)</f>
        <v>0</v>
      </c>
      <c r="BI446" s="179">
        <f>IF(N446="nulová",J446,0)</f>
        <v>0</v>
      </c>
      <c r="BJ446" s="16" t="s">
        <v>80</v>
      </c>
      <c r="BK446" s="179">
        <f>ROUND(I446*H446,2)</f>
        <v>0</v>
      </c>
      <c r="BL446" s="16" t="s">
        <v>139</v>
      </c>
      <c r="BM446" s="178" t="s">
        <v>958</v>
      </c>
    </row>
    <row r="447" spans="1:65" s="2" customFormat="1" ht="16.5" customHeight="1">
      <c r="A447" s="33"/>
      <c r="B447" s="34"/>
      <c r="C447" s="167" t="s">
        <v>959</v>
      </c>
      <c r="D447" s="167" t="s">
        <v>125</v>
      </c>
      <c r="E447" s="168" t="s">
        <v>960</v>
      </c>
      <c r="F447" s="169" t="s">
        <v>961</v>
      </c>
      <c r="G447" s="170" t="s">
        <v>743</v>
      </c>
      <c r="H447" s="171">
        <v>480</v>
      </c>
      <c r="I447" s="172"/>
      <c r="J447" s="173">
        <f>ROUND(I447*H447,2)</f>
        <v>0</v>
      </c>
      <c r="K447" s="169" t="s">
        <v>19</v>
      </c>
      <c r="L447" s="38"/>
      <c r="M447" s="174" t="s">
        <v>19</v>
      </c>
      <c r="N447" s="175" t="s">
        <v>46</v>
      </c>
      <c r="O447" s="63"/>
      <c r="P447" s="176">
        <f>O447*H447</f>
        <v>0</v>
      </c>
      <c r="Q447" s="176">
        <v>0</v>
      </c>
      <c r="R447" s="176">
        <f>Q447*H447</f>
        <v>0</v>
      </c>
      <c r="S447" s="176">
        <v>0</v>
      </c>
      <c r="T447" s="177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78" t="s">
        <v>139</v>
      </c>
      <c r="AT447" s="178" t="s">
        <v>125</v>
      </c>
      <c r="AU447" s="178" t="s">
        <v>135</v>
      </c>
      <c r="AY447" s="16" t="s">
        <v>122</v>
      </c>
      <c r="BE447" s="179">
        <f>IF(N447="základní",J447,0)</f>
        <v>0</v>
      </c>
      <c r="BF447" s="179">
        <f>IF(N447="snížená",J447,0)</f>
        <v>0</v>
      </c>
      <c r="BG447" s="179">
        <f>IF(N447="zákl. přenesená",J447,0)</f>
        <v>0</v>
      </c>
      <c r="BH447" s="179">
        <f>IF(N447="sníž. přenesená",J447,0)</f>
        <v>0</v>
      </c>
      <c r="BI447" s="179">
        <f>IF(N447="nulová",J447,0)</f>
        <v>0</v>
      </c>
      <c r="BJ447" s="16" t="s">
        <v>80</v>
      </c>
      <c r="BK447" s="179">
        <f>ROUND(I447*H447,2)</f>
        <v>0</v>
      </c>
      <c r="BL447" s="16" t="s">
        <v>139</v>
      </c>
      <c r="BM447" s="178" t="s">
        <v>962</v>
      </c>
    </row>
    <row r="448" spans="1:65" s="2" customFormat="1" ht="19.5">
      <c r="A448" s="33"/>
      <c r="B448" s="34"/>
      <c r="C448" s="35"/>
      <c r="D448" s="190" t="s">
        <v>160</v>
      </c>
      <c r="E448" s="35"/>
      <c r="F448" s="191" t="s">
        <v>963</v>
      </c>
      <c r="G448" s="35"/>
      <c r="H448" s="35"/>
      <c r="I448" s="192"/>
      <c r="J448" s="35"/>
      <c r="K448" s="35"/>
      <c r="L448" s="38"/>
      <c r="M448" s="193"/>
      <c r="N448" s="194"/>
      <c r="O448" s="63"/>
      <c r="P448" s="63"/>
      <c r="Q448" s="63"/>
      <c r="R448" s="63"/>
      <c r="S448" s="63"/>
      <c r="T448" s="64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T448" s="16" t="s">
        <v>160</v>
      </c>
      <c r="AU448" s="16" t="s">
        <v>135</v>
      </c>
    </row>
    <row r="449" spans="1:65" s="13" customFormat="1">
      <c r="B449" s="195"/>
      <c r="C449" s="196"/>
      <c r="D449" s="190" t="s">
        <v>285</v>
      </c>
      <c r="E449" s="197" t="s">
        <v>19</v>
      </c>
      <c r="F449" s="198" t="s">
        <v>964</v>
      </c>
      <c r="G449" s="196"/>
      <c r="H449" s="199">
        <v>480</v>
      </c>
      <c r="I449" s="200"/>
      <c r="J449" s="196"/>
      <c r="K449" s="196"/>
      <c r="L449" s="201"/>
      <c r="M449" s="202"/>
      <c r="N449" s="203"/>
      <c r="O449" s="203"/>
      <c r="P449" s="203"/>
      <c r="Q449" s="203"/>
      <c r="R449" s="203"/>
      <c r="S449" s="203"/>
      <c r="T449" s="204"/>
      <c r="AT449" s="205" t="s">
        <v>285</v>
      </c>
      <c r="AU449" s="205" t="s">
        <v>135</v>
      </c>
      <c r="AV449" s="13" t="s">
        <v>82</v>
      </c>
      <c r="AW449" s="13" t="s">
        <v>37</v>
      </c>
      <c r="AX449" s="13" t="s">
        <v>80</v>
      </c>
      <c r="AY449" s="205" t="s">
        <v>122</v>
      </c>
    </row>
    <row r="450" spans="1:65" s="2" customFormat="1" ht="16.5" customHeight="1">
      <c r="A450" s="33"/>
      <c r="B450" s="34"/>
      <c r="C450" s="167" t="s">
        <v>965</v>
      </c>
      <c r="D450" s="167" t="s">
        <v>125</v>
      </c>
      <c r="E450" s="168" t="s">
        <v>966</v>
      </c>
      <c r="F450" s="169" t="s">
        <v>967</v>
      </c>
      <c r="G450" s="170" t="s">
        <v>743</v>
      </c>
      <c r="H450" s="171">
        <v>500</v>
      </c>
      <c r="I450" s="172"/>
      <c r="J450" s="173">
        <f>ROUND(I450*H450,2)</f>
        <v>0</v>
      </c>
      <c r="K450" s="169" t="s">
        <v>19</v>
      </c>
      <c r="L450" s="38"/>
      <c r="M450" s="174" t="s">
        <v>19</v>
      </c>
      <c r="N450" s="175" t="s">
        <v>46</v>
      </c>
      <c r="O450" s="63"/>
      <c r="P450" s="176">
        <f>O450*H450</f>
        <v>0</v>
      </c>
      <c r="Q450" s="176">
        <v>0</v>
      </c>
      <c r="R450" s="176">
        <f>Q450*H450</f>
        <v>0</v>
      </c>
      <c r="S450" s="176">
        <v>0</v>
      </c>
      <c r="T450" s="177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78" t="s">
        <v>139</v>
      </c>
      <c r="AT450" s="178" t="s">
        <v>125</v>
      </c>
      <c r="AU450" s="178" t="s">
        <v>135</v>
      </c>
      <c r="AY450" s="16" t="s">
        <v>122</v>
      </c>
      <c r="BE450" s="179">
        <f>IF(N450="základní",J450,0)</f>
        <v>0</v>
      </c>
      <c r="BF450" s="179">
        <f>IF(N450="snížená",J450,0)</f>
        <v>0</v>
      </c>
      <c r="BG450" s="179">
        <f>IF(N450="zákl. přenesená",J450,0)</f>
        <v>0</v>
      </c>
      <c r="BH450" s="179">
        <f>IF(N450="sníž. přenesená",J450,0)</f>
        <v>0</v>
      </c>
      <c r="BI450" s="179">
        <f>IF(N450="nulová",J450,0)</f>
        <v>0</v>
      </c>
      <c r="BJ450" s="16" t="s">
        <v>80</v>
      </c>
      <c r="BK450" s="179">
        <f>ROUND(I450*H450,2)</f>
        <v>0</v>
      </c>
      <c r="BL450" s="16" t="s">
        <v>139</v>
      </c>
      <c r="BM450" s="178" t="s">
        <v>968</v>
      </c>
    </row>
    <row r="451" spans="1:65" s="2" customFormat="1" ht="19.5">
      <c r="A451" s="33"/>
      <c r="B451" s="34"/>
      <c r="C451" s="35"/>
      <c r="D451" s="190" t="s">
        <v>160</v>
      </c>
      <c r="E451" s="35"/>
      <c r="F451" s="191" t="s">
        <v>969</v>
      </c>
      <c r="G451" s="35"/>
      <c r="H451" s="35"/>
      <c r="I451" s="192"/>
      <c r="J451" s="35"/>
      <c r="K451" s="35"/>
      <c r="L451" s="38"/>
      <c r="M451" s="193"/>
      <c r="N451" s="194"/>
      <c r="O451" s="63"/>
      <c r="P451" s="63"/>
      <c r="Q451" s="63"/>
      <c r="R451" s="63"/>
      <c r="S451" s="63"/>
      <c r="T451" s="64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6" t="s">
        <v>160</v>
      </c>
      <c r="AU451" s="16" t="s">
        <v>135</v>
      </c>
    </row>
    <row r="452" spans="1:65" s="13" customFormat="1">
      <c r="B452" s="195"/>
      <c r="C452" s="196"/>
      <c r="D452" s="190" t="s">
        <v>285</v>
      </c>
      <c r="E452" s="197" t="s">
        <v>19</v>
      </c>
      <c r="F452" s="198" t="s">
        <v>970</v>
      </c>
      <c r="G452" s="196"/>
      <c r="H452" s="199">
        <v>500</v>
      </c>
      <c r="I452" s="200"/>
      <c r="J452" s="196"/>
      <c r="K452" s="196"/>
      <c r="L452" s="201"/>
      <c r="M452" s="202"/>
      <c r="N452" s="203"/>
      <c r="O452" s="203"/>
      <c r="P452" s="203"/>
      <c r="Q452" s="203"/>
      <c r="R452" s="203"/>
      <c r="S452" s="203"/>
      <c r="T452" s="204"/>
      <c r="AT452" s="205" t="s">
        <v>285</v>
      </c>
      <c r="AU452" s="205" t="s">
        <v>135</v>
      </c>
      <c r="AV452" s="13" t="s">
        <v>82</v>
      </c>
      <c r="AW452" s="13" t="s">
        <v>37</v>
      </c>
      <c r="AX452" s="13" t="s">
        <v>80</v>
      </c>
      <c r="AY452" s="205" t="s">
        <v>122</v>
      </c>
    </row>
    <row r="453" spans="1:65" s="2" customFormat="1" ht="16.5" customHeight="1">
      <c r="A453" s="33"/>
      <c r="B453" s="34"/>
      <c r="C453" s="167" t="s">
        <v>971</v>
      </c>
      <c r="D453" s="167" t="s">
        <v>125</v>
      </c>
      <c r="E453" s="168" t="s">
        <v>972</v>
      </c>
      <c r="F453" s="169" t="s">
        <v>973</v>
      </c>
      <c r="G453" s="170" t="s">
        <v>779</v>
      </c>
      <c r="H453" s="171">
        <v>1</v>
      </c>
      <c r="I453" s="172"/>
      <c r="J453" s="173">
        <f>ROUND(I453*H453,2)</f>
        <v>0</v>
      </c>
      <c r="K453" s="169" t="s">
        <v>19</v>
      </c>
      <c r="L453" s="38"/>
      <c r="M453" s="174" t="s">
        <v>19</v>
      </c>
      <c r="N453" s="175" t="s">
        <v>46</v>
      </c>
      <c r="O453" s="63"/>
      <c r="P453" s="176">
        <f>O453*H453</f>
        <v>0</v>
      </c>
      <c r="Q453" s="176">
        <v>0</v>
      </c>
      <c r="R453" s="176">
        <f>Q453*H453</f>
        <v>0</v>
      </c>
      <c r="S453" s="176">
        <v>0</v>
      </c>
      <c r="T453" s="177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78" t="s">
        <v>139</v>
      </c>
      <c r="AT453" s="178" t="s">
        <v>125</v>
      </c>
      <c r="AU453" s="178" t="s">
        <v>135</v>
      </c>
      <c r="AY453" s="16" t="s">
        <v>122</v>
      </c>
      <c r="BE453" s="179">
        <f>IF(N453="základní",J453,0)</f>
        <v>0</v>
      </c>
      <c r="BF453" s="179">
        <f>IF(N453="snížená",J453,0)</f>
        <v>0</v>
      </c>
      <c r="BG453" s="179">
        <f>IF(N453="zákl. přenesená",J453,0)</f>
        <v>0</v>
      </c>
      <c r="BH453" s="179">
        <f>IF(N453="sníž. přenesená",J453,0)</f>
        <v>0</v>
      </c>
      <c r="BI453" s="179">
        <f>IF(N453="nulová",J453,0)</f>
        <v>0</v>
      </c>
      <c r="BJ453" s="16" t="s">
        <v>80</v>
      </c>
      <c r="BK453" s="179">
        <f>ROUND(I453*H453,2)</f>
        <v>0</v>
      </c>
      <c r="BL453" s="16" t="s">
        <v>139</v>
      </c>
      <c r="BM453" s="178" t="s">
        <v>974</v>
      </c>
    </row>
    <row r="454" spans="1:65" s="2" customFormat="1" ht="19.5">
      <c r="A454" s="33"/>
      <c r="B454" s="34"/>
      <c r="C454" s="35"/>
      <c r="D454" s="190" t="s">
        <v>160</v>
      </c>
      <c r="E454" s="35"/>
      <c r="F454" s="191" t="s">
        <v>975</v>
      </c>
      <c r="G454" s="35"/>
      <c r="H454" s="35"/>
      <c r="I454" s="192"/>
      <c r="J454" s="35"/>
      <c r="K454" s="35"/>
      <c r="L454" s="38"/>
      <c r="M454" s="193"/>
      <c r="N454" s="194"/>
      <c r="O454" s="63"/>
      <c r="P454" s="63"/>
      <c r="Q454" s="63"/>
      <c r="R454" s="63"/>
      <c r="S454" s="63"/>
      <c r="T454" s="64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T454" s="16" t="s">
        <v>160</v>
      </c>
      <c r="AU454" s="16" t="s">
        <v>135</v>
      </c>
    </row>
    <row r="455" spans="1:65" s="2" customFormat="1" ht="16.5" customHeight="1">
      <c r="A455" s="33"/>
      <c r="B455" s="34"/>
      <c r="C455" s="167" t="s">
        <v>976</v>
      </c>
      <c r="D455" s="167" t="s">
        <v>125</v>
      </c>
      <c r="E455" s="168" t="s">
        <v>977</v>
      </c>
      <c r="F455" s="169" t="s">
        <v>978</v>
      </c>
      <c r="G455" s="170" t="s">
        <v>306</v>
      </c>
      <c r="H455" s="171">
        <v>5</v>
      </c>
      <c r="I455" s="172"/>
      <c r="J455" s="173">
        <f>ROUND(I455*H455,2)</f>
        <v>0</v>
      </c>
      <c r="K455" s="169" t="s">
        <v>19</v>
      </c>
      <c r="L455" s="38"/>
      <c r="M455" s="174" t="s">
        <v>19</v>
      </c>
      <c r="N455" s="175" t="s">
        <v>46</v>
      </c>
      <c r="O455" s="63"/>
      <c r="P455" s="176">
        <f>O455*H455</f>
        <v>0</v>
      </c>
      <c r="Q455" s="176">
        <v>0</v>
      </c>
      <c r="R455" s="176">
        <f>Q455*H455</f>
        <v>0</v>
      </c>
      <c r="S455" s="176">
        <v>0</v>
      </c>
      <c r="T455" s="177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78" t="s">
        <v>139</v>
      </c>
      <c r="AT455" s="178" t="s">
        <v>125</v>
      </c>
      <c r="AU455" s="178" t="s">
        <v>135</v>
      </c>
      <c r="AY455" s="16" t="s">
        <v>122</v>
      </c>
      <c r="BE455" s="179">
        <f>IF(N455="základní",J455,0)</f>
        <v>0</v>
      </c>
      <c r="BF455" s="179">
        <f>IF(N455="snížená",J455,0)</f>
        <v>0</v>
      </c>
      <c r="BG455" s="179">
        <f>IF(N455="zákl. přenesená",J455,0)</f>
        <v>0</v>
      </c>
      <c r="BH455" s="179">
        <f>IF(N455="sníž. přenesená",J455,0)</f>
        <v>0</v>
      </c>
      <c r="BI455" s="179">
        <f>IF(N455="nulová",J455,0)</f>
        <v>0</v>
      </c>
      <c r="BJ455" s="16" t="s">
        <v>80</v>
      </c>
      <c r="BK455" s="179">
        <f>ROUND(I455*H455,2)</f>
        <v>0</v>
      </c>
      <c r="BL455" s="16" t="s">
        <v>139</v>
      </c>
      <c r="BM455" s="178" t="s">
        <v>979</v>
      </c>
    </row>
    <row r="456" spans="1:65" s="2" customFormat="1" ht="24">
      <c r="A456" s="33"/>
      <c r="B456" s="34"/>
      <c r="C456" s="167" t="s">
        <v>980</v>
      </c>
      <c r="D456" s="167" t="s">
        <v>125</v>
      </c>
      <c r="E456" s="168" t="s">
        <v>981</v>
      </c>
      <c r="F456" s="169" t="s">
        <v>982</v>
      </c>
      <c r="G456" s="170" t="s">
        <v>306</v>
      </c>
      <c r="H456" s="171">
        <v>5702</v>
      </c>
      <c r="I456" s="172"/>
      <c r="J456" s="173">
        <f>ROUND(I456*H456,2)</f>
        <v>0</v>
      </c>
      <c r="K456" s="169" t="s">
        <v>129</v>
      </c>
      <c r="L456" s="38"/>
      <c r="M456" s="174" t="s">
        <v>19</v>
      </c>
      <c r="N456" s="175" t="s">
        <v>46</v>
      </c>
      <c r="O456" s="63"/>
      <c r="P456" s="176">
        <f>O456*H456</f>
        <v>0</v>
      </c>
      <c r="Q456" s="176">
        <v>1.4999999999999999E-4</v>
      </c>
      <c r="R456" s="176">
        <f>Q456*H456</f>
        <v>0.85529999999999995</v>
      </c>
      <c r="S456" s="176">
        <v>0</v>
      </c>
      <c r="T456" s="177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78" t="s">
        <v>139</v>
      </c>
      <c r="AT456" s="178" t="s">
        <v>125</v>
      </c>
      <c r="AU456" s="178" t="s">
        <v>135</v>
      </c>
      <c r="AY456" s="16" t="s">
        <v>122</v>
      </c>
      <c r="BE456" s="179">
        <f>IF(N456="základní",J456,0)</f>
        <v>0</v>
      </c>
      <c r="BF456" s="179">
        <f>IF(N456="snížená",J456,0)</f>
        <v>0</v>
      </c>
      <c r="BG456" s="179">
        <f>IF(N456="zákl. přenesená",J456,0)</f>
        <v>0</v>
      </c>
      <c r="BH456" s="179">
        <f>IF(N456="sníž. přenesená",J456,0)</f>
        <v>0</v>
      </c>
      <c r="BI456" s="179">
        <f>IF(N456="nulová",J456,0)</f>
        <v>0</v>
      </c>
      <c r="BJ456" s="16" t="s">
        <v>80</v>
      </c>
      <c r="BK456" s="179">
        <f>ROUND(I456*H456,2)</f>
        <v>0</v>
      </c>
      <c r="BL456" s="16" t="s">
        <v>139</v>
      </c>
      <c r="BM456" s="178" t="s">
        <v>983</v>
      </c>
    </row>
    <row r="457" spans="1:65" s="2" customFormat="1" ht="97.5">
      <c r="A457" s="33"/>
      <c r="B457" s="34"/>
      <c r="C457" s="35"/>
      <c r="D457" s="190" t="s">
        <v>449</v>
      </c>
      <c r="E457" s="35"/>
      <c r="F457" s="191" t="s">
        <v>984</v>
      </c>
      <c r="G457" s="35"/>
      <c r="H457" s="35"/>
      <c r="I457" s="192"/>
      <c r="J457" s="35"/>
      <c r="K457" s="35"/>
      <c r="L457" s="38"/>
      <c r="M457" s="193"/>
      <c r="N457" s="194"/>
      <c r="O457" s="63"/>
      <c r="P457" s="63"/>
      <c r="Q457" s="63"/>
      <c r="R457" s="63"/>
      <c r="S457" s="63"/>
      <c r="T457" s="64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6" t="s">
        <v>449</v>
      </c>
      <c r="AU457" s="16" t="s">
        <v>135</v>
      </c>
    </row>
    <row r="458" spans="1:65" s="2" customFormat="1" ht="24">
      <c r="A458" s="33"/>
      <c r="B458" s="34"/>
      <c r="C458" s="167" t="s">
        <v>985</v>
      </c>
      <c r="D458" s="167" t="s">
        <v>125</v>
      </c>
      <c r="E458" s="168" t="s">
        <v>986</v>
      </c>
      <c r="F458" s="169" t="s">
        <v>987</v>
      </c>
      <c r="G458" s="170" t="s">
        <v>306</v>
      </c>
      <c r="H458" s="171">
        <v>5702</v>
      </c>
      <c r="I458" s="172"/>
      <c r="J458" s="173">
        <f>ROUND(I458*H458,2)</f>
        <v>0</v>
      </c>
      <c r="K458" s="169" t="s">
        <v>129</v>
      </c>
      <c r="L458" s="38"/>
      <c r="M458" s="174" t="s">
        <v>19</v>
      </c>
      <c r="N458" s="175" t="s">
        <v>46</v>
      </c>
      <c r="O458" s="63"/>
      <c r="P458" s="176">
        <f>O458*H458</f>
        <v>0</v>
      </c>
      <c r="Q458" s="176">
        <v>0</v>
      </c>
      <c r="R458" s="176">
        <f>Q458*H458</f>
        <v>0</v>
      </c>
      <c r="S458" s="176">
        <v>0</v>
      </c>
      <c r="T458" s="177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78" t="s">
        <v>139</v>
      </c>
      <c r="AT458" s="178" t="s">
        <v>125</v>
      </c>
      <c r="AU458" s="178" t="s">
        <v>135</v>
      </c>
      <c r="AY458" s="16" t="s">
        <v>122</v>
      </c>
      <c r="BE458" s="179">
        <f>IF(N458="základní",J458,0)</f>
        <v>0</v>
      </c>
      <c r="BF458" s="179">
        <f>IF(N458="snížená",J458,0)</f>
        <v>0</v>
      </c>
      <c r="BG458" s="179">
        <f>IF(N458="zákl. přenesená",J458,0)</f>
        <v>0</v>
      </c>
      <c r="BH458" s="179">
        <f>IF(N458="sníž. přenesená",J458,0)</f>
        <v>0</v>
      </c>
      <c r="BI458" s="179">
        <f>IF(N458="nulová",J458,0)</f>
        <v>0</v>
      </c>
      <c r="BJ458" s="16" t="s">
        <v>80</v>
      </c>
      <c r="BK458" s="179">
        <f>ROUND(I458*H458,2)</f>
        <v>0</v>
      </c>
      <c r="BL458" s="16" t="s">
        <v>139</v>
      </c>
      <c r="BM458" s="178" t="s">
        <v>988</v>
      </c>
    </row>
    <row r="459" spans="1:65" s="2" customFormat="1" ht="97.5">
      <c r="A459" s="33"/>
      <c r="B459" s="34"/>
      <c r="C459" s="35"/>
      <c r="D459" s="190" t="s">
        <v>449</v>
      </c>
      <c r="E459" s="35"/>
      <c r="F459" s="191" t="s">
        <v>984</v>
      </c>
      <c r="G459" s="35"/>
      <c r="H459" s="35"/>
      <c r="I459" s="192"/>
      <c r="J459" s="35"/>
      <c r="K459" s="35"/>
      <c r="L459" s="38"/>
      <c r="M459" s="193"/>
      <c r="N459" s="194"/>
      <c r="O459" s="63"/>
      <c r="P459" s="63"/>
      <c r="Q459" s="63"/>
      <c r="R459" s="63"/>
      <c r="S459" s="63"/>
      <c r="T459" s="64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T459" s="16" t="s">
        <v>449</v>
      </c>
      <c r="AU459" s="16" t="s">
        <v>135</v>
      </c>
    </row>
    <row r="460" spans="1:65" s="12" customFormat="1" ht="22.9" customHeight="1">
      <c r="B460" s="151"/>
      <c r="C460" s="152"/>
      <c r="D460" s="153" t="s">
        <v>74</v>
      </c>
      <c r="E460" s="165" t="s">
        <v>989</v>
      </c>
      <c r="F460" s="165" t="s">
        <v>990</v>
      </c>
      <c r="G460" s="152"/>
      <c r="H460" s="152"/>
      <c r="I460" s="155"/>
      <c r="J460" s="166">
        <f>BK460</f>
        <v>0</v>
      </c>
      <c r="K460" s="152"/>
      <c r="L460" s="157"/>
      <c r="M460" s="158"/>
      <c r="N460" s="159"/>
      <c r="O460" s="159"/>
      <c r="P460" s="160">
        <f>P461+P512</f>
        <v>0</v>
      </c>
      <c r="Q460" s="159"/>
      <c r="R460" s="160">
        <f>R461+R512</f>
        <v>35.356153079999999</v>
      </c>
      <c r="S460" s="159"/>
      <c r="T460" s="161">
        <f>T461+T512</f>
        <v>0</v>
      </c>
      <c r="AR460" s="162" t="s">
        <v>80</v>
      </c>
      <c r="AT460" s="163" t="s">
        <v>74</v>
      </c>
      <c r="AU460" s="163" t="s">
        <v>80</v>
      </c>
      <c r="AY460" s="162" t="s">
        <v>122</v>
      </c>
      <c r="BK460" s="164">
        <f>BK461+BK512</f>
        <v>0</v>
      </c>
    </row>
    <row r="461" spans="1:65" s="12" customFormat="1" ht="20.85" customHeight="1">
      <c r="B461" s="151"/>
      <c r="C461" s="152"/>
      <c r="D461" s="153" t="s">
        <v>74</v>
      </c>
      <c r="E461" s="165" t="s">
        <v>991</v>
      </c>
      <c r="F461" s="165" t="s">
        <v>992</v>
      </c>
      <c r="G461" s="152"/>
      <c r="H461" s="152"/>
      <c r="I461" s="155"/>
      <c r="J461" s="166">
        <f>BK461</f>
        <v>0</v>
      </c>
      <c r="K461" s="152"/>
      <c r="L461" s="157"/>
      <c r="M461" s="158"/>
      <c r="N461" s="159"/>
      <c r="O461" s="159"/>
      <c r="P461" s="160">
        <f>SUM(P462:P511)</f>
        <v>0</v>
      </c>
      <c r="Q461" s="159"/>
      <c r="R461" s="160">
        <f>SUM(R462:R511)</f>
        <v>0.80869999999999997</v>
      </c>
      <c r="S461" s="159"/>
      <c r="T461" s="161">
        <f>SUM(T462:T511)</f>
        <v>0</v>
      </c>
      <c r="AR461" s="162" t="s">
        <v>80</v>
      </c>
      <c r="AT461" s="163" t="s">
        <v>74</v>
      </c>
      <c r="AU461" s="163" t="s">
        <v>82</v>
      </c>
      <c r="AY461" s="162" t="s">
        <v>122</v>
      </c>
      <c r="BK461" s="164">
        <f>SUM(BK462:BK511)</f>
        <v>0</v>
      </c>
    </row>
    <row r="462" spans="1:65" s="2" customFormat="1" ht="16.5" customHeight="1">
      <c r="A462" s="33"/>
      <c r="B462" s="34"/>
      <c r="C462" s="180" t="s">
        <v>993</v>
      </c>
      <c r="D462" s="180" t="s">
        <v>147</v>
      </c>
      <c r="E462" s="181" t="s">
        <v>994</v>
      </c>
      <c r="F462" s="182" t="s">
        <v>995</v>
      </c>
      <c r="G462" s="183" t="s">
        <v>306</v>
      </c>
      <c r="H462" s="184">
        <v>1134.9000000000001</v>
      </c>
      <c r="I462" s="185"/>
      <c r="J462" s="186">
        <f>ROUND(I462*H462,2)</f>
        <v>0</v>
      </c>
      <c r="K462" s="182" t="s">
        <v>19</v>
      </c>
      <c r="L462" s="187"/>
      <c r="M462" s="188" t="s">
        <v>19</v>
      </c>
      <c r="N462" s="189" t="s">
        <v>46</v>
      </c>
      <c r="O462" s="63"/>
      <c r="P462" s="176">
        <f>O462*H462</f>
        <v>0</v>
      </c>
      <c r="Q462" s="176">
        <v>0</v>
      </c>
      <c r="R462" s="176">
        <f>Q462*H462</f>
        <v>0</v>
      </c>
      <c r="S462" s="176">
        <v>0</v>
      </c>
      <c r="T462" s="177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78" t="s">
        <v>151</v>
      </c>
      <c r="AT462" s="178" t="s">
        <v>147</v>
      </c>
      <c r="AU462" s="178" t="s">
        <v>135</v>
      </c>
      <c r="AY462" s="16" t="s">
        <v>122</v>
      </c>
      <c r="BE462" s="179">
        <f>IF(N462="základní",J462,0)</f>
        <v>0</v>
      </c>
      <c r="BF462" s="179">
        <f>IF(N462="snížená",J462,0)</f>
        <v>0</v>
      </c>
      <c r="BG462" s="179">
        <f>IF(N462="zákl. přenesená",J462,0)</f>
        <v>0</v>
      </c>
      <c r="BH462" s="179">
        <f>IF(N462="sníž. přenesená",J462,0)</f>
        <v>0</v>
      </c>
      <c r="BI462" s="179">
        <f>IF(N462="nulová",J462,0)</f>
        <v>0</v>
      </c>
      <c r="BJ462" s="16" t="s">
        <v>80</v>
      </c>
      <c r="BK462" s="179">
        <f>ROUND(I462*H462,2)</f>
        <v>0</v>
      </c>
      <c r="BL462" s="16" t="s">
        <v>139</v>
      </c>
      <c r="BM462" s="178" t="s">
        <v>996</v>
      </c>
    </row>
    <row r="463" spans="1:65" s="2" customFormat="1" ht="19.5">
      <c r="A463" s="33"/>
      <c r="B463" s="34"/>
      <c r="C463" s="35"/>
      <c r="D463" s="190" t="s">
        <v>160</v>
      </c>
      <c r="E463" s="35"/>
      <c r="F463" s="191" t="s">
        <v>997</v>
      </c>
      <c r="G463" s="35"/>
      <c r="H463" s="35"/>
      <c r="I463" s="192"/>
      <c r="J463" s="35"/>
      <c r="K463" s="35"/>
      <c r="L463" s="38"/>
      <c r="M463" s="193"/>
      <c r="N463" s="194"/>
      <c r="O463" s="63"/>
      <c r="P463" s="63"/>
      <c r="Q463" s="63"/>
      <c r="R463" s="63"/>
      <c r="S463" s="63"/>
      <c r="T463" s="64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6" t="s">
        <v>160</v>
      </c>
      <c r="AU463" s="16" t="s">
        <v>135</v>
      </c>
    </row>
    <row r="464" spans="1:65" s="2" customFormat="1" ht="16.5" customHeight="1">
      <c r="A464" s="33"/>
      <c r="B464" s="34"/>
      <c r="C464" s="180" t="s">
        <v>998</v>
      </c>
      <c r="D464" s="180" t="s">
        <v>147</v>
      </c>
      <c r="E464" s="181" t="s">
        <v>999</v>
      </c>
      <c r="F464" s="182" t="s">
        <v>1000</v>
      </c>
      <c r="G464" s="183" t="s">
        <v>150</v>
      </c>
      <c r="H464" s="184">
        <v>27</v>
      </c>
      <c r="I464" s="185"/>
      <c r="J464" s="186">
        <f>ROUND(I464*H464,2)</f>
        <v>0</v>
      </c>
      <c r="K464" s="182" t="s">
        <v>19</v>
      </c>
      <c r="L464" s="187"/>
      <c r="M464" s="188" t="s">
        <v>19</v>
      </c>
      <c r="N464" s="189" t="s">
        <v>46</v>
      </c>
      <c r="O464" s="63"/>
      <c r="P464" s="176">
        <f>O464*H464</f>
        <v>0</v>
      </c>
      <c r="Q464" s="176">
        <v>0</v>
      </c>
      <c r="R464" s="176">
        <f>Q464*H464</f>
        <v>0</v>
      </c>
      <c r="S464" s="176">
        <v>0</v>
      </c>
      <c r="T464" s="177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78" t="s">
        <v>151</v>
      </c>
      <c r="AT464" s="178" t="s">
        <v>147</v>
      </c>
      <c r="AU464" s="178" t="s">
        <v>135</v>
      </c>
      <c r="AY464" s="16" t="s">
        <v>122</v>
      </c>
      <c r="BE464" s="179">
        <f>IF(N464="základní",J464,0)</f>
        <v>0</v>
      </c>
      <c r="BF464" s="179">
        <f>IF(N464="snížená",J464,0)</f>
        <v>0</v>
      </c>
      <c r="BG464" s="179">
        <f>IF(N464="zákl. přenesená",J464,0)</f>
        <v>0</v>
      </c>
      <c r="BH464" s="179">
        <f>IF(N464="sníž. přenesená",J464,0)</f>
        <v>0</v>
      </c>
      <c r="BI464" s="179">
        <f>IF(N464="nulová",J464,0)</f>
        <v>0</v>
      </c>
      <c r="BJ464" s="16" t="s">
        <v>80</v>
      </c>
      <c r="BK464" s="179">
        <f>ROUND(I464*H464,2)</f>
        <v>0</v>
      </c>
      <c r="BL464" s="16" t="s">
        <v>139</v>
      </c>
      <c r="BM464" s="178" t="s">
        <v>1001</v>
      </c>
    </row>
    <row r="465" spans="1:65" s="2" customFormat="1" ht="19.5">
      <c r="A465" s="33"/>
      <c r="B465" s="34"/>
      <c r="C465" s="35"/>
      <c r="D465" s="190" t="s">
        <v>160</v>
      </c>
      <c r="E465" s="35"/>
      <c r="F465" s="191" t="s">
        <v>997</v>
      </c>
      <c r="G465" s="35"/>
      <c r="H465" s="35"/>
      <c r="I465" s="192"/>
      <c r="J465" s="35"/>
      <c r="K465" s="35"/>
      <c r="L465" s="38"/>
      <c r="M465" s="193"/>
      <c r="N465" s="194"/>
      <c r="O465" s="63"/>
      <c r="P465" s="63"/>
      <c r="Q465" s="63"/>
      <c r="R465" s="63"/>
      <c r="S465" s="63"/>
      <c r="T465" s="64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T465" s="16" t="s">
        <v>160</v>
      </c>
      <c r="AU465" s="16" t="s">
        <v>135</v>
      </c>
    </row>
    <row r="466" spans="1:65" s="2" customFormat="1" ht="16.5" customHeight="1">
      <c r="A466" s="33"/>
      <c r="B466" s="34"/>
      <c r="C466" s="180" t="s">
        <v>1002</v>
      </c>
      <c r="D466" s="180" t="s">
        <v>147</v>
      </c>
      <c r="E466" s="181" t="s">
        <v>1003</v>
      </c>
      <c r="F466" s="182" t="s">
        <v>1004</v>
      </c>
      <c r="G466" s="183" t="s">
        <v>150</v>
      </c>
      <c r="H466" s="184">
        <v>560</v>
      </c>
      <c r="I466" s="185"/>
      <c r="J466" s="186">
        <f>ROUND(I466*H466,2)</f>
        <v>0</v>
      </c>
      <c r="K466" s="182" t="s">
        <v>19</v>
      </c>
      <c r="L466" s="187"/>
      <c r="M466" s="188" t="s">
        <v>19</v>
      </c>
      <c r="N466" s="189" t="s">
        <v>46</v>
      </c>
      <c r="O466" s="63"/>
      <c r="P466" s="176">
        <f>O466*H466</f>
        <v>0</v>
      </c>
      <c r="Q466" s="176">
        <v>0</v>
      </c>
      <c r="R466" s="176">
        <f>Q466*H466</f>
        <v>0</v>
      </c>
      <c r="S466" s="176">
        <v>0</v>
      </c>
      <c r="T466" s="177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78" t="s">
        <v>151</v>
      </c>
      <c r="AT466" s="178" t="s">
        <v>147</v>
      </c>
      <c r="AU466" s="178" t="s">
        <v>135</v>
      </c>
      <c r="AY466" s="16" t="s">
        <v>122</v>
      </c>
      <c r="BE466" s="179">
        <f>IF(N466="základní",J466,0)</f>
        <v>0</v>
      </c>
      <c r="BF466" s="179">
        <f>IF(N466="snížená",J466,0)</f>
        <v>0</v>
      </c>
      <c r="BG466" s="179">
        <f>IF(N466="zákl. přenesená",J466,0)</f>
        <v>0</v>
      </c>
      <c r="BH466" s="179">
        <f>IF(N466="sníž. přenesená",J466,0)</f>
        <v>0</v>
      </c>
      <c r="BI466" s="179">
        <f>IF(N466="nulová",J466,0)</f>
        <v>0</v>
      </c>
      <c r="BJ466" s="16" t="s">
        <v>80</v>
      </c>
      <c r="BK466" s="179">
        <f>ROUND(I466*H466,2)</f>
        <v>0</v>
      </c>
      <c r="BL466" s="16" t="s">
        <v>139</v>
      </c>
      <c r="BM466" s="178" t="s">
        <v>1005</v>
      </c>
    </row>
    <row r="467" spans="1:65" s="2" customFormat="1" ht="19.5">
      <c r="A467" s="33"/>
      <c r="B467" s="34"/>
      <c r="C467" s="35"/>
      <c r="D467" s="190" t="s">
        <v>160</v>
      </c>
      <c r="E467" s="35"/>
      <c r="F467" s="191" t="s">
        <v>997</v>
      </c>
      <c r="G467" s="35"/>
      <c r="H467" s="35"/>
      <c r="I467" s="192"/>
      <c r="J467" s="35"/>
      <c r="K467" s="35"/>
      <c r="L467" s="38"/>
      <c r="M467" s="193"/>
      <c r="N467" s="194"/>
      <c r="O467" s="63"/>
      <c r="P467" s="63"/>
      <c r="Q467" s="63"/>
      <c r="R467" s="63"/>
      <c r="S467" s="63"/>
      <c r="T467" s="64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T467" s="16" t="s">
        <v>160</v>
      </c>
      <c r="AU467" s="16" t="s">
        <v>135</v>
      </c>
    </row>
    <row r="468" spans="1:65" s="2" customFormat="1" ht="16.5" customHeight="1">
      <c r="A468" s="33"/>
      <c r="B468" s="34"/>
      <c r="C468" s="180" t="s">
        <v>1006</v>
      </c>
      <c r="D468" s="180" t="s">
        <v>147</v>
      </c>
      <c r="E468" s="181" t="s">
        <v>1007</v>
      </c>
      <c r="F468" s="182" t="s">
        <v>1008</v>
      </c>
      <c r="G468" s="183" t="s">
        <v>306</v>
      </c>
      <c r="H468" s="184">
        <v>374.6</v>
      </c>
      <c r="I468" s="185"/>
      <c r="J468" s="186">
        <f>ROUND(I468*H468,2)</f>
        <v>0</v>
      </c>
      <c r="K468" s="182" t="s">
        <v>19</v>
      </c>
      <c r="L468" s="187"/>
      <c r="M468" s="188" t="s">
        <v>19</v>
      </c>
      <c r="N468" s="189" t="s">
        <v>46</v>
      </c>
      <c r="O468" s="63"/>
      <c r="P468" s="176">
        <f>O468*H468</f>
        <v>0</v>
      </c>
      <c r="Q468" s="176">
        <v>0</v>
      </c>
      <c r="R468" s="176">
        <f>Q468*H468</f>
        <v>0</v>
      </c>
      <c r="S468" s="176">
        <v>0</v>
      </c>
      <c r="T468" s="177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78" t="s">
        <v>151</v>
      </c>
      <c r="AT468" s="178" t="s">
        <v>147</v>
      </c>
      <c r="AU468" s="178" t="s">
        <v>135</v>
      </c>
      <c r="AY468" s="16" t="s">
        <v>122</v>
      </c>
      <c r="BE468" s="179">
        <f>IF(N468="základní",J468,0)</f>
        <v>0</v>
      </c>
      <c r="BF468" s="179">
        <f>IF(N468="snížená",J468,0)</f>
        <v>0</v>
      </c>
      <c r="BG468" s="179">
        <f>IF(N468="zákl. přenesená",J468,0)</f>
        <v>0</v>
      </c>
      <c r="BH468" s="179">
        <f>IF(N468="sníž. přenesená",J468,0)</f>
        <v>0</v>
      </c>
      <c r="BI468" s="179">
        <f>IF(N468="nulová",J468,0)</f>
        <v>0</v>
      </c>
      <c r="BJ468" s="16" t="s">
        <v>80</v>
      </c>
      <c r="BK468" s="179">
        <f>ROUND(I468*H468,2)</f>
        <v>0</v>
      </c>
      <c r="BL468" s="16" t="s">
        <v>139</v>
      </c>
      <c r="BM468" s="178" t="s">
        <v>1009</v>
      </c>
    </row>
    <row r="469" spans="1:65" s="13" customFormat="1">
      <c r="B469" s="195"/>
      <c r="C469" s="196"/>
      <c r="D469" s="190" t="s">
        <v>285</v>
      </c>
      <c r="E469" s="197" t="s">
        <v>19</v>
      </c>
      <c r="F469" s="198" t="s">
        <v>1010</v>
      </c>
      <c r="G469" s="196"/>
      <c r="H469" s="199">
        <v>374.6</v>
      </c>
      <c r="I469" s="200"/>
      <c r="J469" s="196"/>
      <c r="K469" s="196"/>
      <c r="L469" s="201"/>
      <c r="M469" s="202"/>
      <c r="N469" s="203"/>
      <c r="O469" s="203"/>
      <c r="P469" s="203"/>
      <c r="Q469" s="203"/>
      <c r="R469" s="203"/>
      <c r="S469" s="203"/>
      <c r="T469" s="204"/>
      <c r="AT469" s="205" t="s">
        <v>285</v>
      </c>
      <c r="AU469" s="205" t="s">
        <v>135</v>
      </c>
      <c r="AV469" s="13" t="s">
        <v>82</v>
      </c>
      <c r="AW469" s="13" t="s">
        <v>37</v>
      </c>
      <c r="AX469" s="13" t="s">
        <v>80</v>
      </c>
      <c r="AY469" s="205" t="s">
        <v>122</v>
      </c>
    </row>
    <row r="470" spans="1:65" s="2" customFormat="1" ht="16.5" customHeight="1">
      <c r="A470" s="33"/>
      <c r="B470" s="34"/>
      <c r="C470" s="180" t="s">
        <v>1011</v>
      </c>
      <c r="D470" s="180" t="s">
        <v>147</v>
      </c>
      <c r="E470" s="181" t="s">
        <v>1012</v>
      </c>
      <c r="F470" s="182" t="s">
        <v>604</v>
      </c>
      <c r="G470" s="183" t="s">
        <v>306</v>
      </c>
      <c r="H470" s="184">
        <v>1550.2</v>
      </c>
      <c r="I470" s="185"/>
      <c r="J470" s="186">
        <f>ROUND(I470*H470,2)</f>
        <v>0</v>
      </c>
      <c r="K470" s="182" t="s">
        <v>19</v>
      </c>
      <c r="L470" s="187"/>
      <c r="M470" s="188" t="s">
        <v>19</v>
      </c>
      <c r="N470" s="189" t="s">
        <v>46</v>
      </c>
      <c r="O470" s="63"/>
      <c r="P470" s="176">
        <f>O470*H470</f>
        <v>0</v>
      </c>
      <c r="Q470" s="176">
        <v>0</v>
      </c>
      <c r="R470" s="176">
        <f>Q470*H470</f>
        <v>0</v>
      </c>
      <c r="S470" s="176">
        <v>0</v>
      </c>
      <c r="T470" s="177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78" t="s">
        <v>151</v>
      </c>
      <c r="AT470" s="178" t="s">
        <v>147</v>
      </c>
      <c r="AU470" s="178" t="s">
        <v>135</v>
      </c>
      <c r="AY470" s="16" t="s">
        <v>122</v>
      </c>
      <c r="BE470" s="179">
        <f>IF(N470="základní",J470,0)</f>
        <v>0</v>
      </c>
      <c r="BF470" s="179">
        <f>IF(N470="snížená",J470,0)</f>
        <v>0</v>
      </c>
      <c r="BG470" s="179">
        <f>IF(N470="zákl. přenesená",J470,0)</f>
        <v>0</v>
      </c>
      <c r="BH470" s="179">
        <f>IF(N470="sníž. přenesená",J470,0)</f>
        <v>0</v>
      </c>
      <c r="BI470" s="179">
        <f>IF(N470="nulová",J470,0)</f>
        <v>0</v>
      </c>
      <c r="BJ470" s="16" t="s">
        <v>80</v>
      </c>
      <c r="BK470" s="179">
        <f>ROUND(I470*H470,2)</f>
        <v>0</v>
      </c>
      <c r="BL470" s="16" t="s">
        <v>139</v>
      </c>
      <c r="BM470" s="178" t="s">
        <v>1013</v>
      </c>
    </row>
    <row r="471" spans="1:65" s="2" customFormat="1" ht="19.5">
      <c r="A471" s="33"/>
      <c r="B471" s="34"/>
      <c r="C471" s="35"/>
      <c r="D471" s="190" t="s">
        <v>160</v>
      </c>
      <c r="E471" s="35"/>
      <c r="F471" s="191" t="s">
        <v>553</v>
      </c>
      <c r="G471" s="35"/>
      <c r="H471" s="35"/>
      <c r="I471" s="192"/>
      <c r="J471" s="35"/>
      <c r="K471" s="35"/>
      <c r="L471" s="38"/>
      <c r="M471" s="193"/>
      <c r="N471" s="194"/>
      <c r="O471" s="63"/>
      <c r="P471" s="63"/>
      <c r="Q471" s="63"/>
      <c r="R471" s="63"/>
      <c r="S471" s="63"/>
      <c r="T471" s="64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6" t="s">
        <v>160</v>
      </c>
      <c r="AU471" s="16" t="s">
        <v>135</v>
      </c>
    </row>
    <row r="472" spans="1:65" s="13" customFormat="1">
      <c r="B472" s="195"/>
      <c r="C472" s="196"/>
      <c r="D472" s="190" t="s">
        <v>285</v>
      </c>
      <c r="E472" s="197" t="s">
        <v>19</v>
      </c>
      <c r="F472" s="198" t="s">
        <v>1014</v>
      </c>
      <c r="G472" s="196"/>
      <c r="H472" s="199">
        <v>1550.2</v>
      </c>
      <c r="I472" s="200"/>
      <c r="J472" s="196"/>
      <c r="K472" s="196"/>
      <c r="L472" s="201"/>
      <c r="M472" s="202"/>
      <c r="N472" s="203"/>
      <c r="O472" s="203"/>
      <c r="P472" s="203"/>
      <c r="Q472" s="203"/>
      <c r="R472" s="203"/>
      <c r="S472" s="203"/>
      <c r="T472" s="204"/>
      <c r="AT472" s="205" t="s">
        <v>285</v>
      </c>
      <c r="AU472" s="205" t="s">
        <v>135</v>
      </c>
      <c r="AV472" s="13" t="s">
        <v>82</v>
      </c>
      <c r="AW472" s="13" t="s">
        <v>37</v>
      </c>
      <c r="AX472" s="13" t="s">
        <v>80</v>
      </c>
      <c r="AY472" s="205" t="s">
        <v>122</v>
      </c>
    </row>
    <row r="473" spans="1:65" s="2" customFormat="1" ht="16.5" customHeight="1">
      <c r="A473" s="33"/>
      <c r="B473" s="34"/>
      <c r="C473" s="180" t="s">
        <v>1015</v>
      </c>
      <c r="D473" s="180" t="s">
        <v>147</v>
      </c>
      <c r="E473" s="181" t="s">
        <v>1016</v>
      </c>
      <c r="F473" s="182" t="s">
        <v>576</v>
      </c>
      <c r="G473" s="183" t="s">
        <v>158</v>
      </c>
      <c r="H473" s="184">
        <v>197.2</v>
      </c>
      <c r="I473" s="185"/>
      <c r="J473" s="186">
        <f>ROUND(I473*H473,2)</f>
        <v>0</v>
      </c>
      <c r="K473" s="182" t="s">
        <v>19</v>
      </c>
      <c r="L473" s="187"/>
      <c r="M473" s="188" t="s">
        <v>19</v>
      </c>
      <c r="N473" s="189" t="s">
        <v>46</v>
      </c>
      <c r="O473" s="63"/>
      <c r="P473" s="176">
        <f>O473*H473</f>
        <v>0</v>
      </c>
      <c r="Q473" s="176">
        <v>0</v>
      </c>
      <c r="R473" s="176">
        <f>Q473*H473</f>
        <v>0</v>
      </c>
      <c r="S473" s="176">
        <v>0</v>
      </c>
      <c r="T473" s="177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78" t="s">
        <v>151</v>
      </c>
      <c r="AT473" s="178" t="s">
        <v>147</v>
      </c>
      <c r="AU473" s="178" t="s">
        <v>135</v>
      </c>
      <c r="AY473" s="16" t="s">
        <v>122</v>
      </c>
      <c r="BE473" s="179">
        <f>IF(N473="základní",J473,0)</f>
        <v>0</v>
      </c>
      <c r="BF473" s="179">
        <f>IF(N473="snížená",J473,0)</f>
        <v>0</v>
      </c>
      <c r="BG473" s="179">
        <f>IF(N473="zákl. přenesená",J473,0)</f>
        <v>0</v>
      </c>
      <c r="BH473" s="179">
        <f>IF(N473="sníž. přenesená",J473,0)</f>
        <v>0</v>
      </c>
      <c r="BI473" s="179">
        <f>IF(N473="nulová",J473,0)</f>
        <v>0</v>
      </c>
      <c r="BJ473" s="16" t="s">
        <v>80</v>
      </c>
      <c r="BK473" s="179">
        <f>ROUND(I473*H473,2)</f>
        <v>0</v>
      </c>
      <c r="BL473" s="16" t="s">
        <v>139</v>
      </c>
      <c r="BM473" s="178" t="s">
        <v>1017</v>
      </c>
    </row>
    <row r="474" spans="1:65" s="2" customFormat="1" ht="19.5">
      <c r="A474" s="33"/>
      <c r="B474" s="34"/>
      <c r="C474" s="35"/>
      <c r="D474" s="190" t="s">
        <v>160</v>
      </c>
      <c r="E474" s="35"/>
      <c r="F474" s="191" t="s">
        <v>578</v>
      </c>
      <c r="G474" s="35"/>
      <c r="H474" s="35"/>
      <c r="I474" s="192"/>
      <c r="J474" s="35"/>
      <c r="K474" s="35"/>
      <c r="L474" s="38"/>
      <c r="M474" s="193"/>
      <c r="N474" s="194"/>
      <c r="O474" s="63"/>
      <c r="P474" s="63"/>
      <c r="Q474" s="63"/>
      <c r="R474" s="63"/>
      <c r="S474" s="63"/>
      <c r="T474" s="64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6" t="s">
        <v>160</v>
      </c>
      <c r="AU474" s="16" t="s">
        <v>135</v>
      </c>
    </row>
    <row r="475" spans="1:65" s="13" customFormat="1">
      <c r="B475" s="195"/>
      <c r="C475" s="196"/>
      <c r="D475" s="190" t="s">
        <v>285</v>
      </c>
      <c r="E475" s="197" t="s">
        <v>19</v>
      </c>
      <c r="F475" s="198" t="s">
        <v>1018</v>
      </c>
      <c r="G475" s="196"/>
      <c r="H475" s="199">
        <v>197.2</v>
      </c>
      <c r="I475" s="200"/>
      <c r="J475" s="196"/>
      <c r="K475" s="196"/>
      <c r="L475" s="201"/>
      <c r="M475" s="202"/>
      <c r="N475" s="203"/>
      <c r="O475" s="203"/>
      <c r="P475" s="203"/>
      <c r="Q475" s="203"/>
      <c r="R475" s="203"/>
      <c r="S475" s="203"/>
      <c r="T475" s="204"/>
      <c r="AT475" s="205" t="s">
        <v>285</v>
      </c>
      <c r="AU475" s="205" t="s">
        <v>135</v>
      </c>
      <c r="AV475" s="13" t="s">
        <v>82</v>
      </c>
      <c r="AW475" s="13" t="s">
        <v>37</v>
      </c>
      <c r="AX475" s="13" t="s">
        <v>80</v>
      </c>
      <c r="AY475" s="205" t="s">
        <v>122</v>
      </c>
    </row>
    <row r="476" spans="1:65" s="2" customFormat="1" ht="16.5" customHeight="1">
      <c r="A476" s="33"/>
      <c r="B476" s="34"/>
      <c r="C476" s="180" t="s">
        <v>1019</v>
      </c>
      <c r="D476" s="180" t="s">
        <v>147</v>
      </c>
      <c r="E476" s="181" t="s">
        <v>1020</v>
      </c>
      <c r="F476" s="182" t="s">
        <v>1021</v>
      </c>
      <c r="G476" s="183" t="s">
        <v>306</v>
      </c>
      <c r="H476" s="184">
        <v>2239.6</v>
      </c>
      <c r="I476" s="185"/>
      <c r="J476" s="186">
        <f>ROUND(I476*H476,2)</f>
        <v>0</v>
      </c>
      <c r="K476" s="182" t="s">
        <v>19</v>
      </c>
      <c r="L476" s="187"/>
      <c r="M476" s="188" t="s">
        <v>19</v>
      </c>
      <c r="N476" s="189" t="s">
        <v>46</v>
      </c>
      <c r="O476" s="63"/>
      <c r="P476" s="176">
        <f>O476*H476</f>
        <v>0</v>
      </c>
      <c r="Q476" s="176">
        <v>0</v>
      </c>
      <c r="R476" s="176">
        <f>Q476*H476</f>
        <v>0</v>
      </c>
      <c r="S476" s="176">
        <v>0</v>
      </c>
      <c r="T476" s="177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78" t="s">
        <v>151</v>
      </c>
      <c r="AT476" s="178" t="s">
        <v>147</v>
      </c>
      <c r="AU476" s="178" t="s">
        <v>135</v>
      </c>
      <c r="AY476" s="16" t="s">
        <v>122</v>
      </c>
      <c r="BE476" s="179">
        <f>IF(N476="základní",J476,0)</f>
        <v>0</v>
      </c>
      <c r="BF476" s="179">
        <f>IF(N476="snížená",J476,0)</f>
        <v>0</v>
      </c>
      <c r="BG476" s="179">
        <f>IF(N476="zákl. přenesená",J476,0)</f>
        <v>0</v>
      </c>
      <c r="BH476" s="179">
        <f>IF(N476="sníž. přenesená",J476,0)</f>
        <v>0</v>
      </c>
      <c r="BI476" s="179">
        <f>IF(N476="nulová",J476,0)</f>
        <v>0</v>
      </c>
      <c r="BJ476" s="16" t="s">
        <v>80</v>
      </c>
      <c r="BK476" s="179">
        <f>ROUND(I476*H476,2)</f>
        <v>0</v>
      </c>
      <c r="BL476" s="16" t="s">
        <v>139</v>
      </c>
      <c r="BM476" s="178" t="s">
        <v>1022</v>
      </c>
    </row>
    <row r="477" spans="1:65" s="2" customFormat="1" ht="19.5">
      <c r="A477" s="33"/>
      <c r="B477" s="34"/>
      <c r="C477" s="35"/>
      <c r="D477" s="190" t="s">
        <v>160</v>
      </c>
      <c r="E477" s="35"/>
      <c r="F477" s="191" t="s">
        <v>1023</v>
      </c>
      <c r="G477" s="35"/>
      <c r="H477" s="35"/>
      <c r="I477" s="192"/>
      <c r="J477" s="35"/>
      <c r="K477" s="35"/>
      <c r="L477" s="38"/>
      <c r="M477" s="193"/>
      <c r="N477" s="194"/>
      <c r="O477" s="63"/>
      <c r="P477" s="63"/>
      <c r="Q477" s="63"/>
      <c r="R477" s="63"/>
      <c r="S477" s="63"/>
      <c r="T477" s="64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T477" s="16" t="s">
        <v>160</v>
      </c>
      <c r="AU477" s="16" t="s">
        <v>135</v>
      </c>
    </row>
    <row r="478" spans="1:65" s="13" customFormat="1">
      <c r="B478" s="195"/>
      <c r="C478" s="196"/>
      <c r="D478" s="190" t="s">
        <v>285</v>
      </c>
      <c r="E478" s="197" t="s">
        <v>19</v>
      </c>
      <c r="F478" s="198" t="s">
        <v>1024</v>
      </c>
      <c r="G478" s="196"/>
      <c r="H478" s="199">
        <v>2239.6</v>
      </c>
      <c r="I478" s="200"/>
      <c r="J478" s="196"/>
      <c r="K478" s="196"/>
      <c r="L478" s="201"/>
      <c r="M478" s="202"/>
      <c r="N478" s="203"/>
      <c r="O478" s="203"/>
      <c r="P478" s="203"/>
      <c r="Q478" s="203"/>
      <c r="R478" s="203"/>
      <c r="S478" s="203"/>
      <c r="T478" s="204"/>
      <c r="AT478" s="205" t="s">
        <v>285</v>
      </c>
      <c r="AU478" s="205" t="s">
        <v>135</v>
      </c>
      <c r="AV478" s="13" t="s">
        <v>82</v>
      </c>
      <c r="AW478" s="13" t="s">
        <v>37</v>
      </c>
      <c r="AX478" s="13" t="s">
        <v>80</v>
      </c>
      <c r="AY478" s="205" t="s">
        <v>122</v>
      </c>
    </row>
    <row r="479" spans="1:65" s="2" customFormat="1" ht="16.5" customHeight="1">
      <c r="A479" s="33"/>
      <c r="B479" s="34"/>
      <c r="C479" s="180" t="s">
        <v>1025</v>
      </c>
      <c r="D479" s="180" t="s">
        <v>147</v>
      </c>
      <c r="E479" s="181" t="s">
        <v>1026</v>
      </c>
      <c r="F479" s="182" t="s">
        <v>1027</v>
      </c>
      <c r="G479" s="183" t="s">
        <v>150</v>
      </c>
      <c r="H479" s="184">
        <v>204</v>
      </c>
      <c r="I479" s="185"/>
      <c r="J479" s="186">
        <f>ROUND(I479*H479,2)</f>
        <v>0</v>
      </c>
      <c r="K479" s="182" t="s">
        <v>19</v>
      </c>
      <c r="L479" s="187"/>
      <c r="M479" s="188" t="s">
        <v>19</v>
      </c>
      <c r="N479" s="189" t="s">
        <v>46</v>
      </c>
      <c r="O479" s="63"/>
      <c r="P479" s="176">
        <f>O479*H479</f>
        <v>0</v>
      </c>
      <c r="Q479" s="176">
        <v>0</v>
      </c>
      <c r="R479" s="176">
        <f>Q479*H479</f>
        <v>0</v>
      </c>
      <c r="S479" s="176">
        <v>0</v>
      </c>
      <c r="T479" s="177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78" t="s">
        <v>151</v>
      </c>
      <c r="AT479" s="178" t="s">
        <v>147</v>
      </c>
      <c r="AU479" s="178" t="s">
        <v>135</v>
      </c>
      <c r="AY479" s="16" t="s">
        <v>122</v>
      </c>
      <c r="BE479" s="179">
        <f>IF(N479="základní",J479,0)</f>
        <v>0</v>
      </c>
      <c r="BF479" s="179">
        <f>IF(N479="snížená",J479,0)</f>
        <v>0</v>
      </c>
      <c r="BG479" s="179">
        <f>IF(N479="zákl. přenesená",J479,0)</f>
        <v>0</v>
      </c>
      <c r="BH479" s="179">
        <f>IF(N479="sníž. přenesená",J479,0)</f>
        <v>0</v>
      </c>
      <c r="BI479" s="179">
        <f>IF(N479="nulová",J479,0)</f>
        <v>0</v>
      </c>
      <c r="BJ479" s="16" t="s">
        <v>80</v>
      </c>
      <c r="BK479" s="179">
        <f>ROUND(I479*H479,2)</f>
        <v>0</v>
      </c>
      <c r="BL479" s="16" t="s">
        <v>139</v>
      </c>
      <c r="BM479" s="178" t="s">
        <v>1028</v>
      </c>
    </row>
    <row r="480" spans="1:65" s="2" customFormat="1" ht="19.5">
      <c r="A480" s="33"/>
      <c r="B480" s="34"/>
      <c r="C480" s="35"/>
      <c r="D480" s="190" t="s">
        <v>160</v>
      </c>
      <c r="E480" s="35"/>
      <c r="F480" s="191" t="s">
        <v>1029</v>
      </c>
      <c r="G480" s="35"/>
      <c r="H480" s="35"/>
      <c r="I480" s="192"/>
      <c r="J480" s="35"/>
      <c r="K480" s="35"/>
      <c r="L480" s="38"/>
      <c r="M480" s="193"/>
      <c r="N480" s="194"/>
      <c r="O480" s="63"/>
      <c r="P480" s="63"/>
      <c r="Q480" s="63"/>
      <c r="R480" s="63"/>
      <c r="S480" s="63"/>
      <c r="T480" s="64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6" t="s">
        <v>160</v>
      </c>
      <c r="AU480" s="16" t="s">
        <v>135</v>
      </c>
    </row>
    <row r="481" spans="1:65" s="2" customFormat="1" ht="16.5" customHeight="1">
      <c r="A481" s="33"/>
      <c r="B481" s="34"/>
      <c r="C481" s="180" t="s">
        <v>1030</v>
      </c>
      <c r="D481" s="180" t="s">
        <v>147</v>
      </c>
      <c r="E481" s="181" t="s">
        <v>1031</v>
      </c>
      <c r="F481" s="182" t="s">
        <v>1032</v>
      </c>
      <c r="G481" s="183" t="s">
        <v>150</v>
      </c>
      <c r="H481" s="184">
        <v>8</v>
      </c>
      <c r="I481" s="185"/>
      <c r="J481" s="186">
        <f>ROUND(I481*H481,2)</f>
        <v>0</v>
      </c>
      <c r="K481" s="182" t="s">
        <v>19</v>
      </c>
      <c r="L481" s="187"/>
      <c r="M481" s="188" t="s">
        <v>19</v>
      </c>
      <c r="N481" s="189" t="s">
        <v>46</v>
      </c>
      <c r="O481" s="63"/>
      <c r="P481" s="176">
        <f>O481*H481</f>
        <v>0</v>
      </c>
      <c r="Q481" s="176">
        <v>0</v>
      </c>
      <c r="R481" s="176">
        <f>Q481*H481</f>
        <v>0</v>
      </c>
      <c r="S481" s="176">
        <v>0</v>
      </c>
      <c r="T481" s="177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78" t="s">
        <v>151</v>
      </c>
      <c r="AT481" s="178" t="s">
        <v>147</v>
      </c>
      <c r="AU481" s="178" t="s">
        <v>135</v>
      </c>
      <c r="AY481" s="16" t="s">
        <v>122</v>
      </c>
      <c r="BE481" s="179">
        <f>IF(N481="základní",J481,0)</f>
        <v>0</v>
      </c>
      <c r="BF481" s="179">
        <f>IF(N481="snížená",J481,0)</f>
        <v>0</v>
      </c>
      <c r="BG481" s="179">
        <f>IF(N481="zákl. přenesená",J481,0)</f>
        <v>0</v>
      </c>
      <c r="BH481" s="179">
        <f>IF(N481="sníž. přenesená",J481,0)</f>
        <v>0</v>
      </c>
      <c r="BI481" s="179">
        <f>IF(N481="nulová",J481,0)</f>
        <v>0</v>
      </c>
      <c r="BJ481" s="16" t="s">
        <v>80</v>
      </c>
      <c r="BK481" s="179">
        <f>ROUND(I481*H481,2)</f>
        <v>0</v>
      </c>
      <c r="BL481" s="16" t="s">
        <v>139</v>
      </c>
      <c r="BM481" s="178" t="s">
        <v>1033</v>
      </c>
    </row>
    <row r="482" spans="1:65" s="2" customFormat="1" ht="19.5">
      <c r="A482" s="33"/>
      <c r="B482" s="34"/>
      <c r="C482" s="35"/>
      <c r="D482" s="190" t="s">
        <v>160</v>
      </c>
      <c r="E482" s="35"/>
      <c r="F482" s="191" t="s">
        <v>1034</v>
      </c>
      <c r="G482" s="35"/>
      <c r="H482" s="35"/>
      <c r="I482" s="192"/>
      <c r="J482" s="35"/>
      <c r="K482" s="35"/>
      <c r="L482" s="38"/>
      <c r="M482" s="193"/>
      <c r="N482" s="194"/>
      <c r="O482" s="63"/>
      <c r="P482" s="63"/>
      <c r="Q482" s="63"/>
      <c r="R482" s="63"/>
      <c r="S482" s="63"/>
      <c r="T482" s="64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6" t="s">
        <v>160</v>
      </c>
      <c r="AU482" s="16" t="s">
        <v>135</v>
      </c>
    </row>
    <row r="483" spans="1:65" s="2" customFormat="1" ht="16.5" customHeight="1">
      <c r="A483" s="33"/>
      <c r="B483" s="34"/>
      <c r="C483" s="180" t="s">
        <v>1035</v>
      </c>
      <c r="D483" s="180" t="s">
        <v>147</v>
      </c>
      <c r="E483" s="181" t="s">
        <v>1036</v>
      </c>
      <c r="F483" s="182" t="s">
        <v>1037</v>
      </c>
      <c r="G483" s="183" t="s">
        <v>150</v>
      </c>
      <c r="H483" s="184">
        <v>6</v>
      </c>
      <c r="I483" s="185"/>
      <c r="J483" s="186">
        <f>ROUND(I483*H483,2)</f>
        <v>0</v>
      </c>
      <c r="K483" s="182" t="s">
        <v>19</v>
      </c>
      <c r="L483" s="187"/>
      <c r="M483" s="188" t="s">
        <v>19</v>
      </c>
      <c r="N483" s="189" t="s">
        <v>46</v>
      </c>
      <c r="O483" s="63"/>
      <c r="P483" s="176">
        <f>O483*H483</f>
        <v>0</v>
      </c>
      <c r="Q483" s="176">
        <v>0</v>
      </c>
      <c r="R483" s="176">
        <f>Q483*H483</f>
        <v>0</v>
      </c>
      <c r="S483" s="176">
        <v>0</v>
      </c>
      <c r="T483" s="177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78" t="s">
        <v>151</v>
      </c>
      <c r="AT483" s="178" t="s">
        <v>147</v>
      </c>
      <c r="AU483" s="178" t="s">
        <v>135</v>
      </c>
      <c r="AY483" s="16" t="s">
        <v>122</v>
      </c>
      <c r="BE483" s="179">
        <f>IF(N483="základní",J483,0)</f>
        <v>0</v>
      </c>
      <c r="BF483" s="179">
        <f>IF(N483="snížená",J483,0)</f>
        <v>0</v>
      </c>
      <c r="BG483" s="179">
        <f>IF(N483="zákl. přenesená",J483,0)</f>
        <v>0</v>
      </c>
      <c r="BH483" s="179">
        <f>IF(N483="sníž. přenesená",J483,0)</f>
        <v>0</v>
      </c>
      <c r="BI483" s="179">
        <f>IF(N483="nulová",J483,0)</f>
        <v>0</v>
      </c>
      <c r="BJ483" s="16" t="s">
        <v>80</v>
      </c>
      <c r="BK483" s="179">
        <f>ROUND(I483*H483,2)</f>
        <v>0</v>
      </c>
      <c r="BL483" s="16" t="s">
        <v>139</v>
      </c>
      <c r="BM483" s="178" t="s">
        <v>1038</v>
      </c>
    </row>
    <row r="484" spans="1:65" s="2" customFormat="1" ht="19.5">
      <c r="A484" s="33"/>
      <c r="B484" s="34"/>
      <c r="C484" s="35"/>
      <c r="D484" s="190" t="s">
        <v>160</v>
      </c>
      <c r="E484" s="35"/>
      <c r="F484" s="191" t="s">
        <v>1034</v>
      </c>
      <c r="G484" s="35"/>
      <c r="H484" s="35"/>
      <c r="I484" s="192"/>
      <c r="J484" s="35"/>
      <c r="K484" s="35"/>
      <c r="L484" s="38"/>
      <c r="M484" s="193"/>
      <c r="N484" s="194"/>
      <c r="O484" s="63"/>
      <c r="P484" s="63"/>
      <c r="Q484" s="63"/>
      <c r="R484" s="63"/>
      <c r="S484" s="63"/>
      <c r="T484" s="64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6" t="s">
        <v>160</v>
      </c>
      <c r="AU484" s="16" t="s">
        <v>135</v>
      </c>
    </row>
    <row r="485" spans="1:65" s="2" customFormat="1" ht="16.5" customHeight="1">
      <c r="A485" s="33"/>
      <c r="B485" s="34"/>
      <c r="C485" s="180" t="s">
        <v>1039</v>
      </c>
      <c r="D485" s="180" t="s">
        <v>147</v>
      </c>
      <c r="E485" s="181" t="s">
        <v>1040</v>
      </c>
      <c r="F485" s="182" t="s">
        <v>1041</v>
      </c>
      <c r="G485" s="183" t="s">
        <v>150</v>
      </c>
      <c r="H485" s="184">
        <v>1</v>
      </c>
      <c r="I485" s="185"/>
      <c r="J485" s="186">
        <f>ROUND(I485*H485,2)</f>
        <v>0</v>
      </c>
      <c r="K485" s="182" t="s">
        <v>19</v>
      </c>
      <c r="L485" s="187"/>
      <c r="M485" s="188" t="s">
        <v>19</v>
      </c>
      <c r="N485" s="189" t="s">
        <v>46</v>
      </c>
      <c r="O485" s="63"/>
      <c r="P485" s="176">
        <f>O485*H485</f>
        <v>0</v>
      </c>
      <c r="Q485" s="176">
        <v>0</v>
      </c>
      <c r="R485" s="176">
        <f>Q485*H485</f>
        <v>0</v>
      </c>
      <c r="S485" s="176">
        <v>0</v>
      </c>
      <c r="T485" s="177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78" t="s">
        <v>151</v>
      </c>
      <c r="AT485" s="178" t="s">
        <v>147</v>
      </c>
      <c r="AU485" s="178" t="s">
        <v>135</v>
      </c>
      <c r="AY485" s="16" t="s">
        <v>122</v>
      </c>
      <c r="BE485" s="179">
        <f>IF(N485="základní",J485,0)</f>
        <v>0</v>
      </c>
      <c r="BF485" s="179">
        <f>IF(N485="snížená",J485,0)</f>
        <v>0</v>
      </c>
      <c r="BG485" s="179">
        <f>IF(N485="zákl. přenesená",J485,0)</f>
        <v>0</v>
      </c>
      <c r="BH485" s="179">
        <f>IF(N485="sníž. přenesená",J485,0)</f>
        <v>0</v>
      </c>
      <c r="BI485" s="179">
        <f>IF(N485="nulová",J485,0)</f>
        <v>0</v>
      </c>
      <c r="BJ485" s="16" t="s">
        <v>80</v>
      </c>
      <c r="BK485" s="179">
        <f>ROUND(I485*H485,2)</f>
        <v>0</v>
      </c>
      <c r="BL485" s="16" t="s">
        <v>139</v>
      </c>
      <c r="BM485" s="178" t="s">
        <v>1042</v>
      </c>
    </row>
    <row r="486" spans="1:65" s="2" customFormat="1" ht="19.5">
      <c r="A486" s="33"/>
      <c r="B486" s="34"/>
      <c r="C486" s="35"/>
      <c r="D486" s="190" t="s">
        <v>160</v>
      </c>
      <c r="E486" s="35"/>
      <c r="F486" s="191" t="s">
        <v>1043</v>
      </c>
      <c r="G486" s="35"/>
      <c r="H486" s="35"/>
      <c r="I486" s="192"/>
      <c r="J486" s="35"/>
      <c r="K486" s="35"/>
      <c r="L486" s="38"/>
      <c r="M486" s="193"/>
      <c r="N486" s="194"/>
      <c r="O486" s="63"/>
      <c r="P486" s="63"/>
      <c r="Q486" s="63"/>
      <c r="R486" s="63"/>
      <c r="S486" s="63"/>
      <c r="T486" s="64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6" t="s">
        <v>160</v>
      </c>
      <c r="AU486" s="16" t="s">
        <v>135</v>
      </c>
    </row>
    <row r="487" spans="1:65" s="2" customFormat="1" ht="16.5" customHeight="1">
      <c r="A487" s="33"/>
      <c r="B487" s="34"/>
      <c r="C487" s="180" t="s">
        <v>1044</v>
      </c>
      <c r="D487" s="180" t="s">
        <v>147</v>
      </c>
      <c r="E487" s="181" t="s">
        <v>1045</v>
      </c>
      <c r="F487" s="182" t="s">
        <v>1046</v>
      </c>
      <c r="G487" s="183" t="s">
        <v>150</v>
      </c>
      <c r="H487" s="184">
        <v>15</v>
      </c>
      <c r="I487" s="185"/>
      <c r="J487" s="186">
        <f>ROUND(I487*H487,2)</f>
        <v>0</v>
      </c>
      <c r="K487" s="182" t="s">
        <v>19</v>
      </c>
      <c r="L487" s="187"/>
      <c r="M487" s="188" t="s">
        <v>19</v>
      </c>
      <c r="N487" s="189" t="s">
        <v>46</v>
      </c>
      <c r="O487" s="63"/>
      <c r="P487" s="176">
        <f>O487*H487</f>
        <v>0</v>
      </c>
      <c r="Q487" s="176">
        <v>0</v>
      </c>
      <c r="R487" s="176">
        <f>Q487*H487</f>
        <v>0</v>
      </c>
      <c r="S487" s="176">
        <v>0</v>
      </c>
      <c r="T487" s="177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78" t="s">
        <v>151</v>
      </c>
      <c r="AT487" s="178" t="s">
        <v>147</v>
      </c>
      <c r="AU487" s="178" t="s">
        <v>135</v>
      </c>
      <c r="AY487" s="16" t="s">
        <v>122</v>
      </c>
      <c r="BE487" s="179">
        <f>IF(N487="základní",J487,0)</f>
        <v>0</v>
      </c>
      <c r="BF487" s="179">
        <f>IF(N487="snížená",J487,0)</f>
        <v>0</v>
      </c>
      <c r="BG487" s="179">
        <f>IF(N487="zákl. přenesená",J487,0)</f>
        <v>0</v>
      </c>
      <c r="BH487" s="179">
        <f>IF(N487="sníž. přenesená",J487,0)</f>
        <v>0</v>
      </c>
      <c r="BI487" s="179">
        <f>IF(N487="nulová",J487,0)</f>
        <v>0</v>
      </c>
      <c r="BJ487" s="16" t="s">
        <v>80</v>
      </c>
      <c r="BK487" s="179">
        <f>ROUND(I487*H487,2)</f>
        <v>0</v>
      </c>
      <c r="BL487" s="16" t="s">
        <v>139</v>
      </c>
      <c r="BM487" s="178" t="s">
        <v>1047</v>
      </c>
    </row>
    <row r="488" spans="1:65" s="2" customFormat="1" ht="19.5">
      <c r="A488" s="33"/>
      <c r="B488" s="34"/>
      <c r="C488" s="35"/>
      <c r="D488" s="190" t="s">
        <v>160</v>
      </c>
      <c r="E488" s="35"/>
      <c r="F488" s="191" t="s">
        <v>1034</v>
      </c>
      <c r="G488" s="35"/>
      <c r="H488" s="35"/>
      <c r="I488" s="192"/>
      <c r="J488" s="35"/>
      <c r="K488" s="35"/>
      <c r="L488" s="38"/>
      <c r="M488" s="193"/>
      <c r="N488" s="194"/>
      <c r="O488" s="63"/>
      <c r="P488" s="63"/>
      <c r="Q488" s="63"/>
      <c r="R488" s="63"/>
      <c r="S488" s="63"/>
      <c r="T488" s="64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6" t="s">
        <v>160</v>
      </c>
      <c r="AU488" s="16" t="s">
        <v>135</v>
      </c>
    </row>
    <row r="489" spans="1:65" s="2" customFormat="1" ht="16.5" customHeight="1">
      <c r="A489" s="33"/>
      <c r="B489" s="34"/>
      <c r="C489" s="180" t="s">
        <v>1048</v>
      </c>
      <c r="D489" s="180" t="s">
        <v>147</v>
      </c>
      <c r="E489" s="181" t="s">
        <v>1049</v>
      </c>
      <c r="F489" s="182" t="s">
        <v>1050</v>
      </c>
      <c r="G489" s="183" t="s">
        <v>150</v>
      </c>
      <c r="H489" s="184">
        <v>1</v>
      </c>
      <c r="I489" s="185"/>
      <c r="J489" s="186">
        <f>ROUND(I489*H489,2)</f>
        <v>0</v>
      </c>
      <c r="K489" s="182" t="s">
        <v>19</v>
      </c>
      <c r="L489" s="187"/>
      <c r="M489" s="188" t="s">
        <v>19</v>
      </c>
      <c r="N489" s="189" t="s">
        <v>46</v>
      </c>
      <c r="O489" s="63"/>
      <c r="P489" s="176">
        <f>O489*H489</f>
        <v>0</v>
      </c>
      <c r="Q489" s="176">
        <v>0</v>
      </c>
      <c r="R489" s="176">
        <f>Q489*H489</f>
        <v>0</v>
      </c>
      <c r="S489" s="176">
        <v>0</v>
      </c>
      <c r="T489" s="177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78" t="s">
        <v>151</v>
      </c>
      <c r="AT489" s="178" t="s">
        <v>147</v>
      </c>
      <c r="AU489" s="178" t="s">
        <v>135</v>
      </c>
      <c r="AY489" s="16" t="s">
        <v>122</v>
      </c>
      <c r="BE489" s="179">
        <f>IF(N489="základní",J489,0)</f>
        <v>0</v>
      </c>
      <c r="BF489" s="179">
        <f>IF(N489="snížená",J489,0)</f>
        <v>0</v>
      </c>
      <c r="BG489" s="179">
        <f>IF(N489="zákl. přenesená",J489,0)</f>
        <v>0</v>
      </c>
      <c r="BH489" s="179">
        <f>IF(N489="sníž. přenesená",J489,0)</f>
        <v>0</v>
      </c>
      <c r="BI489" s="179">
        <f>IF(N489="nulová",J489,0)</f>
        <v>0</v>
      </c>
      <c r="BJ489" s="16" t="s">
        <v>80</v>
      </c>
      <c r="BK489" s="179">
        <f>ROUND(I489*H489,2)</f>
        <v>0</v>
      </c>
      <c r="BL489" s="16" t="s">
        <v>139</v>
      </c>
      <c r="BM489" s="178" t="s">
        <v>1051</v>
      </c>
    </row>
    <row r="490" spans="1:65" s="2" customFormat="1" ht="19.5">
      <c r="A490" s="33"/>
      <c r="B490" s="34"/>
      <c r="C490" s="35"/>
      <c r="D490" s="190" t="s">
        <v>160</v>
      </c>
      <c r="E490" s="35"/>
      <c r="F490" s="191" t="s">
        <v>1052</v>
      </c>
      <c r="G490" s="35"/>
      <c r="H490" s="35"/>
      <c r="I490" s="192"/>
      <c r="J490" s="35"/>
      <c r="K490" s="35"/>
      <c r="L490" s="38"/>
      <c r="M490" s="193"/>
      <c r="N490" s="194"/>
      <c r="O490" s="63"/>
      <c r="P490" s="63"/>
      <c r="Q490" s="63"/>
      <c r="R490" s="63"/>
      <c r="S490" s="63"/>
      <c r="T490" s="64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6" t="s">
        <v>160</v>
      </c>
      <c r="AU490" s="16" t="s">
        <v>135</v>
      </c>
    </row>
    <row r="491" spans="1:65" s="2" customFormat="1" ht="16.5" customHeight="1">
      <c r="A491" s="33"/>
      <c r="B491" s="34"/>
      <c r="C491" s="180" t="s">
        <v>1053</v>
      </c>
      <c r="D491" s="180" t="s">
        <v>147</v>
      </c>
      <c r="E491" s="181" t="s">
        <v>1054</v>
      </c>
      <c r="F491" s="182" t="s">
        <v>1055</v>
      </c>
      <c r="G491" s="183" t="s">
        <v>150</v>
      </c>
      <c r="H491" s="184">
        <v>1</v>
      </c>
      <c r="I491" s="185"/>
      <c r="J491" s="186">
        <f>ROUND(I491*H491,2)</f>
        <v>0</v>
      </c>
      <c r="K491" s="182" t="s">
        <v>19</v>
      </c>
      <c r="L491" s="187"/>
      <c r="M491" s="188" t="s">
        <v>19</v>
      </c>
      <c r="N491" s="189" t="s">
        <v>46</v>
      </c>
      <c r="O491" s="63"/>
      <c r="P491" s="176">
        <f>O491*H491</f>
        <v>0</v>
      </c>
      <c r="Q491" s="176">
        <v>0</v>
      </c>
      <c r="R491" s="176">
        <f>Q491*H491</f>
        <v>0</v>
      </c>
      <c r="S491" s="176">
        <v>0</v>
      </c>
      <c r="T491" s="177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78" t="s">
        <v>151</v>
      </c>
      <c r="AT491" s="178" t="s">
        <v>147</v>
      </c>
      <c r="AU491" s="178" t="s">
        <v>135</v>
      </c>
      <c r="AY491" s="16" t="s">
        <v>122</v>
      </c>
      <c r="BE491" s="179">
        <f>IF(N491="základní",J491,0)</f>
        <v>0</v>
      </c>
      <c r="BF491" s="179">
        <f>IF(N491="snížená",J491,0)</f>
        <v>0</v>
      </c>
      <c r="BG491" s="179">
        <f>IF(N491="zákl. přenesená",J491,0)</f>
        <v>0</v>
      </c>
      <c r="BH491" s="179">
        <f>IF(N491="sníž. přenesená",J491,0)</f>
        <v>0</v>
      </c>
      <c r="BI491" s="179">
        <f>IF(N491="nulová",J491,0)</f>
        <v>0</v>
      </c>
      <c r="BJ491" s="16" t="s">
        <v>80</v>
      </c>
      <c r="BK491" s="179">
        <f>ROUND(I491*H491,2)</f>
        <v>0</v>
      </c>
      <c r="BL491" s="16" t="s">
        <v>139</v>
      </c>
      <c r="BM491" s="178" t="s">
        <v>1056</v>
      </c>
    </row>
    <row r="492" spans="1:65" s="2" customFormat="1" ht="19.5">
      <c r="A492" s="33"/>
      <c r="B492" s="34"/>
      <c r="C492" s="35"/>
      <c r="D492" s="190" t="s">
        <v>160</v>
      </c>
      <c r="E492" s="35"/>
      <c r="F492" s="191" t="s">
        <v>1057</v>
      </c>
      <c r="G492" s="35"/>
      <c r="H492" s="35"/>
      <c r="I492" s="192"/>
      <c r="J492" s="35"/>
      <c r="K492" s="35"/>
      <c r="L492" s="38"/>
      <c r="M492" s="193"/>
      <c r="N492" s="194"/>
      <c r="O492" s="63"/>
      <c r="P492" s="63"/>
      <c r="Q492" s="63"/>
      <c r="R492" s="63"/>
      <c r="S492" s="63"/>
      <c r="T492" s="64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6" t="s">
        <v>160</v>
      </c>
      <c r="AU492" s="16" t="s">
        <v>135</v>
      </c>
    </row>
    <row r="493" spans="1:65" s="2" customFormat="1" ht="16.5" customHeight="1">
      <c r="A493" s="33"/>
      <c r="B493" s="34"/>
      <c r="C493" s="180" t="s">
        <v>1058</v>
      </c>
      <c r="D493" s="180" t="s">
        <v>147</v>
      </c>
      <c r="E493" s="181" t="s">
        <v>1059</v>
      </c>
      <c r="F493" s="182" t="s">
        <v>1060</v>
      </c>
      <c r="G493" s="183" t="s">
        <v>150</v>
      </c>
      <c r="H493" s="184">
        <v>4</v>
      </c>
      <c r="I493" s="185"/>
      <c r="J493" s="186">
        <f>ROUND(I493*H493,2)</f>
        <v>0</v>
      </c>
      <c r="K493" s="182" t="s">
        <v>19</v>
      </c>
      <c r="L493" s="187"/>
      <c r="M493" s="188" t="s">
        <v>19</v>
      </c>
      <c r="N493" s="189" t="s">
        <v>46</v>
      </c>
      <c r="O493" s="63"/>
      <c r="P493" s="176">
        <f>O493*H493</f>
        <v>0</v>
      </c>
      <c r="Q493" s="176">
        <v>0</v>
      </c>
      <c r="R493" s="176">
        <f>Q493*H493</f>
        <v>0</v>
      </c>
      <c r="S493" s="176">
        <v>0</v>
      </c>
      <c r="T493" s="177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78" t="s">
        <v>151</v>
      </c>
      <c r="AT493" s="178" t="s">
        <v>147</v>
      </c>
      <c r="AU493" s="178" t="s">
        <v>135</v>
      </c>
      <c r="AY493" s="16" t="s">
        <v>122</v>
      </c>
      <c r="BE493" s="179">
        <f>IF(N493="základní",J493,0)</f>
        <v>0</v>
      </c>
      <c r="BF493" s="179">
        <f>IF(N493="snížená",J493,0)</f>
        <v>0</v>
      </c>
      <c r="BG493" s="179">
        <f>IF(N493="zákl. přenesená",J493,0)</f>
        <v>0</v>
      </c>
      <c r="BH493" s="179">
        <f>IF(N493="sníž. přenesená",J493,0)</f>
        <v>0</v>
      </c>
      <c r="BI493" s="179">
        <f>IF(N493="nulová",J493,0)</f>
        <v>0</v>
      </c>
      <c r="BJ493" s="16" t="s">
        <v>80</v>
      </c>
      <c r="BK493" s="179">
        <f>ROUND(I493*H493,2)</f>
        <v>0</v>
      </c>
      <c r="BL493" s="16" t="s">
        <v>139</v>
      </c>
      <c r="BM493" s="178" t="s">
        <v>1061</v>
      </c>
    </row>
    <row r="494" spans="1:65" s="2" customFormat="1" ht="19.5">
      <c r="A494" s="33"/>
      <c r="B494" s="34"/>
      <c r="C494" s="35"/>
      <c r="D494" s="190" t="s">
        <v>160</v>
      </c>
      <c r="E494" s="35"/>
      <c r="F494" s="191" t="s">
        <v>1057</v>
      </c>
      <c r="G494" s="35"/>
      <c r="H494" s="35"/>
      <c r="I494" s="192"/>
      <c r="J494" s="35"/>
      <c r="K494" s="35"/>
      <c r="L494" s="38"/>
      <c r="M494" s="193"/>
      <c r="N494" s="194"/>
      <c r="O494" s="63"/>
      <c r="P494" s="63"/>
      <c r="Q494" s="63"/>
      <c r="R494" s="63"/>
      <c r="S494" s="63"/>
      <c r="T494" s="64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T494" s="16" t="s">
        <v>160</v>
      </c>
      <c r="AU494" s="16" t="s">
        <v>135</v>
      </c>
    </row>
    <row r="495" spans="1:65" s="2" customFormat="1" ht="16.5" customHeight="1">
      <c r="A495" s="33"/>
      <c r="B495" s="34"/>
      <c r="C495" s="180" t="s">
        <v>1062</v>
      </c>
      <c r="D495" s="180" t="s">
        <v>147</v>
      </c>
      <c r="E495" s="181" t="s">
        <v>1063</v>
      </c>
      <c r="F495" s="182" t="s">
        <v>1064</v>
      </c>
      <c r="G495" s="183" t="s">
        <v>306</v>
      </c>
      <c r="H495" s="184">
        <v>4.8</v>
      </c>
      <c r="I495" s="185"/>
      <c r="J495" s="186">
        <f>ROUND(I495*H495,2)</f>
        <v>0</v>
      </c>
      <c r="K495" s="182" t="s">
        <v>19</v>
      </c>
      <c r="L495" s="187"/>
      <c r="M495" s="188" t="s">
        <v>19</v>
      </c>
      <c r="N495" s="189" t="s">
        <v>46</v>
      </c>
      <c r="O495" s="63"/>
      <c r="P495" s="176">
        <f>O495*H495</f>
        <v>0</v>
      </c>
      <c r="Q495" s="176">
        <v>0</v>
      </c>
      <c r="R495" s="176">
        <f>Q495*H495</f>
        <v>0</v>
      </c>
      <c r="S495" s="176">
        <v>0</v>
      </c>
      <c r="T495" s="177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78" t="s">
        <v>151</v>
      </c>
      <c r="AT495" s="178" t="s">
        <v>147</v>
      </c>
      <c r="AU495" s="178" t="s">
        <v>135</v>
      </c>
      <c r="AY495" s="16" t="s">
        <v>122</v>
      </c>
      <c r="BE495" s="179">
        <f>IF(N495="základní",J495,0)</f>
        <v>0</v>
      </c>
      <c r="BF495" s="179">
        <f>IF(N495="snížená",J495,0)</f>
        <v>0</v>
      </c>
      <c r="BG495" s="179">
        <f>IF(N495="zákl. přenesená",J495,0)</f>
        <v>0</v>
      </c>
      <c r="BH495" s="179">
        <f>IF(N495="sníž. přenesená",J495,0)</f>
        <v>0</v>
      </c>
      <c r="BI495" s="179">
        <f>IF(N495="nulová",J495,0)</f>
        <v>0</v>
      </c>
      <c r="BJ495" s="16" t="s">
        <v>80</v>
      </c>
      <c r="BK495" s="179">
        <f>ROUND(I495*H495,2)</f>
        <v>0</v>
      </c>
      <c r="BL495" s="16" t="s">
        <v>139</v>
      </c>
      <c r="BM495" s="178" t="s">
        <v>1065</v>
      </c>
    </row>
    <row r="496" spans="1:65" s="2" customFormat="1" ht="29.25">
      <c r="A496" s="33"/>
      <c r="B496" s="34"/>
      <c r="C496" s="35"/>
      <c r="D496" s="190" t="s">
        <v>160</v>
      </c>
      <c r="E496" s="35"/>
      <c r="F496" s="191" t="s">
        <v>1066</v>
      </c>
      <c r="G496" s="35"/>
      <c r="H496" s="35"/>
      <c r="I496" s="192"/>
      <c r="J496" s="35"/>
      <c r="K496" s="35"/>
      <c r="L496" s="38"/>
      <c r="M496" s="193"/>
      <c r="N496" s="194"/>
      <c r="O496" s="63"/>
      <c r="P496" s="63"/>
      <c r="Q496" s="63"/>
      <c r="R496" s="63"/>
      <c r="S496" s="63"/>
      <c r="T496" s="6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T496" s="16" t="s">
        <v>160</v>
      </c>
      <c r="AU496" s="16" t="s">
        <v>135</v>
      </c>
    </row>
    <row r="497" spans="1:65" s="2" customFormat="1" ht="16.5" customHeight="1">
      <c r="A497" s="33"/>
      <c r="B497" s="34"/>
      <c r="C497" s="180" t="s">
        <v>1067</v>
      </c>
      <c r="D497" s="180" t="s">
        <v>147</v>
      </c>
      <c r="E497" s="181" t="s">
        <v>1068</v>
      </c>
      <c r="F497" s="182" t="s">
        <v>1069</v>
      </c>
      <c r="G497" s="183" t="s">
        <v>306</v>
      </c>
      <c r="H497" s="184">
        <v>1.2</v>
      </c>
      <c r="I497" s="185"/>
      <c r="J497" s="186">
        <f>ROUND(I497*H497,2)</f>
        <v>0</v>
      </c>
      <c r="K497" s="182" t="s">
        <v>19</v>
      </c>
      <c r="L497" s="187"/>
      <c r="M497" s="188" t="s">
        <v>19</v>
      </c>
      <c r="N497" s="189" t="s">
        <v>46</v>
      </c>
      <c r="O497" s="63"/>
      <c r="P497" s="176">
        <f>O497*H497</f>
        <v>0</v>
      </c>
      <c r="Q497" s="176">
        <v>0</v>
      </c>
      <c r="R497" s="176">
        <f>Q497*H497</f>
        <v>0</v>
      </c>
      <c r="S497" s="176">
        <v>0</v>
      </c>
      <c r="T497" s="177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78" t="s">
        <v>151</v>
      </c>
      <c r="AT497" s="178" t="s">
        <v>147</v>
      </c>
      <c r="AU497" s="178" t="s">
        <v>135</v>
      </c>
      <c r="AY497" s="16" t="s">
        <v>122</v>
      </c>
      <c r="BE497" s="179">
        <f>IF(N497="základní",J497,0)</f>
        <v>0</v>
      </c>
      <c r="BF497" s="179">
        <f>IF(N497="snížená",J497,0)</f>
        <v>0</v>
      </c>
      <c r="BG497" s="179">
        <f>IF(N497="zákl. přenesená",J497,0)</f>
        <v>0</v>
      </c>
      <c r="BH497" s="179">
        <f>IF(N497="sníž. přenesená",J497,0)</f>
        <v>0</v>
      </c>
      <c r="BI497" s="179">
        <f>IF(N497="nulová",J497,0)</f>
        <v>0</v>
      </c>
      <c r="BJ497" s="16" t="s">
        <v>80</v>
      </c>
      <c r="BK497" s="179">
        <f>ROUND(I497*H497,2)</f>
        <v>0</v>
      </c>
      <c r="BL497" s="16" t="s">
        <v>139</v>
      </c>
      <c r="BM497" s="178" t="s">
        <v>1070</v>
      </c>
    </row>
    <row r="498" spans="1:65" s="2" customFormat="1" ht="19.5">
      <c r="A498" s="33"/>
      <c r="B498" s="34"/>
      <c r="C498" s="35"/>
      <c r="D498" s="190" t="s">
        <v>160</v>
      </c>
      <c r="E498" s="35"/>
      <c r="F498" s="191" t="s">
        <v>1071</v>
      </c>
      <c r="G498" s="35"/>
      <c r="H498" s="35"/>
      <c r="I498" s="192"/>
      <c r="J498" s="35"/>
      <c r="K498" s="35"/>
      <c r="L498" s="38"/>
      <c r="M498" s="193"/>
      <c r="N498" s="194"/>
      <c r="O498" s="63"/>
      <c r="P498" s="63"/>
      <c r="Q498" s="63"/>
      <c r="R498" s="63"/>
      <c r="S498" s="63"/>
      <c r="T498" s="64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16" t="s">
        <v>160</v>
      </c>
      <c r="AU498" s="16" t="s">
        <v>135</v>
      </c>
    </row>
    <row r="499" spans="1:65" s="2" customFormat="1" ht="16.5" customHeight="1">
      <c r="A499" s="33"/>
      <c r="B499" s="34"/>
      <c r="C499" s="180" t="s">
        <v>1072</v>
      </c>
      <c r="D499" s="180" t="s">
        <v>147</v>
      </c>
      <c r="E499" s="181" t="s">
        <v>1073</v>
      </c>
      <c r="F499" s="182" t="s">
        <v>1074</v>
      </c>
      <c r="G499" s="183" t="s">
        <v>306</v>
      </c>
      <c r="H499" s="184">
        <v>8</v>
      </c>
      <c r="I499" s="185"/>
      <c r="J499" s="186">
        <f>ROUND(I499*H499,2)</f>
        <v>0</v>
      </c>
      <c r="K499" s="182" t="s">
        <v>19</v>
      </c>
      <c r="L499" s="187"/>
      <c r="M499" s="188" t="s">
        <v>19</v>
      </c>
      <c r="N499" s="189" t="s">
        <v>46</v>
      </c>
      <c r="O499" s="63"/>
      <c r="P499" s="176">
        <f>O499*H499</f>
        <v>0</v>
      </c>
      <c r="Q499" s="176">
        <v>0</v>
      </c>
      <c r="R499" s="176">
        <f>Q499*H499</f>
        <v>0</v>
      </c>
      <c r="S499" s="176">
        <v>0</v>
      </c>
      <c r="T499" s="177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78" t="s">
        <v>151</v>
      </c>
      <c r="AT499" s="178" t="s">
        <v>147</v>
      </c>
      <c r="AU499" s="178" t="s">
        <v>135</v>
      </c>
      <c r="AY499" s="16" t="s">
        <v>122</v>
      </c>
      <c r="BE499" s="179">
        <f>IF(N499="základní",J499,0)</f>
        <v>0</v>
      </c>
      <c r="BF499" s="179">
        <f>IF(N499="snížená",J499,0)</f>
        <v>0</v>
      </c>
      <c r="BG499" s="179">
        <f>IF(N499="zákl. přenesená",J499,0)</f>
        <v>0</v>
      </c>
      <c r="BH499" s="179">
        <f>IF(N499="sníž. přenesená",J499,0)</f>
        <v>0</v>
      </c>
      <c r="BI499" s="179">
        <f>IF(N499="nulová",J499,0)</f>
        <v>0</v>
      </c>
      <c r="BJ499" s="16" t="s">
        <v>80</v>
      </c>
      <c r="BK499" s="179">
        <f>ROUND(I499*H499,2)</f>
        <v>0</v>
      </c>
      <c r="BL499" s="16" t="s">
        <v>139</v>
      </c>
      <c r="BM499" s="178" t="s">
        <v>1075</v>
      </c>
    </row>
    <row r="500" spans="1:65" s="2" customFormat="1" ht="19.5">
      <c r="A500" s="33"/>
      <c r="B500" s="34"/>
      <c r="C500" s="35"/>
      <c r="D500" s="190" t="s">
        <v>160</v>
      </c>
      <c r="E500" s="35"/>
      <c r="F500" s="191" t="s">
        <v>1071</v>
      </c>
      <c r="G500" s="35"/>
      <c r="H500" s="35"/>
      <c r="I500" s="192"/>
      <c r="J500" s="35"/>
      <c r="K500" s="35"/>
      <c r="L500" s="38"/>
      <c r="M500" s="193"/>
      <c r="N500" s="194"/>
      <c r="O500" s="63"/>
      <c r="P500" s="63"/>
      <c r="Q500" s="63"/>
      <c r="R500" s="63"/>
      <c r="S500" s="63"/>
      <c r="T500" s="64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16" t="s">
        <v>160</v>
      </c>
      <c r="AU500" s="16" t="s">
        <v>135</v>
      </c>
    </row>
    <row r="501" spans="1:65" s="2" customFormat="1" ht="16.5" customHeight="1">
      <c r="A501" s="33"/>
      <c r="B501" s="34"/>
      <c r="C501" s="180" t="s">
        <v>1076</v>
      </c>
      <c r="D501" s="180" t="s">
        <v>147</v>
      </c>
      <c r="E501" s="181" t="s">
        <v>1077</v>
      </c>
      <c r="F501" s="182" t="s">
        <v>1078</v>
      </c>
      <c r="G501" s="183" t="s">
        <v>306</v>
      </c>
      <c r="H501" s="184">
        <v>11</v>
      </c>
      <c r="I501" s="185"/>
      <c r="J501" s="186">
        <f>ROUND(I501*H501,2)</f>
        <v>0</v>
      </c>
      <c r="K501" s="182" t="s">
        <v>19</v>
      </c>
      <c r="L501" s="187"/>
      <c r="M501" s="188" t="s">
        <v>19</v>
      </c>
      <c r="N501" s="189" t="s">
        <v>46</v>
      </c>
      <c r="O501" s="63"/>
      <c r="P501" s="176">
        <f>O501*H501</f>
        <v>0</v>
      </c>
      <c r="Q501" s="176">
        <v>0</v>
      </c>
      <c r="R501" s="176">
        <f>Q501*H501</f>
        <v>0</v>
      </c>
      <c r="S501" s="176">
        <v>0</v>
      </c>
      <c r="T501" s="177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78" t="s">
        <v>151</v>
      </c>
      <c r="AT501" s="178" t="s">
        <v>147</v>
      </c>
      <c r="AU501" s="178" t="s">
        <v>135</v>
      </c>
      <c r="AY501" s="16" t="s">
        <v>122</v>
      </c>
      <c r="BE501" s="179">
        <f>IF(N501="základní",J501,0)</f>
        <v>0</v>
      </c>
      <c r="BF501" s="179">
        <f>IF(N501="snížená",J501,0)</f>
        <v>0</v>
      </c>
      <c r="BG501" s="179">
        <f>IF(N501="zákl. přenesená",J501,0)</f>
        <v>0</v>
      </c>
      <c r="BH501" s="179">
        <f>IF(N501="sníž. přenesená",J501,0)</f>
        <v>0</v>
      </c>
      <c r="BI501" s="179">
        <f>IF(N501="nulová",J501,0)</f>
        <v>0</v>
      </c>
      <c r="BJ501" s="16" t="s">
        <v>80</v>
      </c>
      <c r="BK501" s="179">
        <f>ROUND(I501*H501,2)</f>
        <v>0</v>
      </c>
      <c r="BL501" s="16" t="s">
        <v>139</v>
      </c>
      <c r="BM501" s="178" t="s">
        <v>1079</v>
      </c>
    </row>
    <row r="502" spans="1:65" s="2" customFormat="1" ht="19.5">
      <c r="A502" s="33"/>
      <c r="B502" s="34"/>
      <c r="C502" s="35"/>
      <c r="D502" s="190" t="s">
        <v>160</v>
      </c>
      <c r="E502" s="35"/>
      <c r="F502" s="191" t="s">
        <v>1071</v>
      </c>
      <c r="G502" s="35"/>
      <c r="H502" s="35"/>
      <c r="I502" s="192"/>
      <c r="J502" s="35"/>
      <c r="K502" s="35"/>
      <c r="L502" s="38"/>
      <c r="M502" s="193"/>
      <c r="N502" s="194"/>
      <c r="O502" s="63"/>
      <c r="P502" s="63"/>
      <c r="Q502" s="63"/>
      <c r="R502" s="63"/>
      <c r="S502" s="63"/>
      <c r="T502" s="64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T502" s="16" t="s">
        <v>160</v>
      </c>
      <c r="AU502" s="16" t="s">
        <v>135</v>
      </c>
    </row>
    <row r="503" spans="1:65" s="2" customFormat="1" ht="16.5" customHeight="1">
      <c r="A503" s="33"/>
      <c r="B503" s="34"/>
      <c r="C503" s="180" t="s">
        <v>1080</v>
      </c>
      <c r="D503" s="180" t="s">
        <v>147</v>
      </c>
      <c r="E503" s="181" t="s">
        <v>1081</v>
      </c>
      <c r="F503" s="182" t="s">
        <v>1082</v>
      </c>
      <c r="G503" s="183" t="s">
        <v>306</v>
      </c>
      <c r="H503" s="184">
        <v>416.2</v>
      </c>
      <c r="I503" s="185"/>
      <c r="J503" s="186">
        <f>ROUND(I503*H503,2)</f>
        <v>0</v>
      </c>
      <c r="K503" s="182" t="s">
        <v>19</v>
      </c>
      <c r="L503" s="187"/>
      <c r="M503" s="188" t="s">
        <v>19</v>
      </c>
      <c r="N503" s="189" t="s">
        <v>46</v>
      </c>
      <c r="O503" s="63"/>
      <c r="P503" s="176">
        <f>O503*H503</f>
        <v>0</v>
      </c>
      <c r="Q503" s="176">
        <v>0</v>
      </c>
      <c r="R503" s="176">
        <f>Q503*H503</f>
        <v>0</v>
      </c>
      <c r="S503" s="176">
        <v>0</v>
      </c>
      <c r="T503" s="177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78" t="s">
        <v>151</v>
      </c>
      <c r="AT503" s="178" t="s">
        <v>147</v>
      </c>
      <c r="AU503" s="178" t="s">
        <v>135</v>
      </c>
      <c r="AY503" s="16" t="s">
        <v>122</v>
      </c>
      <c r="BE503" s="179">
        <f>IF(N503="základní",J503,0)</f>
        <v>0</v>
      </c>
      <c r="BF503" s="179">
        <f>IF(N503="snížená",J503,0)</f>
        <v>0</v>
      </c>
      <c r="BG503" s="179">
        <f>IF(N503="zákl. přenesená",J503,0)</f>
        <v>0</v>
      </c>
      <c r="BH503" s="179">
        <f>IF(N503="sníž. přenesená",J503,0)</f>
        <v>0</v>
      </c>
      <c r="BI503" s="179">
        <f>IF(N503="nulová",J503,0)</f>
        <v>0</v>
      </c>
      <c r="BJ503" s="16" t="s">
        <v>80</v>
      </c>
      <c r="BK503" s="179">
        <f>ROUND(I503*H503,2)</f>
        <v>0</v>
      </c>
      <c r="BL503" s="16" t="s">
        <v>139</v>
      </c>
      <c r="BM503" s="178" t="s">
        <v>1083</v>
      </c>
    </row>
    <row r="504" spans="1:65" s="2" customFormat="1" ht="19.5">
      <c r="A504" s="33"/>
      <c r="B504" s="34"/>
      <c r="C504" s="35"/>
      <c r="D504" s="190" t="s">
        <v>160</v>
      </c>
      <c r="E504" s="35"/>
      <c r="F504" s="191" t="s">
        <v>1084</v>
      </c>
      <c r="G504" s="35"/>
      <c r="H504" s="35"/>
      <c r="I504" s="192"/>
      <c r="J504" s="35"/>
      <c r="K504" s="35"/>
      <c r="L504" s="38"/>
      <c r="M504" s="193"/>
      <c r="N504" s="194"/>
      <c r="O504" s="63"/>
      <c r="P504" s="63"/>
      <c r="Q504" s="63"/>
      <c r="R504" s="63"/>
      <c r="S504" s="63"/>
      <c r="T504" s="64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T504" s="16" t="s">
        <v>160</v>
      </c>
      <c r="AU504" s="16" t="s">
        <v>135</v>
      </c>
    </row>
    <row r="505" spans="1:65" s="13" customFormat="1">
      <c r="B505" s="195"/>
      <c r="C505" s="196"/>
      <c r="D505" s="190" t="s">
        <v>285</v>
      </c>
      <c r="E505" s="197" t="s">
        <v>19</v>
      </c>
      <c r="F505" s="198" t="s">
        <v>1085</v>
      </c>
      <c r="G505" s="196"/>
      <c r="H505" s="199">
        <v>416.2</v>
      </c>
      <c r="I505" s="200"/>
      <c r="J505" s="196"/>
      <c r="K505" s="196"/>
      <c r="L505" s="201"/>
      <c r="M505" s="202"/>
      <c r="N505" s="203"/>
      <c r="O505" s="203"/>
      <c r="P505" s="203"/>
      <c r="Q505" s="203"/>
      <c r="R505" s="203"/>
      <c r="S505" s="203"/>
      <c r="T505" s="204"/>
      <c r="AT505" s="205" t="s">
        <v>285</v>
      </c>
      <c r="AU505" s="205" t="s">
        <v>135</v>
      </c>
      <c r="AV505" s="13" t="s">
        <v>82</v>
      </c>
      <c r="AW505" s="13" t="s">
        <v>37</v>
      </c>
      <c r="AX505" s="13" t="s">
        <v>80</v>
      </c>
      <c r="AY505" s="205" t="s">
        <v>122</v>
      </c>
    </row>
    <row r="506" spans="1:65" s="2" customFormat="1" ht="16.5" customHeight="1">
      <c r="A506" s="33"/>
      <c r="B506" s="34"/>
      <c r="C506" s="180" t="s">
        <v>1086</v>
      </c>
      <c r="D506" s="180" t="s">
        <v>147</v>
      </c>
      <c r="E506" s="181" t="s">
        <v>1087</v>
      </c>
      <c r="F506" s="182" t="s">
        <v>1088</v>
      </c>
      <c r="G506" s="183" t="s">
        <v>283</v>
      </c>
      <c r="H506" s="184">
        <v>329</v>
      </c>
      <c r="I506" s="185"/>
      <c r="J506" s="186">
        <f>ROUND(I506*H506,2)</f>
        <v>0</v>
      </c>
      <c r="K506" s="182" t="s">
        <v>129</v>
      </c>
      <c r="L506" s="187"/>
      <c r="M506" s="188" t="s">
        <v>19</v>
      </c>
      <c r="N506" s="189" t="s">
        <v>46</v>
      </c>
      <c r="O506" s="63"/>
      <c r="P506" s="176">
        <f>O506*H506</f>
        <v>0</v>
      </c>
      <c r="Q506" s="176">
        <v>1E-3</v>
      </c>
      <c r="R506" s="176">
        <f>Q506*H506</f>
        <v>0.32900000000000001</v>
      </c>
      <c r="S506" s="176">
        <v>0</v>
      </c>
      <c r="T506" s="177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78" t="s">
        <v>151</v>
      </c>
      <c r="AT506" s="178" t="s">
        <v>147</v>
      </c>
      <c r="AU506" s="178" t="s">
        <v>135</v>
      </c>
      <c r="AY506" s="16" t="s">
        <v>122</v>
      </c>
      <c r="BE506" s="179">
        <f>IF(N506="základní",J506,0)</f>
        <v>0</v>
      </c>
      <c r="BF506" s="179">
        <f>IF(N506="snížená",J506,0)</f>
        <v>0</v>
      </c>
      <c r="BG506" s="179">
        <f>IF(N506="zákl. přenesená",J506,0)</f>
        <v>0</v>
      </c>
      <c r="BH506" s="179">
        <f>IF(N506="sníž. přenesená",J506,0)</f>
        <v>0</v>
      </c>
      <c r="BI506" s="179">
        <f>IF(N506="nulová",J506,0)</f>
        <v>0</v>
      </c>
      <c r="BJ506" s="16" t="s">
        <v>80</v>
      </c>
      <c r="BK506" s="179">
        <f>ROUND(I506*H506,2)</f>
        <v>0</v>
      </c>
      <c r="BL506" s="16" t="s">
        <v>139</v>
      </c>
      <c r="BM506" s="178" t="s">
        <v>1089</v>
      </c>
    </row>
    <row r="507" spans="1:65" s="2" customFormat="1" ht="19.5">
      <c r="A507" s="33"/>
      <c r="B507" s="34"/>
      <c r="C507" s="35"/>
      <c r="D507" s="190" t="s">
        <v>160</v>
      </c>
      <c r="E507" s="35"/>
      <c r="F507" s="191" t="s">
        <v>1090</v>
      </c>
      <c r="G507" s="35"/>
      <c r="H507" s="35"/>
      <c r="I507" s="192"/>
      <c r="J507" s="35"/>
      <c r="K507" s="35"/>
      <c r="L507" s="38"/>
      <c r="M507" s="193"/>
      <c r="N507" s="194"/>
      <c r="O507" s="63"/>
      <c r="P507" s="63"/>
      <c r="Q507" s="63"/>
      <c r="R507" s="63"/>
      <c r="S507" s="63"/>
      <c r="T507" s="64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16" t="s">
        <v>160</v>
      </c>
      <c r="AU507" s="16" t="s">
        <v>135</v>
      </c>
    </row>
    <row r="508" spans="1:65" s="2" customFormat="1" ht="16.5" customHeight="1">
      <c r="A508" s="33"/>
      <c r="B508" s="34"/>
      <c r="C508" s="180" t="s">
        <v>1091</v>
      </c>
      <c r="D508" s="180" t="s">
        <v>147</v>
      </c>
      <c r="E508" s="181" t="s">
        <v>1092</v>
      </c>
      <c r="F508" s="182" t="s">
        <v>1093</v>
      </c>
      <c r="G508" s="183" t="s">
        <v>306</v>
      </c>
      <c r="H508" s="184">
        <v>533</v>
      </c>
      <c r="I508" s="185"/>
      <c r="J508" s="186">
        <f>ROUND(I508*H508,2)</f>
        <v>0</v>
      </c>
      <c r="K508" s="182" t="s">
        <v>129</v>
      </c>
      <c r="L508" s="187"/>
      <c r="M508" s="188" t="s">
        <v>19</v>
      </c>
      <c r="N508" s="189" t="s">
        <v>46</v>
      </c>
      <c r="O508" s="63"/>
      <c r="P508" s="176">
        <f>O508*H508</f>
        <v>0</v>
      </c>
      <c r="Q508" s="176">
        <v>8.9999999999999998E-4</v>
      </c>
      <c r="R508" s="176">
        <f>Q508*H508</f>
        <v>0.47969999999999996</v>
      </c>
      <c r="S508" s="176">
        <v>0</v>
      </c>
      <c r="T508" s="177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78" t="s">
        <v>151</v>
      </c>
      <c r="AT508" s="178" t="s">
        <v>147</v>
      </c>
      <c r="AU508" s="178" t="s">
        <v>135</v>
      </c>
      <c r="AY508" s="16" t="s">
        <v>122</v>
      </c>
      <c r="BE508" s="179">
        <f>IF(N508="základní",J508,0)</f>
        <v>0</v>
      </c>
      <c r="BF508" s="179">
        <f>IF(N508="snížená",J508,0)</f>
        <v>0</v>
      </c>
      <c r="BG508" s="179">
        <f>IF(N508="zákl. přenesená",J508,0)</f>
        <v>0</v>
      </c>
      <c r="BH508" s="179">
        <f>IF(N508="sníž. přenesená",J508,0)</f>
        <v>0</v>
      </c>
      <c r="BI508" s="179">
        <f>IF(N508="nulová",J508,0)</f>
        <v>0</v>
      </c>
      <c r="BJ508" s="16" t="s">
        <v>80</v>
      </c>
      <c r="BK508" s="179">
        <f>ROUND(I508*H508,2)</f>
        <v>0</v>
      </c>
      <c r="BL508" s="16" t="s">
        <v>139</v>
      </c>
      <c r="BM508" s="178" t="s">
        <v>1094</v>
      </c>
    </row>
    <row r="509" spans="1:65" s="2" customFormat="1" ht="16.5" customHeight="1">
      <c r="A509" s="33"/>
      <c r="B509" s="34"/>
      <c r="C509" s="180" t="s">
        <v>1095</v>
      </c>
      <c r="D509" s="180" t="s">
        <v>147</v>
      </c>
      <c r="E509" s="181" t="s">
        <v>1096</v>
      </c>
      <c r="F509" s="182" t="s">
        <v>1097</v>
      </c>
      <c r="G509" s="183" t="s">
        <v>397</v>
      </c>
      <c r="H509" s="184">
        <v>97.4</v>
      </c>
      <c r="I509" s="185"/>
      <c r="J509" s="186">
        <f>ROUND(I509*H509,2)</f>
        <v>0</v>
      </c>
      <c r="K509" s="182" t="s">
        <v>19</v>
      </c>
      <c r="L509" s="187"/>
      <c r="M509" s="188" t="s">
        <v>19</v>
      </c>
      <c r="N509" s="189" t="s">
        <v>46</v>
      </c>
      <c r="O509" s="63"/>
      <c r="P509" s="176">
        <f>O509*H509</f>
        <v>0</v>
      </c>
      <c r="Q509" s="176">
        <v>0</v>
      </c>
      <c r="R509" s="176">
        <f>Q509*H509</f>
        <v>0</v>
      </c>
      <c r="S509" s="176">
        <v>0</v>
      </c>
      <c r="T509" s="177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78" t="s">
        <v>151</v>
      </c>
      <c r="AT509" s="178" t="s">
        <v>147</v>
      </c>
      <c r="AU509" s="178" t="s">
        <v>135</v>
      </c>
      <c r="AY509" s="16" t="s">
        <v>122</v>
      </c>
      <c r="BE509" s="179">
        <f>IF(N509="základní",J509,0)</f>
        <v>0</v>
      </c>
      <c r="BF509" s="179">
        <f>IF(N509="snížená",J509,0)</f>
        <v>0</v>
      </c>
      <c r="BG509" s="179">
        <f>IF(N509="zákl. přenesená",J509,0)</f>
        <v>0</v>
      </c>
      <c r="BH509" s="179">
        <f>IF(N509="sníž. přenesená",J509,0)</f>
        <v>0</v>
      </c>
      <c r="BI509" s="179">
        <f>IF(N509="nulová",J509,0)</f>
        <v>0</v>
      </c>
      <c r="BJ509" s="16" t="s">
        <v>80</v>
      </c>
      <c r="BK509" s="179">
        <f>ROUND(I509*H509,2)</f>
        <v>0</v>
      </c>
      <c r="BL509" s="16" t="s">
        <v>139</v>
      </c>
      <c r="BM509" s="178" t="s">
        <v>1098</v>
      </c>
    </row>
    <row r="510" spans="1:65" s="2" customFormat="1" ht="16.5" customHeight="1">
      <c r="A510" s="33"/>
      <c r="B510" s="34"/>
      <c r="C510" s="180" t="s">
        <v>1099</v>
      </c>
      <c r="D510" s="180" t="s">
        <v>147</v>
      </c>
      <c r="E510" s="181" t="s">
        <v>1100</v>
      </c>
      <c r="F510" s="182" t="s">
        <v>1101</v>
      </c>
      <c r="G510" s="183" t="s">
        <v>150</v>
      </c>
      <c r="H510" s="184">
        <v>12</v>
      </c>
      <c r="I510" s="185"/>
      <c r="J510" s="186">
        <f>ROUND(I510*H510,2)</f>
        <v>0</v>
      </c>
      <c r="K510" s="182" t="s">
        <v>19</v>
      </c>
      <c r="L510" s="187"/>
      <c r="M510" s="188" t="s">
        <v>19</v>
      </c>
      <c r="N510" s="189" t="s">
        <v>46</v>
      </c>
      <c r="O510" s="63"/>
      <c r="P510" s="176">
        <f>O510*H510</f>
        <v>0</v>
      </c>
      <c r="Q510" s="176">
        <v>0</v>
      </c>
      <c r="R510" s="176">
        <f>Q510*H510</f>
        <v>0</v>
      </c>
      <c r="S510" s="176">
        <v>0</v>
      </c>
      <c r="T510" s="177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78" t="s">
        <v>151</v>
      </c>
      <c r="AT510" s="178" t="s">
        <v>147</v>
      </c>
      <c r="AU510" s="178" t="s">
        <v>135</v>
      </c>
      <c r="AY510" s="16" t="s">
        <v>122</v>
      </c>
      <c r="BE510" s="179">
        <f>IF(N510="základní",J510,0)</f>
        <v>0</v>
      </c>
      <c r="BF510" s="179">
        <f>IF(N510="snížená",J510,0)</f>
        <v>0</v>
      </c>
      <c r="BG510" s="179">
        <f>IF(N510="zákl. přenesená",J510,0)</f>
        <v>0</v>
      </c>
      <c r="BH510" s="179">
        <f>IF(N510="sníž. přenesená",J510,0)</f>
        <v>0</v>
      </c>
      <c r="BI510" s="179">
        <f>IF(N510="nulová",J510,0)</f>
        <v>0</v>
      </c>
      <c r="BJ510" s="16" t="s">
        <v>80</v>
      </c>
      <c r="BK510" s="179">
        <f>ROUND(I510*H510,2)</f>
        <v>0</v>
      </c>
      <c r="BL510" s="16" t="s">
        <v>139</v>
      </c>
      <c r="BM510" s="178" t="s">
        <v>1102</v>
      </c>
    </row>
    <row r="511" spans="1:65" s="2" customFormat="1" ht="19.5">
      <c r="A511" s="33"/>
      <c r="B511" s="34"/>
      <c r="C511" s="35"/>
      <c r="D511" s="190" t="s">
        <v>160</v>
      </c>
      <c r="E511" s="35"/>
      <c r="F511" s="191" t="s">
        <v>1103</v>
      </c>
      <c r="G511" s="35"/>
      <c r="H511" s="35"/>
      <c r="I511" s="192"/>
      <c r="J511" s="35"/>
      <c r="K511" s="35"/>
      <c r="L511" s="38"/>
      <c r="M511" s="193"/>
      <c r="N511" s="194"/>
      <c r="O511" s="63"/>
      <c r="P511" s="63"/>
      <c r="Q511" s="63"/>
      <c r="R511" s="63"/>
      <c r="S511" s="63"/>
      <c r="T511" s="64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T511" s="16" t="s">
        <v>160</v>
      </c>
      <c r="AU511" s="16" t="s">
        <v>135</v>
      </c>
    </row>
    <row r="512" spans="1:65" s="12" customFormat="1" ht="20.85" customHeight="1">
      <c r="B512" s="151"/>
      <c r="C512" s="152"/>
      <c r="D512" s="153" t="s">
        <v>74</v>
      </c>
      <c r="E512" s="165" t="s">
        <v>1104</v>
      </c>
      <c r="F512" s="165" t="s">
        <v>1105</v>
      </c>
      <c r="G512" s="152"/>
      <c r="H512" s="152"/>
      <c r="I512" s="155"/>
      <c r="J512" s="166">
        <f>BK512</f>
        <v>0</v>
      </c>
      <c r="K512" s="152"/>
      <c r="L512" s="157"/>
      <c r="M512" s="158"/>
      <c r="N512" s="159"/>
      <c r="O512" s="159"/>
      <c r="P512" s="160">
        <f>SUM(P513:P582)</f>
        <v>0</v>
      </c>
      <c r="Q512" s="159"/>
      <c r="R512" s="160">
        <f>SUM(R513:R582)</f>
        <v>34.547453079999997</v>
      </c>
      <c r="S512" s="159"/>
      <c r="T512" s="161">
        <f>SUM(T513:T582)</f>
        <v>0</v>
      </c>
      <c r="AR512" s="162" t="s">
        <v>80</v>
      </c>
      <c r="AT512" s="163" t="s">
        <v>74</v>
      </c>
      <c r="AU512" s="163" t="s">
        <v>82</v>
      </c>
      <c r="AY512" s="162" t="s">
        <v>122</v>
      </c>
      <c r="BK512" s="164">
        <f>SUM(BK513:BK582)</f>
        <v>0</v>
      </c>
    </row>
    <row r="513" spans="1:65" s="2" customFormat="1" ht="16.5" customHeight="1">
      <c r="A513" s="33"/>
      <c r="B513" s="34"/>
      <c r="C513" s="167" t="s">
        <v>1106</v>
      </c>
      <c r="D513" s="167" t="s">
        <v>125</v>
      </c>
      <c r="E513" s="168" t="s">
        <v>1107</v>
      </c>
      <c r="F513" s="169" t="s">
        <v>1108</v>
      </c>
      <c r="G513" s="170" t="s">
        <v>150</v>
      </c>
      <c r="H513" s="171">
        <v>560</v>
      </c>
      <c r="I513" s="172"/>
      <c r="J513" s="173">
        <f>ROUND(I513*H513,2)</f>
        <v>0</v>
      </c>
      <c r="K513" s="169" t="s">
        <v>19</v>
      </c>
      <c r="L513" s="38"/>
      <c r="M513" s="174" t="s">
        <v>19</v>
      </c>
      <c r="N513" s="175" t="s">
        <v>46</v>
      </c>
      <c r="O513" s="63"/>
      <c r="P513" s="176">
        <f>O513*H513</f>
        <v>0</v>
      </c>
      <c r="Q513" s="176">
        <v>0</v>
      </c>
      <c r="R513" s="176">
        <f>Q513*H513</f>
        <v>0</v>
      </c>
      <c r="S513" s="176">
        <v>0</v>
      </c>
      <c r="T513" s="177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78" t="s">
        <v>139</v>
      </c>
      <c r="AT513" s="178" t="s">
        <v>125</v>
      </c>
      <c r="AU513" s="178" t="s">
        <v>135</v>
      </c>
      <c r="AY513" s="16" t="s">
        <v>122</v>
      </c>
      <c r="BE513" s="179">
        <f>IF(N513="základní",J513,0)</f>
        <v>0</v>
      </c>
      <c r="BF513" s="179">
        <f>IF(N513="snížená",J513,0)</f>
        <v>0</v>
      </c>
      <c r="BG513" s="179">
        <f>IF(N513="zákl. přenesená",J513,0)</f>
        <v>0</v>
      </c>
      <c r="BH513" s="179">
        <f>IF(N513="sníž. přenesená",J513,0)</f>
        <v>0</v>
      </c>
      <c r="BI513" s="179">
        <f>IF(N513="nulová",J513,0)</f>
        <v>0</v>
      </c>
      <c r="BJ513" s="16" t="s">
        <v>80</v>
      </c>
      <c r="BK513" s="179">
        <f>ROUND(I513*H513,2)</f>
        <v>0</v>
      </c>
      <c r="BL513" s="16" t="s">
        <v>139</v>
      </c>
      <c r="BM513" s="178" t="s">
        <v>1109</v>
      </c>
    </row>
    <row r="514" spans="1:65" s="2" customFormat="1" ht="19.5">
      <c r="A514" s="33"/>
      <c r="B514" s="34"/>
      <c r="C514" s="35"/>
      <c r="D514" s="190" t="s">
        <v>160</v>
      </c>
      <c r="E514" s="35"/>
      <c r="F514" s="191" t="s">
        <v>1110</v>
      </c>
      <c r="G514" s="35"/>
      <c r="H514" s="35"/>
      <c r="I514" s="192"/>
      <c r="J514" s="35"/>
      <c r="K514" s="35"/>
      <c r="L514" s="38"/>
      <c r="M514" s="193"/>
      <c r="N514" s="194"/>
      <c r="O514" s="63"/>
      <c r="P514" s="63"/>
      <c r="Q514" s="63"/>
      <c r="R514" s="63"/>
      <c r="S514" s="63"/>
      <c r="T514" s="64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T514" s="16" t="s">
        <v>160</v>
      </c>
      <c r="AU514" s="16" t="s">
        <v>135</v>
      </c>
    </row>
    <row r="515" spans="1:65" s="2" customFormat="1" ht="16.5" customHeight="1">
      <c r="A515" s="33"/>
      <c r="B515" s="34"/>
      <c r="C515" s="167" t="s">
        <v>1111</v>
      </c>
      <c r="D515" s="167" t="s">
        <v>125</v>
      </c>
      <c r="E515" s="168" t="s">
        <v>1112</v>
      </c>
      <c r="F515" s="169" t="s">
        <v>1113</v>
      </c>
      <c r="G515" s="170" t="s">
        <v>306</v>
      </c>
      <c r="H515" s="171">
        <v>280</v>
      </c>
      <c r="I515" s="172"/>
      <c r="J515" s="173">
        <f>ROUND(I515*H515,2)</f>
        <v>0</v>
      </c>
      <c r="K515" s="169" t="s">
        <v>19</v>
      </c>
      <c r="L515" s="38"/>
      <c r="M515" s="174" t="s">
        <v>19</v>
      </c>
      <c r="N515" s="175" t="s">
        <v>46</v>
      </c>
      <c r="O515" s="63"/>
      <c r="P515" s="176">
        <f>O515*H515</f>
        <v>0</v>
      </c>
      <c r="Q515" s="176">
        <v>0</v>
      </c>
      <c r="R515" s="176">
        <f>Q515*H515</f>
        <v>0</v>
      </c>
      <c r="S515" s="176">
        <v>0</v>
      </c>
      <c r="T515" s="177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78" t="s">
        <v>139</v>
      </c>
      <c r="AT515" s="178" t="s">
        <v>125</v>
      </c>
      <c r="AU515" s="178" t="s">
        <v>135</v>
      </c>
      <c r="AY515" s="16" t="s">
        <v>122</v>
      </c>
      <c r="BE515" s="179">
        <f>IF(N515="základní",J515,0)</f>
        <v>0</v>
      </c>
      <c r="BF515" s="179">
        <f>IF(N515="snížená",J515,0)</f>
        <v>0</v>
      </c>
      <c r="BG515" s="179">
        <f>IF(N515="zákl. přenesená",J515,0)</f>
        <v>0</v>
      </c>
      <c r="BH515" s="179">
        <f>IF(N515="sníž. přenesená",J515,0)</f>
        <v>0</v>
      </c>
      <c r="BI515" s="179">
        <f>IF(N515="nulová",J515,0)</f>
        <v>0</v>
      </c>
      <c r="BJ515" s="16" t="s">
        <v>80</v>
      </c>
      <c r="BK515" s="179">
        <f>ROUND(I515*H515,2)</f>
        <v>0</v>
      </c>
      <c r="BL515" s="16" t="s">
        <v>139</v>
      </c>
      <c r="BM515" s="178" t="s">
        <v>1114</v>
      </c>
    </row>
    <row r="516" spans="1:65" s="2" customFormat="1" ht="19.5">
      <c r="A516" s="33"/>
      <c r="B516" s="34"/>
      <c r="C516" s="35"/>
      <c r="D516" s="190" t="s">
        <v>160</v>
      </c>
      <c r="E516" s="35"/>
      <c r="F516" s="191" t="s">
        <v>997</v>
      </c>
      <c r="G516" s="35"/>
      <c r="H516" s="35"/>
      <c r="I516" s="192"/>
      <c r="J516" s="35"/>
      <c r="K516" s="35"/>
      <c r="L516" s="38"/>
      <c r="M516" s="193"/>
      <c r="N516" s="194"/>
      <c r="O516" s="63"/>
      <c r="P516" s="63"/>
      <c r="Q516" s="63"/>
      <c r="R516" s="63"/>
      <c r="S516" s="63"/>
      <c r="T516" s="64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T516" s="16" t="s">
        <v>160</v>
      </c>
      <c r="AU516" s="16" t="s">
        <v>135</v>
      </c>
    </row>
    <row r="517" spans="1:65" s="2" customFormat="1" ht="16.5" customHeight="1">
      <c r="A517" s="33"/>
      <c r="B517" s="34"/>
      <c r="C517" s="167" t="s">
        <v>1115</v>
      </c>
      <c r="D517" s="167" t="s">
        <v>125</v>
      </c>
      <c r="E517" s="168" t="s">
        <v>1116</v>
      </c>
      <c r="F517" s="169" t="s">
        <v>1117</v>
      </c>
      <c r="G517" s="170" t="s">
        <v>150</v>
      </c>
      <c r="H517" s="171">
        <v>204</v>
      </c>
      <c r="I517" s="172"/>
      <c r="J517" s="173">
        <f>ROUND(I517*H517,2)</f>
        <v>0</v>
      </c>
      <c r="K517" s="169" t="s">
        <v>19</v>
      </c>
      <c r="L517" s="38"/>
      <c r="M517" s="174" t="s">
        <v>19</v>
      </c>
      <c r="N517" s="175" t="s">
        <v>46</v>
      </c>
      <c r="O517" s="63"/>
      <c r="P517" s="176">
        <f>O517*H517</f>
        <v>0</v>
      </c>
      <c r="Q517" s="176">
        <v>0</v>
      </c>
      <c r="R517" s="176">
        <f>Q517*H517</f>
        <v>0</v>
      </c>
      <c r="S517" s="176">
        <v>0</v>
      </c>
      <c r="T517" s="177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78" t="s">
        <v>139</v>
      </c>
      <c r="AT517" s="178" t="s">
        <v>125</v>
      </c>
      <c r="AU517" s="178" t="s">
        <v>135</v>
      </c>
      <c r="AY517" s="16" t="s">
        <v>122</v>
      </c>
      <c r="BE517" s="179">
        <f>IF(N517="základní",J517,0)</f>
        <v>0</v>
      </c>
      <c r="BF517" s="179">
        <f>IF(N517="snížená",J517,0)</f>
        <v>0</v>
      </c>
      <c r="BG517" s="179">
        <f>IF(N517="zákl. přenesená",J517,0)</f>
        <v>0</v>
      </c>
      <c r="BH517" s="179">
        <f>IF(N517="sníž. přenesená",J517,0)</f>
        <v>0</v>
      </c>
      <c r="BI517" s="179">
        <f>IF(N517="nulová",J517,0)</f>
        <v>0</v>
      </c>
      <c r="BJ517" s="16" t="s">
        <v>80</v>
      </c>
      <c r="BK517" s="179">
        <f>ROUND(I517*H517,2)</f>
        <v>0</v>
      </c>
      <c r="BL517" s="16" t="s">
        <v>139</v>
      </c>
      <c r="BM517" s="178" t="s">
        <v>1118</v>
      </c>
    </row>
    <row r="518" spans="1:65" s="2" customFormat="1" ht="19.5">
      <c r="A518" s="33"/>
      <c r="B518" s="34"/>
      <c r="C518" s="35"/>
      <c r="D518" s="190" t="s">
        <v>160</v>
      </c>
      <c r="E518" s="35"/>
      <c r="F518" s="191" t="s">
        <v>1029</v>
      </c>
      <c r="G518" s="35"/>
      <c r="H518" s="35"/>
      <c r="I518" s="192"/>
      <c r="J518" s="35"/>
      <c r="K518" s="35"/>
      <c r="L518" s="38"/>
      <c r="M518" s="193"/>
      <c r="N518" s="194"/>
      <c r="O518" s="63"/>
      <c r="P518" s="63"/>
      <c r="Q518" s="63"/>
      <c r="R518" s="63"/>
      <c r="S518" s="63"/>
      <c r="T518" s="64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T518" s="16" t="s">
        <v>160</v>
      </c>
      <c r="AU518" s="16" t="s">
        <v>135</v>
      </c>
    </row>
    <row r="519" spans="1:65" s="2" customFormat="1" ht="16.5" customHeight="1">
      <c r="A519" s="33"/>
      <c r="B519" s="34"/>
      <c r="C519" s="167" t="s">
        <v>1119</v>
      </c>
      <c r="D519" s="167" t="s">
        <v>125</v>
      </c>
      <c r="E519" s="168" t="s">
        <v>1120</v>
      </c>
      <c r="F519" s="169" t="s">
        <v>1121</v>
      </c>
      <c r="G519" s="170" t="s">
        <v>306</v>
      </c>
      <c r="H519" s="171">
        <v>374.6</v>
      </c>
      <c r="I519" s="172"/>
      <c r="J519" s="173">
        <f>ROUND(I519*H519,2)</f>
        <v>0</v>
      </c>
      <c r="K519" s="169" t="s">
        <v>19</v>
      </c>
      <c r="L519" s="38"/>
      <c r="M519" s="174" t="s">
        <v>19</v>
      </c>
      <c r="N519" s="175" t="s">
        <v>46</v>
      </c>
      <c r="O519" s="63"/>
      <c r="P519" s="176">
        <f>O519*H519</f>
        <v>0</v>
      </c>
      <c r="Q519" s="176">
        <v>0</v>
      </c>
      <c r="R519" s="176">
        <f>Q519*H519</f>
        <v>0</v>
      </c>
      <c r="S519" s="176">
        <v>0</v>
      </c>
      <c r="T519" s="177">
        <f>S519*H519</f>
        <v>0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178" t="s">
        <v>139</v>
      </c>
      <c r="AT519" s="178" t="s">
        <v>125</v>
      </c>
      <c r="AU519" s="178" t="s">
        <v>135</v>
      </c>
      <c r="AY519" s="16" t="s">
        <v>122</v>
      </c>
      <c r="BE519" s="179">
        <f>IF(N519="základní",J519,0)</f>
        <v>0</v>
      </c>
      <c r="BF519" s="179">
        <f>IF(N519="snížená",J519,0)</f>
        <v>0</v>
      </c>
      <c r="BG519" s="179">
        <f>IF(N519="zákl. přenesená",J519,0)</f>
        <v>0</v>
      </c>
      <c r="BH519" s="179">
        <f>IF(N519="sníž. přenesená",J519,0)</f>
        <v>0</v>
      </c>
      <c r="BI519" s="179">
        <f>IF(N519="nulová",J519,0)</f>
        <v>0</v>
      </c>
      <c r="BJ519" s="16" t="s">
        <v>80</v>
      </c>
      <c r="BK519" s="179">
        <f>ROUND(I519*H519,2)</f>
        <v>0</v>
      </c>
      <c r="BL519" s="16" t="s">
        <v>139</v>
      </c>
      <c r="BM519" s="178" t="s">
        <v>1122</v>
      </c>
    </row>
    <row r="520" spans="1:65" s="2" customFormat="1" ht="16.5" customHeight="1">
      <c r="A520" s="33"/>
      <c r="B520" s="34"/>
      <c r="C520" s="167" t="s">
        <v>1123</v>
      </c>
      <c r="D520" s="167" t="s">
        <v>125</v>
      </c>
      <c r="E520" s="168" t="s">
        <v>1124</v>
      </c>
      <c r="F520" s="169" t="s">
        <v>1125</v>
      </c>
      <c r="G520" s="170" t="s">
        <v>306</v>
      </c>
      <c r="H520" s="171">
        <v>374.6</v>
      </c>
      <c r="I520" s="172"/>
      <c r="J520" s="173">
        <f>ROUND(I520*H520,2)</f>
        <v>0</v>
      </c>
      <c r="K520" s="169" t="s">
        <v>19</v>
      </c>
      <c r="L520" s="38"/>
      <c r="M520" s="174" t="s">
        <v>19</v>
      </c>
      <c r="N520" s="175" t="s">
        <v>46</v>
      </c>
      <c r="O520" s="63"/>
      <c r="P520" s="176">
        <f>O520*H520</f>
        <v>0</v>
      </c>
      <c r="Q520" s="176">
        <v>0</v>
      </c>
      <c r="R520" s="176">
        <f>Q520*H520</f>
        <v>0</v>
      </c>
      <c r="S520" s="176">
        <v>0</v>
      </c>
      <c r="T520" s="177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78" t="s">
        <v>139</v>
      </c>
      <c r="AT520" s="178" t="s">
        <v>125</v>
      </c>
      <c r="AU520" s="178" t="s">
        <v>135</v>
      </c>
      <c r="AY520" s="16" t="s">
        <v>122</v>
      </c>
      <c r="BE520" s="179">
        <f>IF(N520="základní",J520,0)</f>
        <v>0</v>
      </c>
      <c r="BF520" s="179">
        <f>IF(N520="snížená",J520,0)</f>
        <v>0</v>
      </c>
      <c r="BG520" s="179">
        <f>IF(N520="zákl. přenesená",J520,0)</f>
        <v>0</v>
      </c>
      <c r="BH520" s="179">
        <f>IF(N520="sníž. přenesená",J520,0)</f>
        <v>0</v>
      </c>
      <c r="BI520" s="179">
        <f>IF(N520="nulová",J520,0)</f>
        <v>0</v>
      </c>
      <c r="BJ520" s="16" t="s">
        <v>80</v>
      </c>
      <c r="BK520" s="179">
        <f>ROUND(I520*H520,2)</f>
        <v>0</v>
      </c>
      <c r="BL520" s="16" t="s">
        <v>139</v>
      </c>
      <c r="BM520" s="178" t="s">
        <v>1126</v>
      </c>
    </row>
    <row r="521" spans="1:65" s="2" customFormat="1" ht="19.5">
      <c r="A521" s="33"/>
      <c r="B521" s="34"/>
      <c r="C521" s="35"/>
      <c r="D521" s="190" t="s">
        <v>160</v>
      </c>
      <c r="E521" s="35"/>
      <c r="F521" s="191" t="s">
        <v>997</v>
      </c>
      <c r="G521" s="35"/>
      <c r="H521" s="35"/>
      <c r="I521" s="192"/>
      <c r="J521" s="35"/>
      <c r="K521" s="35"/>
      <c r="L521" s="38"/>
      <c r="M521" s="193"/>
      <c r="N521" s="194"/>
      <c r="O521" s="63"/>
      <c r="P521" s="63"/>
      <c r="Q521" s="63"/>
      <c r="R521" s="63"/>
      <c r="S521" s="63"/>
      <c r="T521" s="64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T521" s="16" t="s">
        <v>160</v>
      </c>
      <c r="AU521" s="16" t="s">
        <v>135</v>
      </c>
    </row>
    <row r="522" spans="1:65" s="2" customFormat="1" ht="16.5" customHeight="1">
      <c r="A522" s="33"/>
      <c r="B522" s="34"/>
      <c r="C522" s="167" t="s">
        <v>1127</v>
      </c>
      <c r="D522" s="167" t="s">
        <v>125</v>
      </c>
      <c r="E522" s="168" t="s">
        <v>1128</v>
      </c>
      <c r="F522" s="169" t="s">
        <v>1129</v>
      </c>
      <c r="G522" s="170" t="s">
        <v>150</v>
      </c>
      <c r="H522" s="171">
        <v>27</v>
      </c>
      <c r="I522" s="172"/>
      <c r="J522" s="173">
        <f>ROUND(I522*H522,2)</f>
        <v>0</v>
      </c>
      <c r="K522" s="169" t="s">
        <v>19</v>
      </c>
      <c r="L522" s="38"/>
      <c r="M522" s="174" t="s">
        <v>19</v>
      </c>
      <c r="N522" s="175" t="s">
        <v>46</v>
      </c>
      <c r="O522" s="63"/>
      <c r="P522" s="176">
        <f>O522*H522</f>
        <v>0</v>
      </c>
      <c r="Q522" s="176">
        <v>0</v>
      </c>
      <c r="R522" s="176">
        <f>Q522*H522</f>
        <v>0</v>
      </c>
      <c r="S522" s="176">
        <v>0</v>
      </c>
      <c r="T522" s="177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78" t="s">
        <v>139</v>
      </c>
      <c r="AT522" s="178" t="s">
        <v>125</v>
      </c>
      <c r="AU522" s="178" t="s">
        <v>135</v>
      </c>
      <c r="AY522" s="16" t="s">
        <v>122</v>
      </c>
      <c r="BE522" s="179">
        <f>IF(N522="základní",J522,0)</f>
        <v>0</v>
      </c>
      <c r="BF522" s="179">
        <f>IF(N522="snížená",J522,0)</f>
        <v>0</v>
      </c>
      <c r="BG522" s="179">
        <f>IF(N522="zákl. přenesená",J522,0)</f>
        <v>0</v>
      </c>
      <c r="BH522" s="179">
        <f>IF(N522="sníž. přenesená",J522,0)</f>
        <v>0</v>
      </c>
      <c r="BI522" s="179">
        <f>IF(N522="nulová",J522,0)</f>
        <v>0</v>
      </c>
      <c r="BJ522" s="16" t="s">
        <v>80</v>
      </c>
      <c r="BK522" s="179">
        <f>ROUND(I522*H522,2)</f>
        <v>0</v>
      </c>
      <c r="BL522" s="16" t="s">
        <v>139</v>
      </c>
      <c r="BM522" s="178" t="s">
        <v>1130</v>
      </c>
    </row>
    <row r="523" spans="1:65" s="2" customFormat="1" ht="19.5">
      <c r="A523" s="33"/>
      <c r="B523" s="34"/>
      <c r="C523" s="35"/>
      <c r="D523" s="190" t="s">
        <v>160</v>
      </c>
      <c r="E523" s="35"/>
      <c r="F523" s="191" t="s">
        <v>997</v>
      </c>
      <c r="G523" s="35"/>
      <c r="H523" s="35"/>
      <c r="I523" s="192"/>
      <c r="J523" s="35"/>
      <c r="K523" s="35"/>
      <c r="L523" s="38"/>
      <c r="M523" s="193"/>
      <c r="N523" s="194"/>
      <c r="O523" s="63"/>
      <c r="P523" s="63"/>
      <c r="Q523" s="63"/>
      <c r="R523" s="63"/>
      <c r="S523" s="63"/>
      <c r="T523" s="64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T523" s="16" t="s">
        <v>160</v>
      </c>
      <c r="AU523" s="16" t="s">
        <v>135</v>
      </c>
    </row>
    <row r="524" spans="1:65" s="2" customFormat="1" ht="16.5" customHeight="1">
      <c r="A524" s="33"/>
      <c r="B524" s="34"/>
      <c r="C524" s="167" t="s">
        <v>1131</v>
      </c>
      <c r="D524" s="167" t="s">
        <v>125</v>
      </c>
      <c r="E524" s="168" t="s">
        <v>1132</v>
      </c>
      <c r="F524" s="169" t="s">
        <v>1133</v>
      </c>
      <c r="G524" s="170" t="s">
        <v>150</v>
      </c>
      <c r="H524" s="171">
        <v>12</v>
      </c>
      <c r="I524" s="172"/>
      <c r="J524" s="173">
        <f>ROUND(I524*H524,2)</f>
        <v>0</v>
      </c>
      <c r="K524" s="169" t="s">
        <v>19</v>
      </c>
      <c r="L524" s="38"/>
      <c r="M524" s="174" t="s">
        <v>19</v>
      </c>
      <c r="N524" s="175" t="s">
        <v>46</v>
      </c>
      <c r="O524" s="63"/>
      <c r="P524" s="176">
        <f>O524*H524</f>
        <v>0</v>
      </c>
      <c r="Q524" s="176">
        <v>0</v>
      </c>
      <c r="R524" s="176">
        <f>Q524*H524</f>
        <v>0</v>
      </c>
      <c r="S524" s="176">
        <v>0</v>
      </c>
      <c r="T524" s="177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78" t="s">
        <v>139</v>
      </c>
      <c r="AT524" s="178" t="s">
        <v>125</v>
      </c>
      <c r="AU524" s="178" t="s">
        <v>135</v>
      </c>
      <c r="AY524" s="16" t="s">
        <v>122</v>
      </c>
      <c r="BE524" s="179">
        <f>IF(N524="základní",J524,0)</f>
        <v>0</v>
      </c>
      <c r="BF524" s="179">
        <f>IF(N524="snížená",J524,0)</f>
        <v>0</v>
      </c>
      <c r="BG524" s="179">
        <f>IF(N524="zákl. přenesená",J524,0)</f>
        <v>0</v>
      </c>
      <c r="BH524" s="179">
        <f>IF(N524="sníž. přenesená",J524,0)</f>
        <v>0</v>
      </c>
      <c r="BI524" s="179">
        <f>IF(N524="nulová",J524,0)</f>
        <v>0</v>
      </c>
      <c r="BJ524" s="16" t="s">
        <v>80</v>
      </c>
      <c r="BK524" s="179">
        <f>ROUND(I524*H524,2)</f>
        <v>0</v>
      </c>
      <c r="BL524" s="16" t="s">
        <v>139</v>
      </c>
      <c r="BM524" s="178" t="s">
        <v>1134</v>
      </c>
    </row>
    <row r="525" spans="1:65" s="2" customFormat="1" ht="29.25">
      <c r="A525" s="33"/>
      <c r="B525" s="34"/>
      <c r="C525" s="35"/>
      <c r="D525" s="190" t="s">
        <v>160</v>
      </c>
      <c r="E525" s="35"/>
      <c r="F525" s="191" t="s">
        <v>1135</v>
      </c>
      <c r="G525" s="35"/>
      <c r="H525" s="35"/>
      <c r="I525" s="192"/>
      <c r="J525" s="35"/>
      <c r="K525" s="35"/>
      <c r="L525" s="38"/>
      <c r="M525" s="193"/>
      <c r="N525" s="194"/>
      <c r="O525" s="63"/>
      <c r="P525" s="63"/>
      <c r="Q525" s="63"/>
      <c r="R525" s="63"/>
      <c r="S525" s="63"/>
      <c r="T525" s="64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T525" s="16" t="s">
        <v>160</v>
      </c>
      <c r="AU525" s="16" t="s">
        <v>135</v>
      </c>
    </row>
    <row r="526" spans="1:65" s="2" customFormat="1" ht="24">
      <c r="A526" s="33"/>
      <c r="B526" s="34"/>
      <c r="C526" s="167" t="s">
        <v>1136</v>
      </c>
      <c r="D526" s="167" t="s">
        <v>125</v>
      </c>
      <c r="E526" s="168" t="s">
        <v>851</v>
      </c>
      <c r="F526" s="169" t="s">
        <v>852</v>
      </c>
      <c r="G526" s="170" t="s">
        <v>306</v>
      </c>
      <c r="H526" s="171">
        <v>1550.2</v>
      </c>
      <c r="I526" s="172"/>
      <c r="J526" s="173">
        <f>ROUND(I526*H526,2)</f>
        <v>0</v>
      </c>
      <c r="K526" s="169" t="s">
        <v>129</v>
      </c>
      <c r="L526" s="38"/>
      <c r="M526" s="174" t="s">
        <v>19</v>
      </c>
      <c r="N526" s="175" t="s">
        <v>46</v>
      </c>
      <c r="O526" s="63"/>
      <c r="P526" s="176">
        <f>O526*H526</f>
        <v>0</v>
      </c>
      <c r="Q526" s="176">
        <v>9.0000000000000006E-5</v>
      </c>
      <c r="R526" s="176">
        <f>Q526*H526</f>
        <v>0.139518</v>
      </c>
      <c r="S526" s="176">
        <v>0</v>
      </c>
      <c r="T526" s="177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78" t="s">
        <v>139</v>
      </c>
      <c r="AT526" s="178" t="s">
        <v>125</v>
      </c>
      <c r="AU526" s="178" t="s">
        <v>135</v>
      </c>
      <c r="AY526" s="16" t="s">
        <v>122</v>
      </c>
      <c r="BE526" s="179">
        <f>IF(N526="základní",J526,0)</f>
        <v>0</v>
      </c>
      <c r="BF526" s="179">
        <f>IF(N526="snížená",J526,0)</f>
        <v>0</v>
      </c>
      <c r="BG526" s="179">
        <f>IF(N526="zákl. přenesená",J526,0)</f>
        <v>0</v>
      </c>
      <c r="BH526" s="179">
        <f>IF(N526="sníž. přenesená",J526,0)</f>
        <v>0</v>
      </c>
      <c r="BI526" s="179">
        <f>IF(N526="nulová",J526,0)</f>
        <v>0</v>
      </c>
      <c r="BJ526" s="16" t="s">
        <v>80</v>
      </c>
      <c r="BK526" s="179">
        <f>ROUND(I526*H526,2)</f>
        <v>0</v>
      </c>
      <c r="BL526" s="16" t="s">
        <v>139</v>
      </c>
      <c r="BM526" s="178" t="s">
        <v>1137</v>
      </c>
    </row>
    <row r="527" spans="1:65" s="2" customFormat="1" ht="16.5" customHeight="1">
      <c r="A527" s="33"/>
      <c r="B527" s="34"/>
      <c r="C527" s="167" t="s">
        <v>1138</v>
      </c>
      <c r="D527" s="167" t="s">
        <v>125</v>
      </c>
      <c r="E527" s="168" t="s">
        <v>1139</v>
      </c>
      <c r="F527" s="169" t="s">
        <v>1140</v>
      </c>
      <c r="G527" s="170" t="s">
        <v>392</v>
      </c>
      <c r="H527" s="171">
        <v>116.3</v>
      </c>
      <c r="I527" s="172"/>
      <c r="J527" s="173">
        <f>ROUND(I527*H527,2)</f>
        <v>0</v>
      </c>
      <c r="K527" s="169" t="s">
        <v>19</v>
      </c>
      <c r="L527" s="38"/>
      <c r="M527" s="174" t="s">
        <v>19</v>
      </c>
      <c r="N527" s="175" t="s">
        <v>46</v>
      </c>
      <c r="O527" s="63"/>
      <c r="P527" s="176">
        <f>O527*H527</f>
        <v>0</v>
      </c>
      <c r="Q527" s="176">
        <v>0</v>
      </c>
      <c r="R527" s="176">
        <f>Q527*H527</f>
        <v>0</v>
      </c>
      <c r="S527" s="176">
        <v>0</v>
      </c>
      <c r="T527" s="177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78" t="s">
        <v>139</v>
      </c>
      <c r="AT527" s="178" t="s">
        <v>125</v>
      </c>
      <c r="AU527" s="178" t="s">
        <v>135</v>
      </c>
      <c r="AY527" s="16" t="s">
        <v>122</v>
      </c>
      <c r="BE527" s="179">
        <f>IF(N527="základní",J527,0)</f>
        <v>0</v>
      </c>
      <c r="BF527" s="179">
        <f>IF(N527="snížená",J527,0)</f>
        <v>0</v>
      </c>
      <c r="BG527" s="179">
        <f>IF(N527="zákl. přenesená",J527,0)</f>
        <v>0</v>
      </c>
      <c r="BH527" s="179">
        <f>IF(N527="sníž. přenesená",J527,0)</f>
        <v>0</v>
      </c>
      <c r="BI527" s="179">
        <f>IF(N527="nulová",J527,0)</f>
        <v>0</v>
      </c>
      <c r="BJ527" s="16" t="s">
        <v>80</v>
      </c>
      <c r="BK527" s="179">
        <f>ROUND(I527*H527,2)</f>
        <v>0</v>
      </c>
      <c r="BL527" s="16" t="s">
        <v>139</v>
      </c>
      <c r="BM527" s="178" t="s">
        <v>1141</v>
      </c>
    </row>
    <row r="528" spans="1:65" s="2" customFormat="1" ht="19.5">
      <c r="A528" s="33"/>
      <c r="B528" s="34"/>
      <c r="C528" s="35"/>
      <c r="D528" s="190" t="s">
        <v>160</v>
      </c>
      <c r="E528" s="35"/>
      <c r="F528" s="191" t="s">
        <v>1142</v>
      </c>
      <c r="G528" s="35"/>
      <c r="H528" s="35"/>
      <c r="I528" s="192"/>
      <c r="J528" s="35"/>
      <c r="K528" s="35"/>
      <c r="L528" s="38"/>
      <c r="M528" s="193"/>
      <c r="N528" s="194"/>
      <c r="O528" s="63"/>
      <c r="P528" s="63"/>
      <c r="Q528" s="63"/>
      <c r="R528" s="63"/>
      <c r="S528" s="63"/>
      <c r="T528" s="64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T528" s="16" t="s">
        <v>160</v>
      </c>
      <c r="AU528" s="16" t="s">
        <v>135</v>
      </c>
    </row>
    <row r="529" spans="1:65" s="13" customFormat="1">
      <c r="B529" s="195"/>
      <c r="C529" s="196"/>
      <c r="D529" s="190" t="s">
        <v>285</v>
      </c>
      <c r="E529" s="197" t="s">
        <v>19</v>
      </c>
      <c r="F529" s="198" t="s">
        <v>1143</v>
      </c>
      <c r="G529" s="196"/>
      <c r="H529" s="199">
        <v>116.3</v>
      </c>
      <c r="I529" s="200"/>
      <c r="J529" s="196"/>
      <c r="K529" s="196"/>
      <c r="L529" s="201"/>
      <c r="M529" s="202"/>
      <c r="N529" s="203"/>
      <c r="O529" s="203"/>
      <c r="P529" s="203"/>
      <c r="Q529" s="203"/>
      <c r="R529" s="203"/>
      <c r="S529" s="203"/>
      <c r="T529" s="204"/>
      <c r="AT529" s="205" t="s">
        <v>285</v>
      </c>
      <c r="AU529" s="205" t="s">
        <v>135</v>
      </c>
      <c r="AV529" s="13" t="s">
        <v>82</v>
      </c>
      <c r="AW529" s="13" t="s">
        <v>37</v>
      </c>
      <c r="AX529" s="13" t="s">
        <v>80</v>
      </c>
      <c r="AY529" s="205" t="s">
        <v>122</v>
      </c>
    </row>
    <row r="530" spans="1:65" s="2" customFormat="1" ht="24">
      <c r="A530" s="33"/>
      <c r="B530" s="34"/>
      <c r="C530" s="167" t="s">
        <v>1144</v>
      </c>
      <c r="D530" s="167" t="s">
        <v>125</v>
      </c>
      <c r="E530" s="168" t="s">
        <v>729</v>
      </c>
      <c r="F530" s="169" t="s">
        <v>730</v>
      </c>
      <c r="G530" s="170" t="s">
        <v>392</v>
      </c>
      <c r="H530" s="171">
        <v>9.3000000000000007</v>
      </c>
      <c r="I530" s="172"/>
      <c r="J530" s="173">
        <f>ROUND(I530*H530,2)</f>
        <v>0</v>
      </c>
      <c r="K530" s="169" t="s">
        <v>129</v>
      </c>
      <c r="L530" s="38"/>
      <c r="M530" s="174" t="s">
        <v>19</v>
      </c>
      <c r="N530" s="175" t="s">
        <v>46</v>
      </c>
      <c r="O530" s="63"/>
      <c r="P530" s="176">
        <f>O530*H530</f>
        <v>0</v>
      </c>
      <c r="Q530" s="176">
        <v>2.2563399999999998</v>
      </c>
      <c r="R530" s="176">
        <f>Q530*H530</f>
        <v>20.983961999999998</v>
      </c>
      <c r="S530" s="176">
        <v>0</v>
      </c>
      <c r="T530" s="177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78" t="s">
        <v>139</v>
      </c>
      <c r="AT530" s="178" t="s">
        <v>125</v>
      </c>
      <c r="AU530" s="178" t="s">
        <v>135</v>
      </c>
      <c r="AY530" s="16" t="s">
        <v>122</v>
      </c>
      <c r="BE530" s="179">
        <f>IF(N530="základní",J530,0)</f>
        <v>0</v>
      </c>
      <c r="BF530" s="179">
        <f>IF(N530="snížená",J530,0)</f>
        <v>0</v>
      </c>
      <c r="BG530" s="179">
        <f>IF(N530="zákl. přenesená",J530,0)</f>
        <v>0</v>
      </c>
      <c r="BH530" s="179">
        <f>IF(N530="sníž. přenesená",J530,0)</f>
        <v>0</v>
      </c>
      <c r="BI530" s="179">
        <f>IF(N530="nulová",J530,0)</f>
        <v>0</v>
      </c>
      <c r="BJ530" s="16" t="s">
        <v>80</v>
      </c>
      <c r="BK530" s="179">
        <f>ROUND(I530*H530,2)</f>
        <v>0</v>
      </c>
      <c r="BL530" s="16" t="s">
        <v>139</v>
      </c>
      <c r="BM530" s="178" t="s">
        <v>1145</v>
      </c>
    </row>
    <row r="531" spans="1:65" s="2" customFormat="1" ht="16.5" customHeight="1">
      <c r="A531" s="33"/>
      <c r="B531" s="34"/>
      <c r="C531" s="167" t="s">
        <v>1146</v>
      </c>
      <c r="D531" s="167" t="s">
        <v>125</v>
      </c>
      <c r="E531" s="168" t="s">
        <v>1147</v>
      </c>
      <c r="F531" s="169" t="s">
        <v>789</v>
      </c>
      <c r="G531" s="170" t="s">
        <v>392</v>
      </c>
      <c r="H531" s="171">
        <v>20</v>
      </c>
      <c r="I531" s="172"/>
      <c r="J531" s="173">
        <f>ROUND(I531*H531,2)</f>
        <v>0</v>
      </c>
      <c r="K531" s="169" t="s">
        <v>19</v>
      </c>
      <c r="L531" s="38"/>
      <c r="M531" s="174" t="s">
        <v>19</v>
      </c>
      <c r="N531" s="175" t="s">
        <v>46</v>
      </c>
      <c r="O531" s="63"/>
      <c r="P531" s="176">
        <f>O531*H531</f>
        <v>0</v>
      </c>
      <c r="Q531" s="176">
        <v>0</v>
      </c>
      <c r="R531" s="176">
        <f>Q531*H531</f>
        <v>0</v>
      </c>
      <c r="S531" s="176">
        <v>0</v>
      </c>
      <c r="T531" s="177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78" t="s">
        <v>139</v>
      </c>
      <c r="AT531" s="178" t="s">
        <v>125</v>
      </c>
      <c r="AU531" s="178" t="s">
        <v>135</v>
      </c>
      <c r="AY531" s="16" t="s">
        <v>122</v>
      </c>
      <c r="BE531" s="179">
        <f>IF(N531="základní",J531,0)</f>
        <v>0</v>
      </c>
      <c r="BF531" s="179">
        <f>IF(N531="snížená",J531,0)</f>
        <v>0</v>
      </c>
      <c r="BG531" s="179">
        <f>IF(N531="zákl. přenesená",J531,0)</f>
        <v>0</v>
      </c>
      <c r="BH531" s="179">
        <f>IF(N531="sníž. přenesená",J531,0)</f>
        <v>0</v>
      </c>
      <c r="BI531" s="179">
        <f>IF(N531="nulová",J531,0)</f>
        <v>0</v>
      </c>
      <c r="BJ531" s="16" t="s">
        <v>80</v>
      </c>
      <c r="BK531" s="179">
        <f>ROUND(I531*H531,2)</f>
        <v>0</v>
      </c>
      <c r="BL531" s="16" t="s">
        <v>139</v>
      </c>
      <c r="BM531" s="178" t="s">
        <v>1148</v>
      </c>
    </row>
    <row r="532" spans="1:65" s="2" customFormat="1" ht="19.5">
      <c r="A532" s="33"/>
      <c r="B532" s="34"/>
      <c r="C532" s="35"/>
      <c r="D532" s="190" t="s">
        <v>160</v>
      </c>
      <c r="E532" s="35"/>
      <c r="F532" s="191" t="s">
        <v>791</v>
      </c>
      <c r="G532" s="35"/>
      <c r="H532" s="35"/>
      <c r="I532" s="192"/>
      <c r="J532" s="35"/>
      <c r="K532" s="35"/>
      <c r="L532" s="38"/>
      <c r="M532" s="193"/>
      <c r="N532" s="194"/>
      <c r="O532" s="63"/>
      <c r="P532" s="63"/>
      <c r="Q532" s="63"/>
      <c r="R532" s="63"/>
      <c r="S532" s="63"/>
      <c r="T532" s="64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T532" s="16" t="s">
        <v>160</v>
      </c>
      <c r="AU532" s="16" t="s">
        <v>135</v>
      </c>
    </row>
    <row r="533" spans="1:65" s="2" customFormat="1" ht="16.5" customHeight="1">
      <c r="A533" s="33"/>
      <c r="B533" s="34"/>
      <c r="C533" s="167" t="s">
        <v>1149</v>
      </c>
      <c r="D533" s="167" t="s">
        <v>125</v>
      </c>
      <c r="E533" s="168" t="s">
        <v>1150</v>
      </c>
      <c r="F533" s="169" t="s">
        <v>1151</v>
      </c>
      <c r="G533" s="170" t="s">
        <v>306</v>
      </c>
      <c r="H533" s="171">
        <v>2239.6</v>
      </c>
      <c r="I533" s="172"/>
      <c r="J533" s="173">
        <f>ROUND(I533*H533,2)</f>
        <v>0</v>
      </c>
      <c r="K533" s="169" t="s">
        <v>19</v>
      </c>
      <c r="L533" s="38"/>
      <c r="M533" s="174" t="s">
        <v>19</v>
      </c>
      <c r="N533" s="175" t="s">
        <v>46</v>
      </c>
      <c r="O533" s="63"/>
      <c r="P533" s="176">
        <f>O533*H533</f>
        <v>0</v>
      </c>
      <c r="Q533" s="176">
        <v>0</v>
      </c>
      <c r="R533" s="176">
        <f>Q533*H533</f>
        <v>0</v>
      </c>
      <c r="S533" s="176">
        <v>0</v>
      </c>
      <c r="T533" s="177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78" t="s">
        <v>139</v>
      </c>
      <c r="AT533" s="178" t="s">
        <v>125</v>
      </c>
      <c r="AU533" s="178" t="s">
        <v>135</v>
      </c>
      <c r="AY533" s="16" t="s">
        <v>122</v>
      </c>
      <c r="BE533" s="179">
        <f>IF(N533="základní",J533,0)</f>
        <v>0</v>
      </c>
      <c r="BF533" s="179">
        <f>IF(N533="snížená",J533,0)</f>
        <v>0</v>
      </c>
      <c r="BG533" s="179">
        <f>IF(N533="zákl. přenesená",J533,0)</f>
        <v>0</v>
      </c>
      <c r="BH533" s="179">
        <f>IF(N533="sníž. přenesená",J533,0)</f>
        <v>0</v>
      </c>
      <c r="BI533" s="179">
        <f>IF(N533="nulová",J533,0)</f>
        <v>0</v>
      </c>
      <c r="BJ533" s="16" t="s">
        <v>80</v>
      </c>
      <c r="BK533" s="179">
        <f>ROUND(I533*H533,2)</f>
        <v>0</v>
      </c>
      <c r="BL533" s="16" t="s">
        <v>139</v>
      </c>
      <c r="BM533" s="178" t="s">
        <v>1152</v>
      </c>
    </row>
    <row r="534" spans="1:65" s="13" customFormat="1">
      <c r="B534" s="195"/>
      <c r="C534" s="196"/>
      <c r="D534" s="190" t="s">
        <v>285</v>
      </c>
      <c r="E534" s="197" t="s">
        <v>19</v>
      </c>
      <c r="F534" s="198" t="s">
        <v>1024</v>
      </c>
      <c r="G534" s="196"/>
      <c r="H534" s="199">
        <v>2239.6</v>
      </c>
      <c r="I534" s="200"/>
      <c r="J534" s="196"/>
      <c r="K534" s="196"/>
      <c r="L534" s="201"/>
      <c r="M534" s="202"/>
      <c r="N534" s="203"/>
      <c r="O534" s="203"/>
      <c r="P534" s="203"/>
      <c r="Q534" s="203"/>
      <c r="R534" s="203"/>
      <c r="S534" s="203"/>
      <c r="T534" s="204"/>
      <c r="AT534" s="205" t="s">
        <v>285</v>
      </c>
      <c r="AU534" s="205" t="s">
        <v>135</v>
      </c>
      <c r="AV534" s="13" t="s">
        <v>82</v>
      </c>
      <c r="AW534" s="13" t="s">
        <v>37</v>
      </c>
      <c r="AX534" s="13" t="s">
        <v>80</v>
      </c>
      <c r="AY534" s="205" t="s">
        <v>122</v>
      </c>
    </row>
    <row r="535" spans="1:65" s="2" customFormat="1" ht="16.5" customHeight="1">
      <c r="A535" s="33"/>
      <c r="B535" s="34"/>
      <c r="C535" s="167" t="s">
        <v>1153</v>
      </c>
      <c r="D535" s="167" t="s">
        <v>125</v>
      </c>
      <c r="E535" s="168" t="s">
        <v>1154</v>
      </c>
      <c r="F535" s="169" t="s">
        <v>1155</v>
      </c>
      <c r="G535" s="170" t="s">
        <v>306</v>
      </c>
      <c r="H535" s="171">
        <v>760</v>
      </c>
      <c r="I535" s="172"/>
      <c r="J535" s="173">
        <f>ROUND(I535*H535,2)</f>
        <v>0</v>
      </c>
      <c r="K535" s="169" t="s">
        <v>19</v>
      </c>
      <c r="L535" s="38"/>
      <c r="M535" s="174" t="s">
        <v>19</v>
      </c>
      <c r="N535" s="175" t="s">
        <v>46</v>
      </c>
      <c r="O535" s="63"/>
      <c r="P535" s="176">
        <f>O535*H535</f>
        <v>0</v>
      </c>
      <c r="Q535" s="176">
        <v>0</v>
      </c>
      <c r="R535" s="176">
        <f>Q535*H535</f>
        <v>0</v>
      </c>
      <c r="S535" s="176">
        <v>0</v>
      </c>
      <c r="T535" s="177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78" t="s">
        <v>139</v>
      </c>
      <c r="AT535" s="178" t="s">
        <v>125</v>
      </c>
      <c r="AU535" s="178" t="s">
        <v>135</v>
      </c>
      <c r="AY535" s="16" t="s">
        <v>122</v>
      </c>
      <c r="BE535" s="179">
        <f>IF(N535="základní",J535,0)</f>
        <v>0</v>
      </c>
      <c r="BF535" s="179">
        <f>IF(N535="snížená",J535,0)</f>
        <v>0</v>
      </c>
      <c r="BG535" s="179">
        <f>IF(N535="zákl. přenesená",J535,0)</f>
        <v>0</v>
      </c>
      <c r="BH535" s="179">
        <f>IF(N535="sníž. přenesená",J535,0)</f>
        <v>0</v>
      </c>
      <c r="BI535" s="179">
        <f>IF(N535="nulová",J535,0)</f>
        <v>0</v>
      </c>
      <c r="BJ535" s="16" t="s">
        <v>80</v>
      </c>
      <c r="BK535" s="179">
        <f>ROUND(I535*H535,2)</f>
        <v>0</v>
      </c>
      <c r="BL535" s="16" t="s">
        <v>139</v>
      </c>
      <c r="BM535" s="178" t="s">
        <v>1156</v>
      </c>
    </row>
    <row r="536" spans="1:65" s="2" customFormat="1" ht="16.5" customHeight="1">
      <c r="A536" s="33"/>
      <c r="B536" s="34"/>
      <c r="C536" s="167" t="s">
        <v>1157</v>
      </c>
      <c r="D536" s="167" t="s">
        <v>125</v>
      </c>
      <c r="E536" s="168" t="s">
        <v>1158</v>
      </c>
      <c r="F536" s="169" t="s">
        <v>1159</v>
      </c>
      <c r="G536" s="170" t="s">
        <v>150</v>
      </c>
      <c r="H536" s="171">
        <v>8</v>
      </c>
      <c r="I536" s="172"/>
      <c r="J536" s="173">
        <f>ROUND(I536*H536,2)</f>
        <v>0</v>
      </c>
      <c r="K536" s="169" t="s">
        <v>19</v>
      </c>
      <c r="L536" s="38"/>
      <c r="M536" s="174" t="s">
        <v>19</v>
      </c>
      <c r="N536" s="175" t="s">
        <v>46</v>
      </c>
      <c r="O536" s="63"/>
      <c r="P536" s="176">
        <f>O536*H536</f>
        <v>0</v>
      </c>
      <c r="Q536" s="176">
        <v>0</v>
      </c>
      <c r="R536" s="176">
        <f>Q536*H536</f>
        <v>0</v>
      </c>
      <c r="S536" s="176">
        <v>0</v>
      </c>
      <c r="T536" s="177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78" t="s">
        <v>139</v>
      </c>
      <c r="AT536" s="178" t="s">
        <v>125</v>
      </c>
      <c r="AU536" s="178" t="s">
        <v>135</v>
      </c>
      <c r="AY536" s="16" t="s">
        <v>122</v>
      </c>
      <c r="BE536" s="179">
        <f>IF(N536="základní",J536,0)</f>
        <v>0</v>
      </c>
      <c r="BF536" s="179">
        <f>IF(N536="snížená",J536,0)</f>
        <v>0</v>
      </c>
      <c r="BG536" s="179">
        <f>IF(N536="zákl. přenesená",J536,0)</f>
        <v>0</v>
      </c>
      <c r="BH536" s="179">
        <f>IF(N536="sníž. přenesená",J536,0)</f>
        <v>0</v>
      </c>
      <c r="BI536" s="179">
        <f>IF(N536="nulová",J536,0)</f>
        <v>0</v>
      </c>
      <c r="BJ536" s="16" t="s">
        <v>80</v>
      </c>
      <c r="BK536" s="179">
        <f>ROUND(I536*H536,2)</f>
        <v>0</v>
      </c>
      <c r="BL536" s="16" t="s">
        <v>139</v>
      </c>
      <c r="BM536" s="178" t="s">
        <v>1160</v>
      </c>
    </row>
    <row r="537" spans="1:65" s="2" customFormat="1" ht="19.5">
      <c r="A537" s="33"/>
      <c r="B537" s="34"/>
      <c r="C537" s="35"/>
      <c r="D537" s="190" t="s">
        <v>160</v>
      </c>
      <c r="E537" s="35"/>
      <c r="F537" s="191" t="s">
        <v>1084</v>
      </c>
      <c r="G537" s="35"/>
      <c r="H537" s="35"/>
      <c r="I537" s="192"/>
      <c r="J537" s="35"/>
      <c r="K537" s="35"/>
      <c r="L537" s="38"/>
      <c r="M537" s="193"/>
      <c r="N537" s="194"/>
      <c r="O537" s="63"/>
      <c r="P537" s="63"/>
      <c r="Q537" s="63"/>
      <c r="R537" s="63"/>
      <c r="S537" s="63"/>
      <c r="T537" s="64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T537" s="16" t="s">
        <v>160</v>
      </c>
      <c r="AU537" s="16" t="s">
        <v>135</v>
      </c>
    </row>
    <row r="538" spans="1:65" s="2" customFormat="1" ht="16.5" customHeight="1">
      <c r="A538" s="33"/>
      <c r="B538" s="34"/>
      <c r="C538" s="167" t="s">
        <v>1161</v>
      </c>
      <c r="D538" s="167" t="s">
        <v>125</v>
      </c>
      <c r="E538" s="168" t="s">
        <v>1162</v>
      </c>
      <c r="F538" s="169" t="s">
        <v>1163</v>
      </c>
      <c r="G538" s="170" t="s">
        <v>150</v>
      </c>
      <c r="H538" s="171">
        <v>11</v>
      </c>
      <c r="I538" s="172"/>
      <c r="J538" s="173">
        <f>ROUND(I538*H538,2)</f>
        <v>0</v>
      </c>
      <c r="K538" s="169" t="s">
        <v>19</v>
      </c>
      <c r="L538" s="38"/>
      <c r="M538" s="174" t="s">
        <v>19</v>
      </c>
      <c r="N538" s="175" t="s">
        <v>46</v>
      </c>
      <c r="O538" s="63"/>
      <c r="P538" s="176">
        <f>O538*H538</f>
        <v>0</v>
      </c>
      <c r="Q538" s="176">
        <v>0</v>
      </c>
      <c r="R538" s="176">
        <f>Q538*H538</f>
        <v>0</v>
      </c>
      <c r="S538" s="176">
        <v>0</v>
      </c>
      <c r="T538" s="177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78" t="s">
        <v>139</v>
      </c>
      <c r="AT538" s="178" t="s">
        <v>125</v>
      </c>
      <c r="AU538" s="178" t="s">
        <v>135</v>
      </c>
      <c r="AY538" s="16" t="s">
        <v>122</v>
      </c>
      <c r="BE538" s="179">
        <f>IF(N538="základní",J538,0)</f>
        <v>0</v>
      </c>
      <c r="BF538" s="179">
        <f>IF(N538="snížená",J538,0)</f>
        <v>0</v>
      </c>
      <c r="BG538" s="179">
        <f>IF(N538="zákl. přenesená",J538,0)</f>
        <v>0</v>
      </c>
      <c r="BH538" s="179">
        <f>IF(N538="sníž. přenesená",J538,0)</f>
        <v>0</v>
      </c>
      <c r="BI538" s="179">
        <f>IF(N538="nulová",J538,0)</f>
        <v>0</v>
      </c>
      <c r="BJ538" s="16" t="s">
        <v>80</v>
      </c>
      <c r="BK538" s="179">
        <f>ROUND(I538*H538,2)</f>
        <v>0</v>
      </c>
      <c r="BL538" s="16" t="s">
        <v>139</v>
      </c>
      <c r="BM538" s="178" t="s">
        <v>1164</v>
      </c>
    </row>
    <row r="539" spans="1:65" s="2" customFormat="1" ht="29.25">
      <c r="A539" s="33"/>
      <c r="B539" s="34"/>
      <c r="C539" s="35"/>
      <c r="D539" s="190" t="s">
        <v>160</v>
      </c>
      <c r="E539" s="35"/>
      <c r="F539" s="191" t="s">
        <v>1165</v>
      </c>
      <c r="G539" s="35"/>
      <c r="H539" s="35"/>
      <c r="I539" s="192"/>
      <c r="J539" s="35"/>
      <c r="K539" s="35"/>
      <c r="L539" s="38"/>
      <c r="M539" s="193"/>
      <c r="N539" s="194"/>
      <c r="O539" s="63"/>
      <c r="P539" s="63"/>
      <c r="Q539" s="63"/>
      <c r="R539" s="63"/>
      <c r="S539" s="63"/>
      <c r="T539" s="64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T539" s="16" t="s">
        <v>160</v>
      </c>
      <c r="AU539" s="16" t="s">
        <v>135</v>
      </c>
    </row>
    <row r="540" spans="1:65" s="13" customFormat="1">
      <c r="B540" s="195"/>
      <c r="C540" s="196"/>
      <c r="D540" s="190" t="s">
        <v>285</v>
      </c>
      <c r="E540" s="197" t="s">
        <v>19</v>
      </c>
      <c r="F540" s="198" t="s">
        <v>1166</v>
      </c>
      <c r="G540" s="196"/>
      <c r="H540" s="199">
        <v>11</v>
      </c>
      <c r="I540" s="200"/>
      <c r="J540" s="196"/>
      <c r="K540" s="196"/>
      <c r="L540" s="201"/>
      <c r="M540" s="202"/>
      <c r="N540" s="203"/>
      <c r="O540" s="203"/>
      <c r="P540" s="203"/>
      <c r="Q540" s="203"/>
      <c r="R540" s="203"/>
      <c r="S540" s="203"/>
      <c r="T540" s="204"/>
      <c r="AT540" s="205" t="s">
        <v>285</v>
      </c>
      <c r="AU540" s="205" t="s">
        <v>135</v>
      </c>
      <c r="AV540" s="13" t="s">
        <v>82</v>
      </c>
      <c r="AW540" s="13" t="s">
        <v>37</v>
      </c>
      <c r="AX540" s="13" t="s">
        <v>80</v>
      </c>
      <c r="AY540" s="205" t="s">
        <v>122</v>
      </c>
    </row>
    <row r="541" spans="1:65" s="2" customFormat="1" ht="16.5" customHeight="1">
      <c r="A541" s="33"/>
      <c r="B541" s="34"/>
      <c r="C541" s="167" t="s">
        <v>1167</v>
      </c>
      <c r="D541" s="167" t="s">
        <v>125</v>
      </c>
      <c r="E541" s="168" t="s">
        <v>1168</v>
      </c>
      <c r="F541" s="169" t="s">
        <v>1169</v>
      </c>
      <c r="G541" s="170" t="s">
        <v>150</v>
      </c>
      <c r="H541" s="171">
        <v>6</v>
      </c>
      <c r="I541" s="172"/>
      <c r="J541" s="173">
        <f>ROUND(I541*H541,2)</f>
        <v>0</v>
      </c>
      <c r="K541" s="169" t="s">
        <v>19</v>
      </c>
      <c r="L541" s="38"/>
      <c r="M541" s="174" t="s">
        <v>19</v>
      </c>
      <c r="N541" s="175" t="s">
        <v>46</v>
      </c>
      <c r="O541" s="63"/>
      <c r="P541" s="176">
        <f>O541*H541</f>
        <v>0</v>
      </c>
      <c r="Q541" s="176">
        <v>0</v>
      </c>
      <c r="R541" s="176">
        <f>Q541*H541</f>
        <v>0</v>
      </c>
      <c r="S541" s="176">
        <v>0</v>
      </c>
      <c r="T541" s="177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78" t="s">
        <v>139</v>
      </c>
      <c r="AT541" s="178" t="s">
        <v>125</v>
      </c>
      <c r="AU541" s="178" t="s">
        <v>135</v>
      </c>
      <c r="AY541" s="16" t="s">
        <v>122</v>
      </c>
      <c r="BE541" s="179">
        <f>IF(N541="základní",J541,0)</f>
        <v>0</v>
      </c>
      <c r="BF541" s="179">
        <f>IF(N541="snížená",J541,0)</f>
        <v>0</v>
      </c>
      <c r="BG541" s="179">
        <f>IF(N541="zákl. přenesená",J541,0)</f>
        <v>0</v>
      </c>
      <c r="BH541" s="179">
        <f>IF(N541="sníž. přenesená",J541,0)</f>
        <v>0</v>
      </c>
      <c r="BI541" s="179">
        <f>IF(N541="nulová",J541,0)</f>
        <v>0</v>
      </c>
      <c r="BJ541" s="16" t="s">
        <v>80</v>
      </c>
      <c r="BK541" s="179">
        <f>ROUND(I541*H541,2)</f>
        <v>0</v>
      </c>
      <c r="BL541" s="16" t="s">
        <v>139</v>
      </c>
      <c r="BM541" s="178" t="s">
        <v>1170</v>
      </c>
    </row>
    <row r="542" spans="1:65" s="2" customFormat="1" ht="39">
      <c r="A542" s="33"/>
      <c r="B542" s="34"/>
      <c r="C542" s="35"/>
      <c r="D542" s="190" t="s">
        <v>160</v>
      </c>
      <c r="E542" s="35"/>
      <c r="F542" s="191" t="s">
        <v>1171</v>
      </c>
      <c r="G542" s="35"/>
      <c r="H542" s="35"/>
      <c r="I542" s="192"/>
      <c r="J542" s="35"/>
      <c r="K542" s="35"/>
      <c r="L542" s="38"/>
      <c r="M542" s="193"/>
      <c r="N542" s="194"/>
      <c r="O542" s="63"/>
      <c r="P542" s="63"/>
      <c r="Q542" s="63"/>
      <c r="R542" s="63"/>
      <c r="S542" s="63"/>
      <c r="T542" s="64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T542" s="16" t="s">
        <v>160</v>
      </c>
      <c r="AU542" s="16" t="s">
        <v>135</v>
      </c>
    </row>
    <row r="543" spans="1:65" s="2" customFormat="1" ht="16.5" customHeight="1">
      <c r="A543" s="33"/>
      <c r="B543" s="34"/>
      <c r="C543" s="167" t="s">
        <v>1172</v>
      </c>
      <c r="D543" s="167" t="s">
        <v>125</v>
      </c>
      <c r="E543" s="168" t="s">
        <v>1173</v>
      </c>
      <c r="F543" s="169" t="s">
        <v>1174</v>
      </c>
      <c r="G543" s="170" t="s">
        <v>150</v>
      </c>
      <c r="H543" s="171">
        <v>1</v>
      </c>
      <c r="I543" s="172"/>
      <c r="J543" s="173">
        <f>ROUND(I543*H543,2)</f>
        <v>0</v>
      </c>
      <c r="K543" s="169" t="s">
        <v>19</v>
      </c>
      <c r="L543" s="38"/>
      <c r="M543" s="174" t="s">
        <v>19</v>
      </c>
      <c r="N543" s="175" t="s">
        <v>46</v>
      </c>
      <c r="O543" s="63"/>
      <c r="P543" s="176">
        <f>O543*H543</f>
        <v>0</v>
      </c>
      <c r="Q543" s="176">
        <v>0</v>
      </c>
      <c r="R543" s="176">
        <f>Q543*H543</f>
        <v>0</v>
      </c>
      <c r="S543" s="176">
        <v>0</v>
      </c>
      <c r="T543" s="177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78" t="s">
        <v>139</v>
      </c>
      <c r="AT543" s="178" t="s">
        <v>125</v>
      </c>
      <c r="AU543" s="178" t="s">
        <v>135</v>
      </c>
      <c r="AY543" s="16" t="s">
        <v>122</v>
      </c>
      <c r="BE543" s="179">
        <f>IF(N543="základní",J543,0)</f>
        <v>0</v>
      </c>
      <c r="BF543" s="179">
        <f>IF(N543="snížená",J543,0)</f>
        <v>0</v>
      </c>
      <c r="BG543" s="179">
        <f>IF(N543="zákl. přenesená",J543,0)</f>
        <v>0</v>
      </c>
      <c r="BH543" s="179">
        <f>IF(N543="sníž. přenesená",J543,0)</f>
        <v>0</v>
      </c>
      <c r="BI543" s="179">
        <f>IF(N543="nulová",J543,0)</f>
        <v>0</v>
      </c>
      <c r="BJ543" s="16" t="s">
        <v>80</v>
      </c>
      <c r="BK543" s="179">
        <f>ROUND(I543*H543,2)</f>
        <v>0</v>
      </c>
      <c r="BL543" s="16" t="s">
        <v>139</v>
      </c>
      <c r="BM543" s="178" t="s">
        <v>1175</v>
      </c>
    </row>
    <row r="544" spans="1:65" s="2" customFormat="1" ht="39">
      <c r="A544" s="33"/>
      <c r="B544" s="34"/>
      <c r="C544" s="35"/>
      <c r="D544" s="190" t="s">
        <v>160</v>
      </c>
      <c r="E544" s="35"/>
      <c r="F544" s="191" t="s">
        <v>1171</v>
      </c>
      <c r="G544" s="35"/>
      <c r="H544" s="35"/>
      <c r="I544" s="192"/>
      <c r="J544" s="35"/>
      <c r="K544" s="35"/>
      <c r="L544" s="38"/>
      <c r="M544" s="193"/>
      <c r="N544" s="194"/>
      <c r="O544" s="63"/>
      <c r="P544" s="63"/>
      <c r="Q544" s="63"/>
      <c r="R544" s="63"/>
      <c r="S544" s="63"/>
      <c r="T544" s="64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T544" s="16" t="s">
        <v>160</v>
      </c>
      <c r="AU544" s="16" t="s">
        <v>135</v>
      </c>
    </row>
    <row r="545" spans="1:65" s="2" customFormat="1" ht="24">
      <c r="A545" s="33"/>
      <c r="B545" s="34"/>
      <c r="C545" s="167" t="s">
        <v>1176</v>
      </c>
      <c r="D545" s="167" t="s">
        <v>125</v>
      </c>
      <c r="E545" s="168" t="s">
        <v>1177</v>
      </c>
      <c r="F545" s="169" t="s">
        <v>1178</v>
      </c>
      <c r="G545" s="170" t="s">
        <v>392</v>
      </c>
      <c r="H545" s="171">
        <v>2.3119999999999998</v>
      </c>
      <c r="I545" s="172"/>
      <c r="J545" s="173">
        <f>ROUND(I545*H545,2)</f>
        <v>0</v>
      </c>
      <c r="K545" s="169" t="s">
        <v>129</v>
      </c>
      <c r="L545" s="38"/>
      <c r="M545" s="174" t="s">
        <v>19</v>
      </c>
      <c r="N545" s="175" t="s">
        <v>46</v>
      </c>
      <c r="O545" s="63"/>
      <c r="P545" s="176">
        <f>O545*H545</f>
        <v>0</v>
      </c>
      <c r="Q545" s="176">
        <v>2.2563399999999998</v>
      </c>
      <c r="R545" s="176">
        <f>Q545*H545</f>
        <v>5.2166580799999993</v>
      </c>
      <c r="S545" s="176">
        <v>0</v>
      </c>
      <c r="T545" s="177">
        <f>S545*H545</f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78" t="s">
        <v>139</v>
      </c>
      <c r="AT545" s="178" t="s">
        <v>125</v>
      </c>
      <c r="AU545" s="178" t="s">
        <v>135</v>
      </c>
      <c r="AY545" s="16" t="s">
        <v>122</v>
      </c>
      <c r="BE545" s="179">
        <f>IF(N545="základní",J545,0)</f>
        <v>0</v>
      </c>
      <c r="BF545" s="179">
        <f>IF(N545="snížená",J545,0)</f>
        <v>0</v>
      </c>
      <c r="BG545" s="179">
        <f>IF(N545="zákl. přenesená",J545,0)</f>
        <v>0</v>
      </c>
      <c r="BH545" s="179">
        <f>IF(N545="sníž. přenesená",J545,0)</f>
        <v>0</v>
      </c>
      <c r="BI545" s="179">
        <f>IF(N545="nulová",J545,0)</f>
        <v>0</v>
      </c>
      <c r="BJ545" s="16" t="s">
        <v>80</v>
      </c>
      <c r="BK545" s="179">
        <f>ROUND(I545*H545,2)</f>
        <v>0</v>
      </c>
      <c r="BL545" s="16" t="s">
        <v>139</v>
      </c>
      <c r="BM545" s="178" t="s">
        <v>1179</v>
      </c>
    </row>
    <row r="546" spans="1:65" s="13" customFormat="1">
      <c r="B546" s="195"/>
      <c r="C546" s="196"/>
      <c r="D546" s="190" t="s">
        <v>285</v>
      </c>
      <c r="E546" s="197" t="s">
        <v>19</v>
      </c>
      <c r="F546" s="198" t="s">
        <v>1180</v>
      </c>
      <c r="G546" s="196"/>
      <c r="H546" s="199">
        <v>2.3119999999999998</v>
      </c>
      <c r="I546" s="200"/>
      <c r="J546" s="196"/>
      <c r="K546" s="196"/>
      <c r="L546" s="201"/>
      <c r="M546" s="202"/>
      <c r="N546" s="203"/>
      <c r="O546" s="203"/>
      <c r="P546" s="203"/>
      <c r="Q546" s="203"/>
      <c r="R546" s="203"/>
      <c r="S546" s="203"/>
      <c r="T546" s="204"/>
      <c r="AT546" s="205" t="s">
        <v>285</v>
      </c>
      <c r="AU546" s="205" t="s">
        <v>135</v>
      </c>
      <c r="AV546" s="13" t="s">
        <v>82</v>
      </c>
      <c r="AW546" s="13" t="s">
        <v>37</v>
      </c>
      <c r="AX546" s="13" t="s">
        <v>80</v>
      </c>
      <c r="AY546" s="205" t="s">
        <v>122</v>
      </c>
    </row>
    <row r="547" spans="1:65" s="2" customFormat="1" ht="16.5" customHeight="1">
      <c r="A547" s="33"/>
      <c r="B547" s="34"/>
      <c r="C547" s="167" t="s">
        <v>1181</v>
      </c>
      <c r="D547" s="167" t="s">
        <v>125</v>
      </c>
      <c r="E547" s="168" t="s">
        <v>1182</v>
      </c>
      <c r="F547" s="169" t="s">
        <v>1183</v>
      </c>
      <c r="G547" s="170" t="s">
        <v>150</v>
      </c>
      <c r="H547" s="171">
        <v>6</v>
      </c>
      <c r="I547" s="172"/>
      <c r="J547" s="173">
        <f>ROUND(I547*H547,2)</f>
        <v>0</v>
      </c>
      <c r="K547" s="169" t="s">
        <v>19</v>
      </c>
      <c r="L547" s="38"/>
      <c r="M547" s="174" t="s">
        <v>19</v>
      </c>
      <c r="N547" s="175" t="s">
        <v>46</v>
      </c>
      <c r="O547" s="63"/>
      <c r="P547" s="176">
        <f>O547*H547</f>
        <v>0</v>
      </c>
      <c r="Q547" s="176">
        <v>0</v>
      </c>
      <c r="R547" s="176">
        <f>Q547*H547</f>
        <v>0</v>
      </c>
      <c r="S547" s="176">
        <v>0</v>
      </c>
      <c r="T547" s="177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78" t="s">
        <v>139</v>
      </c>
      <c r="AT547" s="178" t="s">
        <v>125</v>
      </c>
      <c r="AU547" s="178" t="s">
        <v>135</v>
      </c>
      <c r="AY547" s="16" t="s">
        <v>122</v>
      </c>
      <c r="BE547" s="179">
        <f>IF(N547="základní",J547,0)</f>
        <v>0</v>
      </c>
      <c r="BF547" s="179">
        <f>IF(N547="snížená",J547,0)</f>
        <v>0</v>
      </c>
      <c r="BG547" s="179">
        <f>IF(N547="zákl. přenesená",J547,0)</f>
        <v>0</v>
      </c>
      <c r="BH547" s="179">
        <f>IF(N547="sníž. přenesená",J547,0)</f>
        <v>0</v>
      </c>
      <c r="BI547" s="179">
        <f>IF(N547="nulová",J547,0)</f>
        <v>0</v>
      </c>
      <c r="BJ547" s="16" t="s">
        <v>80</v>
      </c>
      <c r="BK547" s="179">
        <f>ROUND(I547*H547,2)</f>
        <v>0</v>
      </c>
      <c r="BL547" s="16" t="s">
        <v>139</v>
      </c>
      <c r="BM547" s="178" t="s">
        <v>1184</v>
      </c>
    </row>
    <row r="548" spans="1:65" s="2" customFormat="1" ht="29.25">
      <c r="A548" s="33"/>
      <c r="B548" s="34"/>
      <c r="C548" s="35"/>
      <c r="D548" s="190" t="s">
        <v>160</v>
      </c>
      <c r="E548" s="35"/>
      <c r="F548" s="191" t="s">
        <v>1185</v>
      </c>
      <c r="G548" s="35"/>
      <c r="H548" s="35"/>
      <c r="I548" s="192"/>
      <c r="J548" s="35"/>
      <c r="K548" s="35"/>
      <c r="L548" s="38"/>
      <c r="M548" s="193"/>
      <c r="N548" s="194"/>
      <c r="O548" s="63"/>
      <c r="P548" s="63"/>
      <c r="Q548" s="63"/>
      <c r="R548" s="63"/>
      <c r="S548" s="63"/>
      <c r="T548" s="64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T548" s="16" t="s">
        <v>160</v>
      </c>
      <c r="AU548" s="16" t="s">
        <v>135</v>
      </c>
    </row>
    <row r="549" spans="1:65" s="2" customFormat="1" ht="16.5" customHeight="1">
      <c r="A549" s="33"/>
      <c r="B549" s="34"/>
      <c r="C549" s="167" t="s">
        <v>1186</v>
      </c>
      <c r="D549" s="167" t="s">
        <v>125</v>
      </c>
      <c r="E549" s="168" t="s">
        <v>1187</v>
      </c>
      <c r="F549" s="169" t="s">
        <v>1188</v>
      </c>
      <c r="G549" s="170" t="s">
        <v>150</v>
      </c>
      <c r="H549" s="171">
        <v>1</v>
      </c>
      <c r="I549" s="172"/>
      <c r="J549" s="173">
        <f>ROUND(I549*H549,2)</f>
        <v>0</v>
      </c>
      <c r="K549" s="169" t="s">
        <v>19</v>
      </c>
      <c r="L549" s="38"/>
      <c r="M549" s="174" t="s">
        <v>19</v>
      </c>
      <c r="N549" s="175" t="s">
        <v>46</v>
      </c>
      <c r="O549" s="63"/>
      <c r="P549" s="176">
        <f>O549*H549</f>
        <v>0</v>
      </c>
      <c r="Q549" s="176">
        <v>0</v>
      </c>
      <c r="R549" s="176">
        <f>Q549*H549</f>
        <v>0</v>
      </c>
      <c r="S549" s="176">
        <v>0</v>
      </c>
      <c r="T549" s="177">
        <f>S549*H549</f>
        <v>0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178" t="s">
        <v>139</v>
      </c>
      <c r="AT549" s="178" t="s">
        <v>125</v>
      </c>
      <c r="AU549" s="178" t="s">
        <v>135</v>
      </c>
      <c r="AY549" s="16" t="s">
        <v>122</v>
      </c>
      <c r="BE549" s="179">
        <f>IF(N549="základní",J549,0)</f>
        <v>0</v>
      </c>
      <c r="BF549" s="179">
        <f>IF(N549="snížená",J549,0)</f>
        <v>0</v>
      </c>
      <c r="BG549" s="179">
        <f>IF(N549="zákl. přenesená",J549,0)</f>
        <v>0</v>
      </c>
      <c r="BH549" s="179">
        <f>IF(N549="sníž. přenesená",J549,0)</f>
        <v>0</v>
      </c>
      <c r="BI549" s="179">
        <f>IF(N549="nulová",J549,0)</f>
        <v>0</v>
      </c>
      <c r="BJ549" s="16" t="s">
        <v>80</v>
      </c>
      <c r="BK549" s="179">
        <f>ROUND(I549*H549,2)</f>
        <v>0</v>
      </c>
      <c r="BL549" s="16" t="s">
        <v>139</v>
      </c>
      <c r="BM549" s="178" t="s">
        <v>1189</v>
      </c>
    </row>
    <row r="550" spans="1:65" s="2" customFormat="1" ht="29.25">
      <c r="A550" s="33"/>
      <c r="B550" s="34"/>
      <c r="C550" s="35"/>
      <c r="D550" s="190" t="s">
        <v>160</v>
      </c>
      <c r="E550" s="35"/>
      <c r="F550" s="191" t="s">
        <v>1185</v>
      </c>
      <c r="G550" s="35"/>
      <c r="H550" s="35"/>
      <c r="I550" s="192"/>
      <c r="J550" s="35"/>
      <c r="K550" s="35"/>
      <c r="L550" s="38"/>
      <c r="M550" s="193"/>
      <c r="N550" s="194"/>
      <c r="O550" s="63"/>
      <c r="P550" s="63"/>
      <c r="Q550" s="63"/>
      <c r="R550" s="63"/>
      <c r="S550" s="63"/>
      <c r="T550" s="64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T550" s="16" t="s">
        <v>160</v>
      </c>
      <c r="AU550" s="16" t="s">
        <v>135</v>
      </c>
    </row>
    <row r="551" spans="1:65" s="2" customFormat="1" ht="24">
      <c r="A551" s="33"/>
      <c r="B551" s="34"/>
      <c r="C551" s="167" t="s">
        <v>1190</v>
      </c>
      <c r="D551" s="167" t="s">
        <v>125</v>
      </c>
      <c r="E551" s="168" t="s">
        <v>1191</v>
      </c>
      <c r="F551" s="169" t="s">
        <v>1192</v>
      </c>
      <c r="G551" s="170" t="s">
        <v>306</v>
      </c>
      <c r="H551" s="171">
        <v>264.8</v>
      </c>
      <c r="I551" s="172"/>
      <c r="J551" s="173">
        <f>ROUND(I551*H551,2)</f>
        <v>0</v>
      </c>
      <c r="K551" s="169" t="s">
        <v>129</v>
      </c>
      <c r="L551" s="38"/>
      <c r="M551" s="174" t="s">
        <v>19</v>
      </c>
      <c r="N551" s="175" t="s">
        <v>46</v>
      </c>
      <c r="O551" s="63"/>
      <c r="P551" s="176">
        <f>O551*H551</f>
        <v>0</v>
      </c>
      <c r="Q551" s="176">
        <v>0</v>
      </c>
      <c r="R551" s="176">
        <f>Q551*H551</f>
        <v>0</v>
      </c>
      <c r="S551" s="176">
        <v>0</v>
      </c>
      <c r="T551" s="177">
        <f>S551*H551</f>
        <v>0</v>
      </c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R551" s="178" t="s">
        <v>411</v>
      </c>
      <c r="AT551" s="178" t="s">
        <v>125</v>
      </c>
      <c r="AU551" s="178" t="s">
        <v>135</v>
      </c>
      <c r="AY551" s="16" t="s">
        <v>122</v>
      </c>
      <c r="BE551" s="179">
        <f>IF(N551="základní",J551,0)</f>
        <v>0</v>
      </c>
      <c r="BF551" s="179">
        <f>IF(N551="snížená",J551,0)</f>
        <v>0</v>
      </c>
      <c r="BG551" s="179">
        <f>IF(N551="zákl. přenesená",J551,0)</f>
        <v>0</v>
      </c>
      <c r="BH551" s="179">
        <f>IF(N551="sníž. přenesená",J551,0)</f>
        <v>0</v>
      </c>
      <c r="BI551" s="179">
        <f>IF(N551="nulová",J551,0)</f>
        <v>0</v>
      </c>
      <c r="BJ551" s="16" t="s">
        <v>80</v>
      </c>
      <c r="BK551" s="179">
        <f>ROUND(I551*H551,2)</f>
        <v>0</v>
      </c>
      <c r="BL551" s="16" t="s">
        <v>411</v>
      </c>
      <c r="BM551" s="178" t="s">
        <v>1193</v>
      </c>
    </row>
    <row r="552" spans="1:65" s="2" customFormat="1" ht="29.25">
      <c r="A552" s="33"/>
      <c r="B552" s="34"/>
      <c r="C552" s="35"/>
      <c r="D552" s="190" t="s">
        <v>449</v>
      </c>
      <c r="E552" s="35"/>
      <c r="F552" s="191" t="s">
        <v>750</v>
      </c>
      <c r="G552" s="35"/>
      <c r="H552" s="35"/>
      <c r="I552" s="192"/>
      <c r="J552" s="35"/>
      <c r="K552" s="35"/>
      <c r="L552" s="38"/>
      <c r="M552" s="193"/>
      <c r="N552" s="194"/>
      <c r="O552" s="63"/>
      <c r="P552" s="63"/>
      <c r="Q552" s="63"/>
      <c r="R552" s="63"/>
      <c r="S552" s="63"/>
      <c r="T552" s="64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T552" s="16" t="s">
        <v>449</v>
      </c>
      <c r="AU552" s="16" t="s">
        <v>135</v>
      </c>
    </row>
    <row r="553" spans="1:65" s="2" customFormat="1" ht="24">
      <c r="A553" s="33"/>
      <c r="B553" s="34"/>
      <c r="C553" s="167" t="s">
        <v>1194</v>
      </c>
      <c r="D553" s="167" t="s">
        <v>125</v>
      </c>
      <c r="E553" s="168" t="s">
        <v>1195</v>
      </c>
      <c r="F553" s="169" t="s">
        <v>1196</v>
      </c>
      <c r="G553" s="170" t="s">
        <v>306</v>
      </c>
      <c r="H553" s="171">
        <v>130</v>
      </c>
      <c r="I553" s="172"/>
      <c r="J553" s="173">
        <f>ROUND(I553*H553,2)</f>
        <v>0</v>
      </c>
      <c r="K553" s="169" t="s">
        <v>129</v>
      </c>
      <c r="L553" s="38"/>
      <c r="M553" s="174" t="s">
        <v>19</v>
      </c>
      <c r="N553" s="175" t="s">
        <v>46</v>
      </c>
      <c r="O553" s="63"/>
      <c r="P553" s="176">
        <f>O553*H553</f>
        <v>0</v>
      </c>
      <c r="Q553" s="176">
        <v>0</v>
      </c>
      <c r="R553" s="176">
        <f>Q553*H553</f>
        <v>0</v>
      </c>
      <c r="S553" s="176">
        <v>0</v>
      </c>
      <c r="T553" s="177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78" t="s">
        <v>411</v>
      </c>
      <c r="AT553" s="178" t="s">
        <v>125</v>
      </c>
      <c r="AU553" s="178" t="s">
        <v>135</v>
      </c>
      <c r="AY553" s="16" t="s">
        <v>122</v>
      </c>
      <c r="BE553" s="179">
        <f>IF(N553="základní",J553,0)</f>
        <v>0</v>
      </c>
      <c r="BF553" s="179">
        <f>IF(N553="snížená",J553,0)</f>
        <v>0</v>
      </c>
      <c r="BG553" s="179">
        <f>IF(N553="zákl. přenesená",J553,0)</f>
        <v>0</v>
      </c>
      <c r="BH553" s="179">
        <f>IF(N553="sníž. přenesená",J553,0)</f>
        <v>0</v>
      </c>
      <c r="BI553" s="179">
        <f>IF(N553="nulová",J553,0)</f>
        <v>0</v>
      </c>
      <c r="BJ553" s="16" t="s">
        <v>80</v>
      </c>
      <c r="BK553" s="179">
        <f>ROUND(I553*H553,2)</f>
        <v>0</v>
      </c>
      <c r="BL553" s="16" t="s">
        <v>411</v>
      </c>
      <c r="BM553" s="178" t="s">
        <v>1197</v>
      </c>
    </row>
    <row r="554" spans="1:65" s="2" customFormat="1" ht="29.25">
      <c r="A554" s="33"/>
      <c r="B554" s="34"/>
      <c r="C554" s="35"/>
      <c r="D554" s="190" t="s">
        <v>449</v>
      </c>
      <c r="E554" s="35"/>
      <c r="F554" s="191" t="s">
        <v>750</v>
      </c>
      <c r="G554" s="35"/>
      <c r="H554" s="35"/>
      <c r="I554" s="192"/>
      <c r="J554" s="35"/>
      <c r="K554" s="35"/>
      <c r="L554" s="38"/>
      <c r="M554" s="193"/>
      <c r="N554" s="194"/>
      <c r="O554" s="63"/>
      <c r="P554" s="63"/>
      <c r="Q554" s="63"/>
      <c r="R554" s="63"/>
      <c r="S554" s="63"/>
      <c r="T554" s="64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T554" s="16" t="s">
        <v>449</v>
      </c>
      <c r="AU554" s="16" t="s">
        <v>135</v>
      </c>
    </row>
    <row r="555" spans="1:65" s="2" customFormat="1" ht="24">
      <c r="A555" s="33"/>
      <c r="B555" s="34"/>
      <c r="C555" s="167" t="s">
        <v>1198</v>
      </c>
      <c r="D555" s="167" t="s">
        <v>125</v>
      </c>
      <c r="E555" s="168" t="s">
        <v>1199</v>
      </c>
      <c r="F555" s="169" t="s">
        <v>1200</v>
      </c>
      <c r="G555" s="170" t="s">
        <v>306</v>
      </c>
      <c r="H555" s="171">
        <v>21.4</v>
      </c>
      <c r="I555" s="172"/>
      <c r="J555" s="173">
        <f>ROUND(I555*H555,2)</f>
        <v>0</v>
      </c>
      <c r="K555" s="169" t="s">
        <v>129</v>
      </c>
      <c r="L555" s="38"/>
      <c r="M555" s="174" t="s">
        <v>19</v>
      </c>
      <c r="N555" s="175" t="s">
        <v>46</v>
      </c>
      <c r="O555" s="63"/>
      <c r="P555" s="176">
        <f>O555*H555</f>
        <v>0</v>
      </c>
      <c r="Q555" s="176">
        <v>0</v>
      </c>
      <c r="R555" s="176">
        <f>Q555*H555</f>
        <v>0</v>
      </c>
      <c r="S555" s="176">
        <v>0</v>
      </c>
      <c r="T555" s="177">
        <f>S555*H555</f>
        <v>0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178" t="s">
        <v>411</v>
      </c>
      <c r="AT555" s="178" t="s">
        <v>125</v>
      </c>
      <c r="AU555" s="178" t="s">
        <v>135</v>
      </c>
      <c r="AY555" s="16" t="s">
        <v>122</v>
      </c>
      <c r="BE555" s="179">
        <f>IF(N555="základní",J555,0)</f>
        <v>0</v>
      </c>
      <c r="BF555" s="179">
        <f>IF(N555="snížená",J555,0)</f>
        <v>0</v>
      </c>
      <c r="BG555" s="179">
        <f>IF(N555="zákl. přenesená",J555,0)</f>
        <v>0</v>
      </c>
      <c r="BH555" s="179">
        <f>IF(N555="sníž. přenesená",J555,0)</f>
        <v>0</v>
      </c>
      <c r="BI555" s="179">
        <f>IF(N555="nulová",J555,0)</f>
        <v>0</v>
      </c>
      <c r="BJ555" s="16" t="s">
        <v>80</v>
      </c>
      <c r="BK555" s="179">
        <f>ROUND(I555*H555,2)</f>
        <v>0</v>
      </c>
      <c r="BL555" s="16" t="s">
        <v>411</v>
      </c>
      <c r="BM555" s="178" t="s">
        <v>1201</v>
      </c>
    </row>
    <row r="556" spans="1:65" s="2" customFormat="1" ht="29.25">
      <c r="A556" s="33"/>
      <c r="B556" s="34"/>
      <c r="C556" s="35"/>
      <c r="D556" s="190" t="s">
        <v>449</v>
      </c>
      <c r="E556" s="35"/>
      <c r="F556" s="191" t="s">
        <v>750</v>
      </c>
      <c r="G556" s="35"/>
      <c r="H556" s="35"/>
      <c r="I556" s="192"/>
      <c r="J556" s="35"/>
      <c r="K556" s="35"/>
      <c r="L556" s="38"/>
      <c r="M556" s="193"/>
      <c r="N556" s="194"/>
      <c r="O556" s="63"/>
      <c r="P556" s="63"/>
      <c r="Q556" s="63"/>
      <c r="R556" s="63"/>
      <c r="S556" s="63"/>
      <c r="T556" s="64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T556" s="16" t="s">
        <v>449</v>
      </c>
      <c r="AU556" s="16" t="s">
        <v>135</v>
      </c>
    </row>
    <row r="557" spans="1:65" s="2" customFormat="1" ht="16.5" customHeight="1">
      <c r="A557" s="33"/>
      <c r="B557" s="34"/>
      <c r="C557" s="167" t="s">
        <v>1202</v>
      </c>
      <c r="D557" s="167" t="s">
        <v>125</v>
      </c>
      <c r="E557" s="168" t="s">
        <v>1203</v>
      </c>
      <c r="F557" s="169" t="s">
        <v>1204</v>
      </c>
      <c r="G557" s="170" t="s">
        <v>397</v>
      </c>
      <c r="H557" s="171">
        <v>45.5</v>
      </c>
      <c r="I557" s="172"/>
      <c r="J557" s="173">
        <f>ROUND(I557*H557,2)</f>
        <v>0</v>
      </c>
      <c r="K557" s="169" t="s">
        <v>129</v>
      </c>
      <c r="L557" s="38"/>
      <c r="M557" s="174" t="s">
        <v>19</v>
      </c>
      <c r="N557" s="175" t="s">
        <v>46</v>
      </c>
      <c r="O557" s="63"/>
      <c r="P557" s="176">
        <f>O557*H557</f>
        <v>0</v>
      </c>
      <c r="Q557" s="176">
        <v>3.0000000000000001E-5</v>
      </c>
      <c r="R557" s="176">
        <f>Q557*H557</f>
        <v>1.3650000000000001E-3</v>
      </c>
      <c r="S557" s="176">
        <v>0</v>
      </c>
      <c r="T557" s="177">
        <f>S557*H557</f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78" t="s">
        <v>411</v>
      </c>
      <c r="AT557" s="178" t="s">
        <v>125</v>
      </c>
      <c r="AU557" s="178" t="s">
        <v>135</v>
      </c>
      <c r="AY557" s="16" t="s">
        <v>122</v>
      </c>
      <c r="BE557" s="179">
        <f>IF(N557="základní",J557,0)</f>
        <v>0</v>
      </c>
      <c r="BF557" s="179">
        <f>IF(N557="snížená",J557,0)</f>
        <v>0</v>
      </c>
      <c r="BG557" s="179">
        <f>IF(N557="zákl. přenesená",J557,0)</f>
        <v>0</v>
      </c>
      <c r="BH557" s="179">
        <f>IF(N557="sníž. přenesená",J557,0)</f>
        <v>0</v>
      </c>
      <c r="BI557" s="179">
        <f>IF(N557="nulová",J557,0)</f>
        <v>0</v>
      </c>
      <c r="BJ557" s="16" t="s">
        <v>80</v>
      </c>
      <c r="BK557" s="179">
        <f>ROUND(I557*H557,2)</f>
        <v>0</v>
      </c>
      <c r="BL557" s="16" t="s">
        <v>411</v>
      </c>
      <c r="BM557" s="178" t="s">
        <v>1205</v>
      </c>
    </row>
    <row r="558" spans="1:65" s="2" customFormat="1" ht="39">
      <c r="A558" s="33"/>
      <c r="B558" s="34"/>
      <c r="C558" s="35"/>
      <c r="D558" s="190" t="s">
        <v>449</v>
      </c>
      <c r="E558" s="35"/>
      <c r="F558" s="191" t="s">
        <v>489</v>
      </c>
      <c r="G558" s="35"/>
      <c r="H558" s="35"/>
      <c r="I558" s="192"/>
      <c r="J558" s="35"/>
      <c r="K558" s="35"/>
      <c r="L558" s="38"/>
      <c r="M558" s="193"/>
      <c r="N558" s="194"/>
      <c r="O558" s="63"/>
      <c r="P558" s="63"/>
      <c r="Q558" s="63"/>
      <c r="R558" s="63"/>
      <c r="S558" s="63"/>
      <c r="T558" s="64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T558" s="16" t="s">
        <v>449</v>
      </c>
      <c r="AU558" s="16" t="s">
        <v>135</v>
      </c>
    </row>
    <row r="559" spans="1:65" s="2" customFormat="1" ht="21.75" customHeight="1">
      <c r="A559" s="33"/>
      <c r="B559" s="34"/>
      <c r="C559" s="167" t="s">
        <v>1206</v>
      </c>
      <c r="D559" s="167" t="s">
        <v>125</v>
      </c>
      <c r="E559" s="168" t="s">
        <v>1207</v>
      </c>
      <c r="F559" s="169" t="s">
        <v>1208</v>
      </c>
      <c r="G559" s="170" t="s">
        <v>392</v>
      </c>
      <c r="H559" s="171">
        <v>161.4</v>
      </c>
      <c r="I559" s="172"/>
      <c r="J559" s="173">
        <f>ROUND(I559*H559,2)</f>
        <v>0</v>
      </c>
      <c r="K559" s="169" t="s">
        <v>129</v>
      </c>
      <c r="L559" s="38"/>
      <c r="M559" s="174" t="s">
        <v>19</v>
      </c>
      <c r="N559" s="175" t="s">
        <v>46</v>
      </c>
      <c r="O559" s="63"/>
      <c r="P559" s="176">
        <f>O559*H559</f>
        <v>0</v>
      </c>
      <c r="Q559" s="176">
        <v>0</v>
      </c>
      <c r="R559" s="176">
        <f>Q559*H559</f>
        <v>0</v>
      </c>
      <c r="S559" s="176">
        <v>0</v>
      </c>
      <c r="T559" s="177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78" t="s">
        <v>411</v>
      </c>
      <c r="AT559" s="178" t="s">
        <v>125</v>
      </c>
      <c r="AU559" s="178" t="s">
        <v>135</v>
      </c>
      <c r="AY559" s="16" t="s">
        <v>122</v>
      </c>
      <c r="BE559" s="179">
        <f>IF(N559="základní",J559,0)</f>
        <v>0</v>
      </c>
      <c r="BF559" s="179">
        <f>IF(N559="snížená",J559,0)</f>
        <v>0</v>
      </c>
      <c r="BG559" s="179">
        <f>IF(N559="zákl. přenesená",J559,0)</f>
        <v>0</v>
      </c>
      <c r="BH559" s="179">
        <f>IF(N559="sníž. přenesená",J559,0)</f>
        <v>0</v>
      </c>
      <c r="BI559" s="179">
        <f>IF(N559="nulová",J559,0)</f>
        <v>0</v>
      </c>
      <c r="BJ559" s="16" t="s">
        <v>80</v>
      </c>
      <c r="BK559" s="179">
        <f>ROUND(I559*H559,2)</f>
        <v>0</v>
      </c>
      <c r="BL559" s="16" t="s">
        <v>411</v>
      </c>
      <c r="BM559" s="178" t="s">
        <v>1209</v>
      </c>
    </row>
    <row r="560" spans="1:65" s="2" customFormat="1" ht="97.5">
      <c r="A560" s="33"/>
      <c r="B560" s="34"/>
      <c r="C560" s="35"/>
      <c r="D560" s="190" t="s">
        <v>449</v>
      </c>
      <c r="E560" s="35"/>
      <c r="F560" s="191" t="s">
        <v>1210</v>
      </c>
      <c r="G560" s="35"/>
      <c r="H560" s="35"/>
      <c r="I560" s="192"/>
      <c r="J560" s="35"/>
      <c r="K560" s="35"/>
      <c r="L560" s="38"/>
      <c r="M560" s="193"/>
      <c r="N560" s="194"/>
      <c r="O560" s="63"/>
      <c r="P560" s="63"/>
      <c r="Q560" s="63"/>
      <c r="R560" s="63"/>
      <c r="S560" s="63"/>
      <c r="T560" s="64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T560" s="16" t="s">
        <v>449</v>
      </c>
      <c r="AU560" s="16" t="s">
        <v>135</v>
      </c>
    </row>
    <row r="561" spans="1:65" s="13" customFormat="1">
      <c r="B561" s="195"/>
      <c r="C561" s="196"/>
      <c r="D561" s="190" t="s">
        <v>285</v>
      </c>
      <c r="E561" s="197" t="s">
        <v>19</v>
      </c>
      <c r="F561" s="198" t="s">
        <v>1211</v>
      </c>
      <c r="G561" s="196"/>
      <c r="H561" s="199">
        <v>161.4</v>
      </c>
      <c r="I561" s="200"/>
      <c r="J561" s="196"/>
      <c r="K561" s="196"/>
      <c r="L561" s="201"/>
      <c r="M561" s="202"/>
      <c r="N561" s="203"/>
      <c r="O561" s="203"/>
      <c r="P561" s="203"/>
      <c r="Q561" s="203"/>
      <c r="R561" s="203"/>
      <c r="S561" s="203"/>
      <c r="T561" s="204"/>
      <c r="AT561" s="205" t="s">
        <v>285</v>
      </c>
      <c r="AU561" s="205" t="s">
        <v>135</v>
      </c>
      <c r="AV561" s="13" t="s">
        <v>82</v>
      </c>
      <c r="AW561" s="13" t="s">
        <v>37</v>
      </c>
      <c r="AX561" s="13" t="s">
        <v>80</v>
      </c>
      <c r="AY561" s="205" t="s">
        <v>122</v>
      </c>
    </row>
    <row r="562" spans="1:65" s="2" customFormat="1" ht="16.5" customHeight="1">
      <c r="A562" s="33"/>
      <c r="B562" s="34"/>
      <c r="C562" s="167" t="s">
        <v>1212</v>
      </c>
      <c r="D562" s="167" t="s">
        <v>125</v>
      </c>
      <c r="E562" s="168" t="s">
        <v>1213</v>
      </c>
      <c r="F562" s="169" t="s">
        <v>813</v>
      </c>
      <c r="G562" s="170" t="s">
        <v>306</v>
      </c>
      <c r="H562" s="171">
        <v>416.2</v>
      </c>
      <c r="I562" s="172"/>
      <c r="J562" s="173">
        <f>ROUND(I562*H562,2)</f>
        <v>0</v>
      </c>
      <c r="K562" s="169" t="s">
        <v>19</v>
      </c>
      <c r="L562" s="38"/>
      <c r="M562" s="174" t="s">
        <v>19</v>
      </c>
      <c r="N562" s="175" t="s">
        <v>46</v>
      </c>
      <c r="O562" s="63"/>
      <c r="P562" s="176">
        <f>O562*H562</f>
        <v>0</v>
      </c>
      <c r="Q562" s="176">
        <v>0</v>
      </c>
      <c r="R562" s="176">
        <f>Q562*H562</f>
        <v>0</v>
      </c>
      <c r="S562" s="176">
        <v>0</v>
      </c>
      <c r="T562" s="177">
        <f>S562*H562</f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78" t="s">
        <v>139</v>
      </c>
      <c r="AT562" s="178" t="s">
        <v>125</v>
      </c>
      <c r="AU562" s="178" t="s">
        <v>135</v>
      </c>
      <c r="AY562" s="16" t="s">
        <v>122</v>
      </c>
      <c r="BE562" s="179">
        <f>IF(N562="základní",J562,0)</f>
        <v>0</v>
      </c>
      <c r="BF562" s="179">
        <f>IF(N562="snížená",J562,0)</f>
        <v>0</v>
      </c>
      <c r="BG562" s="179">
        <f>IF(N562="zákl. přenesená",J562,0)</f>
        <v>0</v>
      </c>
      <c r="BH562" s="179">
        <f>IF(N562="sníž. přenesená",J562,0)</f>
        <v>0</v>
      </c>
      <c r="BI562" s="179">
        <f>IF(N562="nulová",J562,0)</f>
        <v>0</v>
      </c>
      <c r="BJ562" s="16" t="s">
        <v>80</v>
      </c>
      <c r="BK562" s="179">
        <f>ROUND(I562*H562,2)</f>
        <v>0</v>
      </c>
      <c r="BL562" s="16" t="s">
        <v>139</v>
      </c>
      <c r="BM562" s="178" t="s">
        <v>1214</v>
      </c>
    </row>
    <row r="563" spans="1:65" s="2" customFormat="1" ht="19.5">
      <c r="A563" s="33"/>
      <c r="B563" s="34"/>
      <c r="C563" s="35"/>
      <c r="D563" s="190" t="s">
        <v>160</v>
      </c>
      <c r="E563" s="35"/>
      <c r="F563" s="191" t="s">
        <v>1084</v>
      </c>
      <c r="G563" s="35"/>
      <c r="H563" s="35"/>
      <c r="I563" s="192"/>
      <c r="J563" s="35"/>
      <c r="K563" s="35"/>
      <c r="L563" s="38"/>
      <c r="M563" s="193"/>
      <c r="N563" s="194"/>
      <c r="O563" s="63"/>
      <c r="P563" s="63"/>
      <c r="Q563" s="63"/>
      <c r="R563" s="63"/>
      <c r="S563" s="63"/>
      <c r="T563" s="64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T563" s="16" t="s">
        <v>160</v>
      </c>
      <c r="AU563" s="16" t="s">
        <v>135</v>
      </c>
    </row>
    <row r="564" spans="1:65" s="13" customFormat="1">
      <c r="B564" s="195"/>
      <c r="C564" s="196"/>
      <c r="D564" s="190" t="s">
        <v>285</v>
      </c>
      <c r="E564" s="197" t="s">
        <v>19</v>
      </c>
      <c r="F564" s="198" t="s">
        <v>1085</v>
      </c>
      <c r="G564" s="196"/>
      <c r="H564" s="199">
        <v>416.2</v>
      </c>
      <c r="I564" s="200"/>
      <c r="J564" s="196"/>
      <c r="K564" s="196"/>
      <c r="L564" s="201"/>
      <c r="M564" s="202"/>
      <c r="N564" s="203"/>
      <c r="O564" s="203"/>
      <c r="P564" s="203"/>
      <c r="Q564" s="203"/>
      <c r="R564" s="203"/>
      <c r="S564" s="203"/>
      <c r="T564" s="204"/>
      <c r="AT564" s="205" t="s">
        <v>285</v>
      </c>
      <c r="AU564" s="205" t="s">
        <v>135</v>
      </c>
      <c r="AV564" s="13" t="s">
        <v>82</v>
      </c>
      <c r="AW564" s="13" t="s">
        <v>37</v>
      </c>
      <c r="AX564" s="13" t="s">
        <v>80</v>
      </c>
      <c r="AY564" s="205" t="s">
        <v>122</v>
      </c>
    </row>
    <row r="565" spans="1:65" s="2" customFormat="1" ht="16.5" customHeight="1">
      <c r="A565" s="33"/>
      <c r="B565" s="34"/>
      <c r="C565" s="167" t="s">
        <v>1215</v>
      </c>
      <c r="D565" s="167" t="s">
        <v>125</v>
      </c>
      <c r="E565" s="168" t="s">
        <v>1216</v>
      </c>
      <c r="F565" s="169" t="s">
        <v>1217</v>
      </c>
      <c r="G565" s="170" t="s">
        <v>306</v>
      </c>
      <c r="H565" s="171">
        <v>416.2</v>
      </c>
      <c r="I565" s="172"/>
      <c r="J565" s="173">
        <f>ROUND(I565*H565,2)</f>
        <v>0</v>
      </c>
      <c r="K565" s="169" t="s">
        <v>19</v>
      </c>
      <c r="L565" s="38"/>
      <c r="M565" s="174" t="s">
        <v>19</v>
      </c>
      <c r="N565" s="175" t="s">
        <v>46</v>
      </c>
      <c r="O565" s="63"/>
      <c r="P565" s="176">
        <f>O565*H565</f>
        <v>0</v>
      </c>
      <c r="Q565" s="176">
        <v>0</v>
      </c>
      <c r="R565" s="176">
        <f>Q565*H565</f>
        <v>0</v>
      </c>
      <c r="S565" s="176">
        <v>0</v>
      </c>
      <c r="T565" s="177">
        <f>S565*H565</f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178" t="s">
        <v>139</v>
      </c>
      <c r="AT565" s="178" t="s">
        <v>125</v>
      </c>
      <c r="AU565" s="178" t="s">
        <v>135</v>
      </c>
      <c r="AY565" s="16" t="s">
        <v>122</v>
      </c>
      <c r="BE565" s="179">
        <f>IF(N565="základní",J565,0)</f>
        <v>0</v>
      </c>
      <c r="BF565" s="179">
        <f>IF(N565="snížená",J565,0)</f>
        <v>0</v>
      </c>
      <c r="BG565" s="179">
        <f>IF(N565="zákl. přenesená",J565,0)</f>
        <v>0</v>
      </c>
      <c r="BH565" s="179">
        <f>IF(N565="sníž. přenesená",J565,0)</f>
        <v>0</v>
      </c>
      <c r="BI565" s="179">
        <f>IF(N565="nulová",J565,0)</f>
        <v>0</v>
      </c>
      <c r="BJ565" s="16" t="s">
        <v>80</v>
      </c>
      <c r="BK565" s="179">
        <f>ROUND(I565*H565,2)</f>
        <v>0</v>
      </c>
      <c r="BL565" s="16" t="s">
        <v>139</v>
      </c>
      <c r="BM565" s="178" t="s">
        <v>1218</v>
      </c>
    </row>
    <row r="566" spans="1:65" s="2" customFormat="1" ht="19.5">
      <c r="A566" s="33"/>
      <c r="B566" s="34"/>
      <c r="C566" s="35"/>
      <c r="D566" s="190" t="s">
        <v>160</v>
      </c>
      <c r="E566" s="35"/>
      <c r="F566" s="191" t="s">
        <v>1219</v>
      </c>
      <c r="G566" s="35"/>
      <c r="H566" s="35"/>
      <c r="I566" s="192"/>
      <c r="J566" s="35"/>
      <c r="K566" s="35"/>
      <c r="L566" s="38"/>
      <c r="M566" s="193"/>
      <c r="N566" s="194"/>
      <c r="O566" s="63"/>
      <c r="P566" s="63"/>
      <c r="Q566" s="63"/>
      <c r="R566" s="63"/>
      <c r="S566" s="63"/>
      <c r="T566" s="64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T566" s="16" t="s">
        <v>160</v>
      </c>
      <c r="AU566" s="16" t="s">
        <v>135</v>
      </c>
    </row>
    <row r="567" spans="1:65" s="2" customFormat="1" ht="36">
      <c r="A567" s="33"/>
      <c r="B567" s="34"/>
      <c r="C567" s="167" t="s">
        <v>1220</v>
      </c>
      <c r="D567" s="167" t="s">
        <v>125</v>
      </c>
      <c r="E567" s="168" t="s">
        <v>1221</v>
      </c>
      <c r="F567" s="169" t="s">
        <v>1222</v>
      </c>
      <c r="G567" s="170" t="s">
        <v>397</v>
      </c>
      <c r="H567" s="171">
        <v>97.4</v>
      </c>
      <c r="I567" s="172"/>
      <c r="J567" s="173">
        <f>ROUND(I567*H567,2)</f>
        <v>0</v>
      </c>
      <c r="K567" s="169" t="s">
        <v>129</v>
      </c>
      <c r="L567" s="38"/>
      <c r="M567" s="174" t="s">
        <v>19</v>
      </c>
      <c r="N567" s="175" t="s">
        <v>46</v>
      </c>
      <c r="O567" s="63"/>
      <c r="P567" s="176">
        <f>O567*H567</f>
        <v>0</v>
      </c>
      <c r="Q567" s="176">
        <v>8.4250000000000005E-2</v>
      </c>
      <c r="R567" s="176">
        <f>Q567*H567</f>
        <v>8.2059500000000014</v>
      </c>
      <c r="S567" s="176">
        <v>0</v>
      </c>
      <c r="T567" s="177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78" t="s">
        <v>139</v>
      </c>
      <c r="AT567" s="178" t="s">
        <v>125</v>
      </c>
      <c r="AU567" s="178" t="s">
        <v>135</v>
      </c>
      <c r="AY567" s="16" t="s">
        <v>122</v>
      </c>
      <c r="BE567" s="179">
        <f>IF(N567="základní",J567,0)</f>
        <v>0</v>
      </c>
      <c r="BF567" s="179">
        <f>IF(N567="snížená",J567,0)</f>
        <v>0</v>
      </c>
      <c r="BG567" s="179">
        <f>IF(N567="zákl. přenesená",J567,0)</f>
        <v>0</v>
      </c>
      <c r="BH567" s="179">
        <f>IF(N567="sníž. přenesená",J567,0)</f>
        <v>0</v>
      </c>
      <c r="BI567" s="179">
        <f>IF(N567="nulová",J567,0)</f>
        <v>0</v>
      </c>
      <c r="BJ567" s="16" t="s">
        <v>80</v>
      </c>
      <c r="BK567" s="179">
        <f>ROUND(I567*H567,2)</f>
        <v>0</v>
      </c>
      <c r="BL567" s="16" t="s">
        <v>139</v>
      </c>
      <c r="BM567" s="178" t="s">
        <v>1223</v>
      </c>
    </row>
    <row r="568" spans="1:65" s="2" customFormat="1" ht="68.25">
      <c r="A568" s="33"/>
      <c r="B568" s="34"/>
      <c r="C568" s="35"/>
      <c r="D568" s="190" t="s">
        <v>449</v>
      </c>
      <c r="E568" s="35"/>
      <c r="F568" s="191" t="s">
        <v>494</v>
      </c>
      <c r="G568" s="35"/>
      <c r="H568" s="35"/>
      <c r="I568" s="192"/>
      <c r="J568" s="35"/>
      <c r="K568" s="35"/>
      <c r="L568" s="38"/>
      <c r="M568" s="193"/>
      <c r="N568" s="194"/>
      <c r="O568" s="63"/>
      <c r="P568" s="63"/>
      <c r="Q568" s="63"/>
      <c r="R568" s="63"/>
      <c r="S568" s="63"/>
      <c r="T568" s="64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T568" s="16" t="s">
        <v>449</v>
      </c>
      <c r="AU568" s="16" t="s">
        <v>135</v>
      </c>
    </row>
    <row r="569" spans="1:65" s="2" customFormat="1" ht="16.5" customHeight="1">
      <c r="A569" s="33"/>
      <c r="B569" s="34"/>
      <c r="C569" s="167" t="s">
        <v>1224</v>
      </c>
      <c r="D569" s="167" t="s">
        <v>125</v>
      </c>
      <c r="E569" s="168" t="s">
        <v>1225</v>
      </c>
      <c r="F569" s="169" t="s">
        <v>1226</v>
      </c>
      <c r="G569" s="170" t="s">
        <v>306</v>
      </c>
      <c r="H569" s="171">
        <v>529.70000000000005</v>
      </c>
      <c r="I569" s="172"/>
      <c r="J569" s="173">
        <f>ROUND(I569*H569,2)</f>
        <v>0</v>
      </c>
      <c r="K569" s="169" t="s">
        <v>19</v>
      </c>
      <c r="L569" s="38"/>
      <c r="M569" s="174" t="s">
        <v>19</v>
      </c>
      <c r="N569" s="175" t="s">
        <v>46</v>
      </c>
      <c r="O569" s="63"/>
      <c r="P569" s="176">
        <f>O569*H569</f>
        <v>0</v>
      </c>
      <c r="Q569" s="176">
        <v>0</v>
      </c>
      <c r="R569" s="176">
        <f>Q569*H569</f>
        <v>0</v>
      </c>
      <c r="S569" s="176">
        <v>0</v>
      </c>
      <c r="T569" s="177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178" t="s">
        <v>139</v>
      </c>
      <c r="AT569" s="178" t="s">
        <v>125</v>
      </c>
      <c r="AU569" s="178" t="s">
        <v>135</v>
      </c>
      <c r="AY569" s="16" t="s">
        <v>122</v>
      </c>
      <c r="BE569" s="179">
        <f>IF(N569="základní",J569,0)</f>
        <v>0</v>
      </c>
      <c r="BF569" s="179">
        <f>IF(N569="snížená",J569,0)</f>
        <v>0</v>
      </c>
      <c r="BG569" s="179">
        <f>IF(N569="zákl. přenesená",J569,0)</f>
        <v>0</v>
      </c>
      <c r="BH569" s="179">
        <f>IF(N569="sníž. přenesená",J569,0)</f>
        <v>0</v>
      </c>
      <c r="BI569" s="179">
        <f>IF(N569="nulová",J569,0)</f>
        <v>0</v>
      </c>
      <c r="BJ569" s="16" t="s">
        <v>80</v>
      </c>
      <c r="BK569" s="179">
        <f>ROUND(I569*H569,2)</f>
        <v>0</v>
      </c>
      <c r="BL569" s="16" t="s">
        <v>139</v>
      </c>
      <c r="BM569" s="178" t="s">
        <v>1227</v>
      </c>
    </row>
    <row r="570" spans="1:65" s="2" customFormat="1" ht="19.5">
      <c r="A570" s="33"/>
      <c r="B570" s="34"/>
      <c r="C570" s="35"/>
      <c r="D570" s="190" t="s">
        <v>160</v>
      </c>
      <c r="E570" s="35"/>
      <c r="F570" s="191" t="s">
        <v>1228</v>
      </c>
      <c r="G570" s="35"/>
      <c r="H570" s="35"/>
      <c r="I570" s="192"/>
      <c r="J570" s="35"/>
      <c r="K570" s="35"/>
      <c r="L570" s="38"/>
      <c r="M570" s="193"/>
      <c r="N570" s="194"/>
      <c r="O570" s="63"/>
      <c r="P570" s="63"/>
      <c r="Q570" s="63"/>
      <c r="R570" s="63"/>
      <c r="S570" s="63"/>
      <c r="T570" s="64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T570" s="16" t="s">
        <v>160</v>
      </c>
      <c r="AU570" s="16" t="s">
        <v>135</v>
      </c>
    </row>
    <row r="571" spans="1:65" s="2" customFormat="1" ht="16.5" customHeight="1">
      <c r="A571" s="33"/>
      <c r="B571" s="34"/>
      <c r="C571" s="167" t="s">
        <v>1229</v>
      </c>
      <c r="D571" s="167" t="s">
        <v>125</v>
      </c>
      <c r="E571" s="168" t="s">
        <v>1230</v>
      </c>
      <c r="F571" s="169" t="s">
        <v>789</v>
      </c>
      <c r="G571" s="170" t="s">
        <v>392</v>
      </c>
      <c r="H571" s="171">
        <v>1.1299999999999999</v>
      </c>
      <c r="I571" s="172"/>
      <c r="J571" s="173">
        <f>ROUND(I571*H571,2)</f>
        <v>0</v>
      </c>
      <c r="K571" s="169" t="s">
        <v>19</v>
      </c>
      <c r="L571" s="38"/>
      <c r="M571" s="174" t="s">
        <v>19</v>
      </c>
      <c r="N571" s="175" t="s">
        <v>46</v>
      </c>
      <c r="O571" s="63"/>
      <c r="P571" s="176">
        <f>O571*H571</f>
        <v>0</v>
      </c>
      <c r="Q571" s="176">
        <v>0</v>
      </c>
      <c r="R571" s="176">
        <f>Q571*H571</f>
        <v>0</v>
      </c>
      <c r="S571" s="176">
        <v>0</v>
      </c>
      <c r="T571" s="177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178" t="s">
        <v>139</v>
      </c>
      <c r="AT571" s="178" t="s">
        <v>125</v>
      </c>
      <c r="AU571" s="178" t="s">
        <v>135</v>
      </c>
      <c r="AY571" s="16" t="s">
        <v>122</v>
      </c>
      <c r="BE571" s="179">
        <f>IF(N571="základní",J571,0)</f>
        <v>0</v>
      </c>
      <c r="BF571" s="179">
        <f>IF(N571="snížená",J571,0)</f>
        <v>0</v>
      </c>
      <c r="BG571" s="179">
        <f>IF(N571="zákl. přenesená",J571,0)</f>
        <v>0</v>
      </c>
      <c r="BH571" s="179">
        <f>IF(N571="sníž. přenesená",J571,0)</f>
        <v>0</v>
      </c>
      <c r="BI571" s="179">
        <f>IF(N571="nulová",J571,0)</f>
        <v>0</v>
      </c>
      <c r="BJ571" s="16" t="s">
        <v>80</v>
      </c>
      <c r="BK571" s="179">
        <f>ROUND(I571*H571,2)</f>
        <v>0</v>
      </c>
      <c r="BL571" s="16" t="s">
        <v>139</v>
      </c>
      <c r="BM571" s="178" t="s">
        <v>1231</v>
      </c>
    </row>
    <row r="572" spans="1:65" s="2" customFormat="1" ht="39">
      <c r="A572" s="33"/>
      <c r="B572" s="34"/>
      <c r="C572" s="35"/>
      <c r="D572" s="190" t="s">
        <v>160</v>
      </c>
      <c r="E572" s="35"/>
      <c r="F572" s="191" t="s">
        <v>1232</v>
      </c>
      <c r="G572" s="35"/>
      <c r="H572" s="35"/>
      <c r="I572" s="192"/>
      <c r="J572" s="35"/>
      <c r="K572" s="35"/>
      <c r="L572" s="38"/>
      <c r="M572" s="193"/>
      <c r="N572" s="194"/>
      <c r="O572" s="63"/>
      <c r="P572" s="63"/>
      <c r="Q572" s="63"/>
      <c r="R572" s="63"/>
      <c r="S572" s="63"/>
      <c r="T572" s="64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T572" s="16" t="s">
        <v>160</v>
      </c>
      <c r="AU572" s="16" t="s">
        <v>135</v>
      </c>
    </row>
    <row r="573" spans="1:65" s="2" customFormat="1" ht="16.5" customHeight="1">
      <c r="A573" s="33"/>
      <c r="B573" s="34"/>
      <c r="C573" s="167" t="s">
        <v>1233</v>
      </c>
      <c r="D573" s="167" t="s">
        <v>125</v>
      </c>
      <c r="E573" s="168" t="s">
        <v>1234</v>
      </c>
      <c r="F573" s="169" t="s">
        <v>1235</v>
      </c>
      <c r="G573" s="170" t="s">
        <v>150</v>
      </c>
      <c r="H573" s="171">
        <v>1</v>
      </c>
      <c r="I573" s="172"/>
      <c r="J573" s="173">
        <f>ROUND(I573*H573,2)</f>
        <v>0</v>
      </c>
      <c r="K573" s="169" t="s">
        <v>19</v>
      </c>
      <c r="L573" s="38"/>
      <c r="M573" s="174" t="s">
        <v>19</v>
      </c>
      <c r="N573" s="175" t="s">
        <v>46</v>
      </c>
      <c r="O573" s="63"/>
      <c r="P573" s="176">
        <f>O573*H573</f>
        <v>0</v>
      </c>
      <c r="Q573" s="176">
        <v>0</v>
      </c>
      <c r="R573" s="176">
        <f>Q573*H573</f>
        <v>0</v>
      </c>
      <c r="S573" s="176">
        <v>0</v>
      </c>
      <c r="T573" s="177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78" t="s">
        <v>139</v>
      </c>
      <c r="AT573" s="178" t="s">
        <v>125</v>
      </c>
      <c r="AU573" s="178" t="s">
        <v>135</v>
      </c>
      <c r="AY573" s="16" t="s">
        <v>122</v>
      </c>
      <c r="BE573" s="179">
        <f>IF(N573="základní",J573,0)</f>
        <v>0</v>
      </c>
      <c r="BF573" s="179">
        <f>IF(N573="snížená",J573,0)</f>
        <v>0</v>
      </c>
      <c r="BG573" s="179">
        <f>IF(N573="zákl. přenesená",J573,0)</f>
        <v>0</v>
      </c>
      <c r="BH573" s="179">
        <f>IF(N573="sníž. přenesená",J573,0)</f>
        <v>0</v>
      </c>
      <c r="BI573" s="179">
        <f>IF(N573="nulová",J573,0)</f>
        <v>0</v>
      </c>
      <c r="BJ573" s="16" t="s">
        <v>80</v>
      </c>
      <c r="BK573" s="179">
        <f>ROUND(I573*H573,2)</f>
        <v>0</v>
      </c>
      <c r="BL573" s="16" t="s">
        <v>139</v>
      </c>
      <c r="BM573" s="178" t="s">
        <v>1236</v>
      </c>
    </row>
    <row r="574" spans="1:65" s="2" customFormat="1" ht="39">
      <c r="A574" s="33"/>
      <c r="B574" s="34"/>
      <c r="C574" s="35"/>
      <c r="D574" s="190" t="s">
        <v>160</v>
      </c>
      <c r="E574" s="35"/>
      <c r="F574" s="191" t="s">
        <v>1237</v>
      </c>
      <c r="G574" s="35"/>
      <c r="H574" s="35"/>
      <c r="I574" s="192"/>
      <c r="J574" s="35"/>
      <c r="K574" s="35"/>
      <c r="L574" s="38"/>
      <c r="M574" s="193"/>
      <c r="N574" s="194"/>
      <c r="O574" s="63"/>
      <c r="P574" s="63"/>
      <c r="Q574" s="63"/>
      <c r="R574" s="63"/>
      <c r="S574" s="63"/>
      <c r="T574" s="64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T574" s="16" t="s">
        <v>160</v>
      </c>
      <c r="AU574" s="16" t="s">
        <v>135</v>
      </c>
    </row>
    <row r="575" spans="1:65" s="2" customFormat="1" ht="16.5" customHeight="1">
      <c r="A575" s="33"/>
      <c r="B575" s="34"/>
      <c r="C575" s="167" t="s">
        <v>1238</v>
      </c>
      <c r="D575" s="167" t="s">
        <v>125</v>
      </c>
      <c r="E575" s="168" t="s">
        <v>1239</v>
      </c>
      <c r="F575" s="169" t="s">
        <v>1240</v>
      </c>
      <c r="G575" s="170" t="s">
        <v>150</v>
      </c>
      <c r="H575" s="171">
        <v>4</v>
      </c>
      <c r="I575" s="172"/>
      <c r="J575" s="173">
        <f>ROUND(I575*H575,2)</f>
        <v>0</v>
      </c>
      <c r="K575" s="169" t="s">
        <v>19</v>
      </c>
      <c r="L575" s="38"/>
      <c r="M575" s="174" t="s">
        <v>19</v>
      </c>
      <c r="N575" s="175" t="s">
        <v>46</v>
      </c>
      <c r="O575" s="63"/>
      <c r="P575" s="176">
        <f>O575*H575</f>
        <v>0</v>
      </c>
      <c r="Q575" s="176">
        <v>0</v>
      </c>
      <c r="R575" s="176">
        <f>Q575*H575</f>
        <v>0</v>
      </c>
      <c r="S575" s="176">
        <v>0</v>
      </c>
      <c r="T575" s="177">
        <f>S575*H575</f>
        <v>0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178" t="s">
        <v>139</v>
      </c>
      <c r="AT575" s="178" t="s">
        <v>125</v>
      </c>
      <c r="AU575" s="178" t="s">
        <v>135</v>
      </c>
      <c r="AY575" s="16" t="s">
        <v>122</v>
      </c>
      <c r="BE575" s="179">
        <f>IF(N575="základní",J575,0)</f>
        <v>0</v>
      </c>
      <c r="BF575" s="179">
        <f>IF(N575="snížená",J575,0)</f>
        <v>0</v>
      </c>
      <c r="BG575" s="179">
        <f>IF(N575="zákl. přenesená",J575,0)</f>
        <v>0</v>
      </c>
      <c r="BH575" s="179">
        <f>IF(N575="sníž. přenesená",J575,0)</f>
        <v>0</v>
      </c>
      <c r="BI575" s="179">
        <f>IF(N575="nulová",J575,0)</f>
        <v>0</v>
      </c>
      <c r="BJ575" s="16" t="s">
        <v>80</v>
      </c>
      <c r="BK575" s="179">
        <f>ROUND(I575*H575,2)</f>
        <v>0</v>
      </c>
      <c r="BL575" s="16" t="s">
        <v>139</v>
      </c>
      <c r="BM575" s="178" t="s">
        <v>1241</v>
      </c>
    </row>
    <row r="576" spans="1:65" s="2" customFormat="1" ht="19.5">
      <c r="A576" s="33"/>
      <c r="B576" s="34"/>
      <c r="C576" s="35"/>
      <c r="D576" s="190" t="s">
        <v>160</v>
      </c>
      <c r="E576" s="35"/>
      <c r="F576" s="191" t="s">
        <v>1242</v>
      </c>
      <c r="G576" s="35"/>
      <c r="H576" s="35"/>
      <c r="I576" s="192"/>
      <c r="J576" s="35"/>
      <c r="K576" s="35"/>
      <c r="L576" s="38"/>
      <c r="M576" s="193"/>
      <c r="N576" s="194"/>
      <c r="O576" s="63"/>
      <c r="P576" s="63"/>
      <c r="Q576" s="63"/>
      <c r="R576" s="63"/>
      <c r="S576" s="63"/>
      <c r="T576" s="64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T576" s="16" t="s">
        <v>160</v>
      </c>
      <c r="AU576" s="16" t="s">
        <v>135</v>
      </c>
    </row>
    <row r="577" spans="1:65" s="2" customFormat="1" ht="16.5" customHeight="1">
      <c r="A577" s="33"/>
      <c r="B577" s="34"/>
      <c r="C577" s="167" t="s">
        <v>1243</v>
      </c>
      <c r="D577" s="167" t="s">
        <v>125</v>
      </c>
      <c r="E577" s="168" t="s">
        <v>1244</v>
      </c>
      <c r="F577" s="169" t="s">
        <v>940</v>
      </c>
      <c r="G577" s="170" t="s">
        <v>150</v>
      </c>
      <c r="H577" s="171">
        <v>12</v>
      </c>
      <c r="I577" s="172"/>
      <c r="J577" s="173">
        <f>ROUND(I577*H577,2)</f>
        <v>0</v>
      </c>
      <c r="K577" s="169" t="s">
        <v>19</v>
      </c>
      <c r="L577" s="38"/>
      <c r="M577" s="174" t="s">
        <v>19</v>
      </c>
      <c r="N577" s="175" t="s">
        <v>46</v>
      </c>
      <c r="O577" s="63"/>
      <c r="P577" s="176">
        <f>O577*H577</f>
        <v>0</v>
      </c>
      <c r="Q577" s="176">
        <v>0</v>
      </c>
      <c r="R577" s="176">
        <f>Q577*H577</f>
        <v>0</v>
      </c>
      <c r="S577" s="176">
        <v>0</v>
      </c>
      <c r="T577" s="177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78" t="s">
        <v>139</v>
      </c>
      <c r="AT577" s="178" t="s">
        <v>125</v>
      </c>
      <c r="AU577" s="178" t="s">
        <v>135</v>
      </c>
      <c r="AY577" s="16" t="s">
        <v>122</v>
      </c>
      <c r="BE577" s="179">
        <f>IF(N577="základní",J577,0)</f>
        <v>0</v>
      </c>
      <c r="BF577" s="179">
        <f>IF(N577="snížená",J577,0)</f>
        <v>0</v>
      </c>
      <c r="BG577" s="179">
        <f>IF(N577="zákl. přenesená",J577,0)</f>
        <v>0</v>
      </c>
      <c r="BH577" s="179">
        <f>IF(N577="sníž. přenesená",J577,0)</f>
        <v>0</v>
      </c>
      <c r="BI577" s="179">
        <f>IF(N577="nulová",J577,0)</f>
        <v>0</v>
      </c>
      <c r="BJ577" s="16" t="s">
        <v>80</v>
      </c>
      <c r="BK577" s="179">
        <f>ROUND(I577*H577,2)</f>
        <v>0</v>
      </c>
      <c r="BL577" s="16" t="s">
        <v>139</v>
      </c>
      <c r="BM577" s="178" t="s">
        <v>1245</v>
      </c>
    </row>
    <row r="578" spans="1:65" s="2" customFormat="1" ht="39">
      <c r="A578" s="33"/>
      <c r="B578" s="34"/>
      <c r="C578" s="35"/>
      <c r="D578" s="190" t="s">
        <v>160</v>
      </c>
      <c r="E578" s="35"/>
      <c r="F578" s="191" t="s">
        <v>1246</v>
      </c>
      <c r="G578" s="35"/>
      <c r="H578" s="35"/>
      <c r="I578" s="192"/>
      <c r="J578" s="35"/>
      <c r="K578" s="35"/>
      <c r="L578" s="38"/>
      <c r="M578" s="193"/>
      <c r="N578" s="194"/>
      <c r="O578" s="63"/>
      <c r="P578" s="63"/>
      <c r="Q578" s="63"/>
      <c r="R578" s="63"/>
      <c r="S578" s="63"/>
      <c r="T578" s="64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T578" s="16" t="s">
        <v>160</v>
      </c>
      <c r="AU578" s="16" t="s">
        <v>135</v>
      </c>
    </row>
    <row r="579" spans="1:65" s="2" customFormat="1" ht="16.5" customHeight="1">
      <c r="A579" s="33"/>
      <c r="B579" s="34"/>
      <c r="C579" s="167" t="s">
        <v>1247</v>
      </c>
      <c r="D579" s="167" t="s">
        <v>125</v>
      </c>
      <c r="E579" s="168" t="s">
        <v>1248</v>
      </c>
      <c r="F579" s="169" t="s">
        <v>1249</v>
      </c>
      <c r="G579" s="170" t="s">
        <v>150</v>
      </c>
      <c r="H579" s="171">
        <v>4</v>
      </c>
      <c r="I579" s="172"/>
      <c r="J579" s="173">
        <f>ROUND(I579*H579,2)</f>
        <v>0</v>
      </c>
      <c r="K579" s="169" t="s">
        <v>19</v>
      </c>
      <c r="L579" s="38"/>
      <c r="M579" s="174" t="s">
        <v>19</v>
      </c>
      <c r="N579" s="175" t="s">
        <v>46</v>
      </c>
      <c r="O579" s="63"/>
      <c r="P579" s="176">
        <f>O579*H579</f>
        <v>0</v>
      </c>
      <c r="Q579" s="176">
        <v>0</v>
      </c>
      <c r="R579" s="176">
        <f>Q579*H579</f>
        <v>0</v>
      </c>
      <c r="S579" s="176">
        <v>0</v>
      </c>
      <c r="T579" s="177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78" t="s">
        <v>139</v>
      </c>
      <c r="AT579" s="178" t="s">
        <v>125</v>
      </c>
      <c r="AU579" s="178" t="s">
        <v>135</v>
      </c>
      <c r="AY579" s="16" t="s">
        <v>122</v>
      </c>
      <c r="BE579" s="179">
        <f>IF(N579="základní",J579,0)</f>
        <v>0</v>
      </c>
      <c r="BF579" s="179">
        <f>IF(N579="snížená",J579,0)</f>
        <v>0</v>
      </c>
      <c r="BG579" s="179">
        <f>IF(N579="zákl. přenesená",J579,0)</f>
        <v>0</v>
      </c>
      <c r="BH579" s="179">
        <f>IF(N579="sníž. přenesená",J579,0)</f>
        <v>0</v>
      </c>
      <c r="BI579" s="179">
        <f>IF(N579="nulová",J579,0)</f>
        <v>0</v>
      </c>
      <c r="BJ579" s="16" t="s">
        <v>80</v>
      </c>
      <c r="BK579" s="179">
        <f>ROUND(I579*H579,2)</f>
        <v>0</v>
      </c>
      <c r="BL579" s="16" t="s">
        <v>139</v>
      </c>
      <c r="BM579" s="178" t="s">
        <v>1250</v>
      </c>
    </row>
    <row r="580" spans="1:65" s="2" customFormat="1" ht="19.5">
      <c r="A580" s="33"/>
      <c r="B580" s="34"/>
      <c r="C580" s="35"/>
      <c r="D580" s="190" t="s">
        <v>160</v>
      </c>
      <c r="E580" s="35"/>
      <c r="F580" s="191" t="s">
        <v>1251</v>
      </c>
      <c r="G580" s="35"/>
      <c r="H580" s="35"/>
      <c r="I580" s="192"/>
      <c r="J580" s="35"/>
      <c r="K580" s="35"/>
      <c r="L580" s="38"/>
      <c r="M580" s="193"/>
      <c r="N580" s="194"/>
      <c r="O580" s="63"/>
      <c r="P580" s="63"/>
      <c r="Q580" s="63"/>
      <c r="R580" s="63"/>
      <c r="S580" s="63"/>
      <c r="T580" s="64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T580" s="16" t="s">
        <v>160</v>
      </c>
      <c r="AU580" s="16" t="s">
        <v>135</v>
      </c>
    </row>
    <row r="581" spans="1:65" s="2" customFormat="1" ht="16.5" customHeight="1">
      <c r="A581" s="33"/>
      <c r="B581" s="34"/>
      <c r="C581" s="167" t="s">
        <v>1252</v>
      </c>
      <c r="D581" s="167" t="s">
        <v>125</v>
      </c>
      <c r="E581" s="168" t="s">
        <v>1253</v>
      </c>
      <c r="F581" s="169" t="s">
        <v>1254</v>
      </c>
      <c r="G581" s="170" t="s">
        <v>150</v>
      </c>
      <c r="H581" s="171">
        <v>4</v>
      </c>
      <c r="I581" s="172"/>
      <c r="J581" s="173">
        <f>ROUND(I581*H581,2)</f>
        <v>0</v>
      </c>
      <c r="K581" s="169" t="s">
        <v>19</v>
      </c>
      <c r="L581" s="38"/>
      <c r="M581" s="174" t="s">
        <v>19</v>
      </c>
      <c r="N581" s="175" t="s">
        <v>46</v>
      </c>
      <c r="O581" s="63"/>
      <c r="P581" s="176">
        <f>O581*H581</f>
        <v>0</v>
      </c>
      <c r="Q581" s="176">
        <v>0</v>
      </c>
      <c r="R581" s="176">
        <f>Q581*H581</f>
        <v>0</v>
      </c>
      <c r="S581" s="176">
        <v>0</v>
      </c>
      <c r="T581" s="177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78" t="s">
        <v>139</v>
      </c>
      <c r="AT581" s="178" t="s">
        <v>125</v>
      </c>
      <c r="AU581" s="178" t="s">
        <v>135</v>
      </c>
      <c r="AY581" s="16" t="s">
        <v>122</v>
      </c>
      <c r="BE581" s="179">
        <f>IF(N581="základní",J581,0)</f>
        <v>0</v>
      </c>
      <c r="BF581" s="179">
        <f>IF(N581="snížená",J581,0)</f>
        <v>0</v>
      </c>
      <c r="BG581" s="179">
        <f>IF(N581="zákl. přenesená",J581,0)</f>
        <v>0</v>
      </c>
      <c r="BH581" s="179">
        <f>IF(N581="sníž. přenesená",J581,0)</f>
        <v>0</v>
      </c>
      <c r="BI581" s="179">
        <f>IF(N581="nulová",J581,0)</f>
        <v>0</v>
      </c>
      <c r="BJ581" s="16" t="s">
        <v>80</v>
      </c>
      <c r="BK581" s="179">
        <f>ROUND(I581*H581,2)</f>
        <v>0</v>
      </c>
      <c r="BL581" s="16" t="s">
        <v>139</v>
      </c>
      <c r="BM581" s="178" t="s">
        <v>1255</v>
      </c>
    </row>
    <row r="582" spans="1:65" s="2" customFormat="1" ht="19.5">
      <c r="A582" s="33"/>
      <c r="B582" s="34"/>
      <c r="C582" s="35"/>
      <c r="D582" s="190" t="s">
        <v>160</v>
      </c>
      <c r="E582" s="35"/>
      <c r="F582" s="191" t="s">
        <v>1251</v>
      </c>
      <c r="G582" s="35"/>
      <c r="H582" s="35"/>
      <c r="I582" s="192"/>
      <c r="J582" s="35"/>
      <c r="K582" s="35"/>
      <c r="L582" s="38"/>
      <c r="M582" s="193"/>
      <c r="N582" s="194"/>
      <c r="O582" s="63"/>
      <c r="P582" s="63"/>
      <c r="Q582" s="63"/>
      <c r="R582" s="63"/>
      <c r="S582" s="63"/>
      <c r="T582" s="64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T582" s="16" t="s">
        <v>160</v>
      </c>
      <c r="AU582" s="16" t="s">
        <v>135</v>
      </c>
    </row>
    <row r="583" spans="1:65" s="12" customFormat="1" ht="22.9" customHeight="1">
      <c r="B583" s="151"/>
      <c r="C583" s="152"/>
      <c r="D583" s="153" t="s">
        <v>74</v>
      </c>
      <c r="E583" s="165" t="s">
        <v>1256</v>
      </c>
      <c r="F583" s="165" t="s">
        <v>1257</v>
      </c>
      <c r="G583" s="152"/>
      <c r="H583" s="152"/>
      <c r="I583" s="155"/>
      <c r="J583" s="166">
        <f>BK583</f>
        <v>0</v>
      </c>
      <c r="K583" s="152"/>
      <c r="L583" s="157"/>
      <c r="M583" s="158"/>
      <c r="N583" s="159"/>
      <c r="O583" s="159"/>
      <c r="P583" s="160">
        <f>P584+P592+P638</f>
        <v>0</v>
      </c>
      <c r="Q583" s="159"/>
      <c r="R583" s="160">
        <f>R584+R592+R638</f>
        <v>3006.0903990000002</v>
      </c>
      <c r="S583" s="159"/>
      <c r="T583" s="161">
        <f>T584+T592+T638</f>
        <v>0</v>
      </c>
      <c r="AR583" s="162" t="s">
        <v>80</v>
      </c>
      <c r="AT583" s="163" t="s">
        <v>74</v>
      </c>
      <c r="AU583" s="163" t="s">
        <v>80</v>
      </c>
      <c r="AY583" s="162" t="s">
        <v>122</v>
      </c>
      <c r="BK583" s="164">
        <f>BK584+BK592+BK638</f>
        <v>0</v>
      </c>
    </row>
    <row r="584" spans="1:65" s="12" customFormat="1" ht="20.85" customHeight="1">
      <c r="B584" s="151"/>
      <c r="C584" s="152"/>
      <c r="D584" s="153" t="s">
        <v>74</v>
      </c>
      <c r="E584" s="165" t="s">
        <v>1258</v>
      </c>
      <c r="F584" s="165" t="s">
        <v>1259</v>
      </c>
      <c r="G584" s="152"/>
      <c r="H584" s="152"/>
      <c r="I584" s="155"/>
      <c r="J584" s="166">
        <f>BK584</f>
        <v>0</v>
      </c>
      <c r="K584" s="152"/>
      <c r="L584" s="157"/>
      <c r="M584" s="158"/>
      <c r="N584" s="159"/>
      <c r="O584" s="159"/>
      <c r="P584" s="160">
        <f>SUM(P585:P591)</f>
        <v>0</v>
      </c>
      <c r="Q584" s="159"/>
      <c r="R584" s="160">
        <f>SUM(R585:R591)</f>
        <v>274.63085999999998</v>
      </c>
      <c r="S584" s="159"/>
      <c r="T584" s="161">
        <f>SUM(T585:T591)</f>
        <v>0</v>
      </c>
      <c r="AR584" s="162" t="s">
        <v>80</v>
      </c>
      <c r="AT584" s="163" t="s">
        <v>74</v>
      </c>
      <c r="AU584" s="163" t="s">
        <v>82</v>
      </c>
      <c r="AY584" s="162" t="s">
        <v>122</v>
      </c>
      <c r="BK584" s="164">
        <f>SUM(BK585:BK591)</f>
        <v>0</v>
      </c>
    </row>
    <row r="585" spans="1:65" s="2" customFormat="1" ht="24">
      <c r="A585" s="33"/>
      <c r="B585" s="34"/>
      <c r="C585" s="167" t="s">
        <v>1260</v>
      </c>
      <c r="D585" s="167" t="s">
        <v>125</v>
      </c>
      <c r="E585" s="168" t="s">
        <v>1261</v>
      </c>
      <c r="F585" s="169" t="s">
        <v>1262</v>
      </c>
      <c r="G585" s="170" t="s">
        <v>397</v>
      </c>
      <c r="H585" s="171">
        <v>711</v>
      </c>
      <c r="I585" s="172"/>
      <c r="J585" s="173">
        <f>ROUND(I585*H585,2)</f>
        <v>0</v>
      </c>
      <c r="K585" s="169" t="s">
        <v>129</v>
      </c>
      <c r="L585" s="38"/>
      <c r="M585" s="174" t="s">
        <v>19</v>
      </c>
      <c r="N585" s="175" t="s">
        <v>46</v>
      </c>
      <c r="O585" s="63"/>
      <c r="P585" s="176">
        <f>O585*H585</f>
        <v>0</v>
      </c>
      <c r="Q585" s="176">
        <v>0.38625999999999999</v>
      </c>
      <c r="R585" s="176">
        <f>Q585*H585</f>
        <v>274.63085999999998</v>
      </c>
      <c r="S585" s="176">
        <v>0</v>
      </c>
      <c r="T585" s="177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78" t="s">
        <v>139</v>
      </c>
      <c r="AT585" s="178" t="s">
        <v>125</v>
      </c>
      <c r="AU585" s="178" t="s">
        <v>135</v>
      </c>
      <c r="AY585" s="16" t="s">
        <v>122</v>
      </c>
      <c r="BE585" s="179">
        <f>IF(N585="základní",J585,0)</f>
        <v>0</v>
      </c>
      <c r="BF585" s="179">
        <f>IF(N585="snížená",J585,0)</f>
        <v>0</v>
      </c>
      <c r="BG585" s="179">
        <f>IF(N585="zákl. přenesená",J585,0)</f>
        <v>0</v>
      </c>
      <c r="BH585" s="179">
        <f>IF(N585="sníž. přenesená",J585,0)</f>
        <v>0</v>
      </c>
      <c r="BI585" s="179">
        <f>IF(N585="nulová",J585,0)</f>
        <v>0</v>
      </c>
      <c r="BJ585" s="16" t="s">
        <v>80</v>
      </c>
      <c r="BK585" s="179">
        <f>ROUND(I585*H585,2)</f>
        <v>0</v>
      </c>
      <c r="BL585" s="16" t="s">
        <v>139</v>
      </c>
      <c r="BM585" s="178" t="s">
        <v>1263</v>
      </c>
    </row>
    <row r="586" spans="1:65" s="2" customFormat="1" ht="68.25">
      <c r="A586" s="33"/>
      <c r="B586" s="34"/>
      <c r="C586" s="35"/>
      <c r="D586" s="190" t="s">
        <v>449</v>
      </c>
      <c r="E586" s="35"/>
      <c r="F586" s="191" t="s">
        <v>494</v>
      </c>
      <c r="G586" s="35"/>
      <c r="H586" s="35"/>
      <c r="I586" s="192"/>
      <c r="J586" s="35"/>
      <c r="K586" s="35"/>
      <c r="L586" s="38"/>
      <c r="M586" s="193"/>
      <c r="N586" s="194"/>
      <c r="O586" s="63"/>
      <c r="P586" s="63"/>
      <c r="Q586" s="63"/>
      <c r="R586" s="63"/>
      <c r="S586" s="63"/>
      <c r="T586" s="64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T586" s="16" t="s">
        <v>449</v>
      </c>
      <c r="AU586" s="16" t="s">
        <v>135</v>
      </c>
    </row>
    <row r="587" spans="1:65" s="2" customFormat="1" ht="16.5" customHeight="1">
      <c r="A587" s="33"/>
      <c r="B587" s="34"/>
      <c r="C587" s="167" t="s">
        <v>1264</v>
      </c>
      <c r="D587" s="167" t="s">
        <v>125</v>
      </c>
      <c r="E587" s="168" t="s">
        <v>1265</v>
      </c>
      <c r="F587" s="169" t="s">
        <v>1266</v>
      </c>
      <c r="G587" s="170" t="s">
        <v>397</v>
      </c>
      <c r="H587" s="171">
        <v>711</v>
      </c>
      <c r="I587" s="172"/>
      <c r="J587" s="173">
        <f>ROUND(I587*H587,2)</f>
        <v>0</v>
      </c>
      <c r="K587" s="169" t="s">
        <v>19</v>
      </c>
      <c r="L587" s="38"/>
      <c r="M587" s="174" t="s">
        <v>19</v>
      </c>
      <c r="N587" s="175" t="s">
        <v>46</v>
      </c>
      <c r="O587" s="63"/>
      <c r="P587" s="176">
        <f>O587*H587</f>
        <v>0</v>
      </c>
      <c r="Q587" s="176">
        <v>0</v>
      </c>
      <c r="R587" s="176">
        <f>Q587*H587</f>
        <v>0</v>
      </c>
      <c r="S587" s="176">
        <v>0</v>
      </c>
      <c r="T587" s="177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78" t="s">
        <v>139</v>
      </c>
      <c r="AT587" s="178" t="s">
        <v>125</v>
      </c>
      <c r="AU587" s="178" t="s">
        <v>135</v>
      </c>
      <c r="AY587" s="16" t="s">
        <v>122</v>
      </c>
      <c r="BE587" s="179">
        <f>IF(N587="základní",J587,0)</f>
        <v>0</v>
      </c>
      <c r="BF587" s="179">
        <f>IF(N587="snížená",J587,0)</f>
        <v>0</v>
      </c>
      <c r="BG587" s="179">
        <f>IF(N587="zákl. přenesená",J587,0)</f>
        <v>0</v>
      </c>
      <c r="BH587" s="179">
        <f>IF(N587="sníž. přenesená",J587,0)</f>
        <v>0</v>
      </c>
      <c r="BI587" s="179">
        <f>IF(N587="nulová",J587,0)</f>
        <v>0</v>
      </c>
      <c r="BJ587" s="16" t="s">
        <v>80</v>
      </c>
      <c r="BK587" s="179">
        <f>ROUND(I587*H587,2)</f>
        <v>0</v>
      </c>
      <c r="BL587" s="16" t="s">
        <v>139</v>
      </c>
      <c r="BM587" s="178" t="s">
        <v>1267</v>
      </c>
    </row>
    <row r="588" spans="1:65" s="2" customFormat="1" ht="48.75">
      <c r="A588" s="33"/>
      <c r="B588" s="34"/>
      <c r="C588" s="35"/>
      <c r="D588" s="190" t="s">
        <v>160</v>
      </c>
      <c r="E588" s="35"/>
      <c r="F588" s="191" t="s">
        <v>1268</v>
      </c>
      <c r="G588" s="35"/>
      <c r="H588" s="35"/>
      <c r="I588" s="192"/>
      <c r="J588" s="35"/>
      <c r="K588" s="35"/>
      <c r="L588" s="38"/>
      <c r="M588" s="193"/>
      <c r="N588" s="194"/>
      <c r="O588" s="63"/>
      <c r="P588" s="63"/>
      <c r="Q588" s="63"/>
      <c r="R588" s="63"/>
      <c r="S588" s="63"/>
      <c r="T588" s="64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T588" s="16" t="s">
        <v>160</v>
      </c>
      <c r="AU588" s="16" t="s">
        <v>135</v>
      </c>
    </row>
    <row r="589" spans="1:65" s="2" customFormat="1" ht="16.5" customHeight="1">
      <c r="A589" s="33"/>
      <c r="B589" s="34"/>
      <c r="C589" s="167" t="s">
        <v>1269</v>
      </c>
      <c r="D589" s="167" t="s">
        <v>125</v>
      </c>
      <c r="E589" s="168" t="s">
        <v>1270</v>
      </c>
      <c r="F589" s="169" t="s">
        <v>1271</v>
      </c>
      <c r="G589" s="170" t="s">
        <v>158</v>
      </c>
      <c r="H589" s="171">
        <v>274.63099999999997</v>
      </c>
      <c r="I589" s="172"/>
      <c r="J589" s="173">
        <f>ROUND(I589*H589,2)</f>
        <v>0</v>
      </c>
      <c r="K589" s="169" t="s">
        <v>19</v>
      </c>
      <c r="L589" s="38"/>
      <c r="M589" s="174" t="s">
        <v>19</v>
      </c>
      <c r="N589" s="175" t="s">
        <v>46</v>
      </c>
      <c r="O589" s="63"/>
      <c r="P589" s="176">
        <f>O589*H589</f>
        <v>0</v>
      </c>
      <c r="Q589" s="176">
        <v>0</v>
      </c>
      <c r="R589" s="176">
        <f>Q589*H589</f>
        <v>0</v>
      </c>
      <c r="S589" s="176">
        <v>0</v>
      </c>
      <c r="T589" s="177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78" t="s">
        <v>139</v>
      </c>
      <c r="AT589" s="178" t="s">
        <v>125</v>
      </c>
      <c r="AU589" s="178" t="s">
        <v>135</v>
      </c>
      <c r="AY589" s="16" t="s">
        <v>122</v>
      </c>
      <c r="BE589" s="179">
        <f>IF(N589="základní",J589,0)</f>
        <v>0</v>
      </c>
      <c r="BF589" s="179">
        <f>IF(N589="snížená",J589,0)</f>
        <v>0</v>
      </c>
      <c r="BG589" s="179">
        <f>IF(N589="zákl. přenesená",J589,0)</f>
        <v>0</v>
      </c>
      <c r="BH589" s="179">
        <f>IF(N589="sníž. přenesená",J589,0)</f>
        <v>0</v>
      </c>
      <c r="BI589" s="179">
        <f>IF(N589="nulová",J589,0)</f>
        <v>0</v>
      </c>
      <c r="BJ589" s="16" t="s">
        <v>80</v>
      </c>
      <c r="BK589" s="179">
        <f>ROUND(I589*H589,2)</f>
        <v>0</v>
      </c>
      <c r="BL589" s="16" t="s">
        <v>139</v>
      </c>
      <c r="BM589" s="178" t="s">
        <v>1272</v>
      </c>
    </row>
    <row r="590" spans="1:65" s="2" customFormat="1" ht="19.5">
      <c r="A590" s="33"/>
      <c r="B590" s="34"/>
      <c r="C590" s="35"/>
      <c r="D590" s="190" t="s">
        <v>160</v>
      </c>
      <c r="E590" s="35"/>
      <c r="F590" s="191" t="s">
        <v>1273</v>
      </c>
      <c r="G590" s="35"/>
      <c r="H590" s="35"/>
      <c r="I590" s="192"/>
      <c r="J590" s="35"/>
      <c r="K590" s="35"/>
      <c r="L590" s="38"/>
      <c r="M590" s="193"/>
      <c r="N590" s="194"/>
      <c r="O590" s="63"/>
      <c r="P590" s="63"/>
      <c r="Q590" s="63"/>
      <c r="R590" s="63"/>
      <c r="S590" s="63"/>
      <c r="T590" s="64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T590" s="16" t="s">
        <v>160</v>
      </c>
      <c r="AU590" s="16" t="s">
        <v>135</v>
      </c>
    </row>
    <row r="591" spans="1:65" s="13" customFormat="1">
      <c r="B591" s="195"/>
      <c r="C591" s="196"/>
      <c r="D591" s="190" t="s">
        <v>285</v>
      </c>
      <c r="E591" s="197" t="s">
        <v>19</v>
      </c>
      <c r="F591" s="198" t="s">
        <v>1274</v>
      </c>
      <c r="G591" s="196"/>
      <c r="H591" s="199">
        <v>274.63099999999997</v>
      </c>
      <c r="I591" s="200"/>
      <c r="J591" s="196"/>
      <c r="K591" s="196"/>
      <c r="L591" s="201"/>
      <c r="M591" s="202"/>
      <c r="N591" s="203"/>
      <c r="O591" s="203"/>
      <c r="P591" s="203"/>
      <c r="Q591" s="203"/>
      <c r="R591" s="203"/>
      <c r="S591" s="203"/>
      <c r="T591" s="204"/>
      <c r="AT591" s="205" t="s">
        <v>285</v>
      </c>
      <c r="AU591" s="205" t="s">
        <v>135</v>
      </c>
      <c r="AV591" s="13" t="s">
        <v>82</v>
      </c>
      <c r="AW591" s="13" t="s">
        <v>37</v>
      </c>
      <c r="AX591" s="13" t="s">
        <v>80</v>
      </c>
      <c r="AY591" s="205" t="s">
        <v>122</v>
      </c>
    </row>
    <row r="592" spans="1:65" s="12" customFormat="1" ht="20.85" customHeight="1">
      <c r="B592" s="151"/>
      <c r="C592" s="152"/>
      <c r="D592" s="153" t="s">
        <v>74</v>
      </c>
      <c r="E592" s="165" t="s">
        <v>1275</v>
      </c>
      <c r="F592" s="165" t="s">
        <v>1276</v>
      </c>
      <c r="G592" s="152"/>
      <c r="H592" s="152"/>
      <c r="I592" s="155"/>
      <c r="J592" s="166">
        <f>BK592</f>
        <v>0</v>
      </c>
      <c r="K592" s="152"/>
      <c r="L592" s="157"/>
      <c r="M592" s="158"/>
      <c r="N592" s="159"/>
      <c r="O592" s="159"/>
      <c r="P592" s="160">
        <f>SUM(P593:P637)</f>
        <v>0</v>
      </c>
      <c r="Q592" s="159"/>
      <c r="R592" s="160">
        <f>SUM(R593:R637)</f>
        <v>2731.3372190000005</v>
      </c>
      <c r="S592" s="159"/>
      <c r="T592" s="161">
        <f>SUM(T593:T637)</f>
        <v>0</v>
      </c>
      <c r="AR592" s="162" t="s">
        <v>80</v>
      </c>
      <c r="AT592" s="163" t="s">
        <v>74</v>
      </c>
      <c r="AU592" s="163" t="s">
        <v>82</v>
      </c>
      <c r="AY592" s="162" t="s">
        <v>122</v>
      </c>
      <c r="BK592" s="164">
        <f>SUM(BK593:BK637)</f>
        <v>0</v>
      </c>
    </row>
    <row r="593" spans="1:65" s="2" customFormat="1" ht="16.5" customHeight="1">
      <c r="A593" s="33"/>
      <c r="B593" s="34"/>
      <c r="C593" s="167" t="s">
        <v>1277</v>
      </c>
      <c r="D593" s="167" t="s">
        <v>125</v>
      </c>
      <c r="E593" s="168" t="s">
        <v>1278</v>
      </c>
      <c r="F593" s="169" t="s">
        <v>1279</v>
      </c>
      <c r="G593" s="170" t="s">
        <v>397</v>
      </c>
      <c r="H593" s="171">
        <v>144</v>
      </c>
      <c r="I593" s="172"/>
      <c r="J593" s="173">
        <f>ROUND(I593*H593,2)</f>
        <v>0</v>
      </c>
      <c r="K593" s="169" t="s">
        <v>129</v>
      </c>
      <c r="L593" s="38"/>
      <c r="M593" s="174" t="s">
        <v>19</v>
      </c>
      <c r="N593" s="175" t="s">
        <v>46</v>
      </c>
      <c r="O593" s="63"/>
      <c r="P593" s="176">
        <f>O593*H593</f>
        <v>0</v>
      </c>
      <c r="Q593" s="176">
        <v>0</v>
      </c>
      <c r="R593" s="176">
        <f>Q593*H593</f>
        <v>0</v>
      </c>
      <c r="S593" s="176">
        <v>0</v>
      </c>
      <c r="T593" s="177">
        <f>S593*H593</f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178" t="s">
        <v>411</v>
      </c>
      <c r="AT593" s="178" t="s">
        <v>125</v>
      </c>
      <c r="AU593" s="178" t="s">
        <v>135</v>
      </c>
      <c r="AY593" s="16" t="s">
        <v>122</v>
      </c>
      <c r="BE593" s="179">
        <f>IF(N593="základní",J593,0)</f>
        <v>0</v>
      </c>
      <c r="BF593" s="179">
        <f>IF(N593="snížená",J593,0)</f>
        <v>0</v>
      </c>
      <c r="BG593" s="179">
        <f>IF(N593="zákl. přenesená",J593,0)</f>
        <v>0</v>
      </c>
      <c r="BH593" s="179">
        <f>IF(N593="sníž. přenesená",J593,0)</f>
        <v>0</v>
      </c>
      <c r="BI593" s="179">
        <f>IF(N593="nulová",J593,0)</f>
        <v>0</v>
      </c>
      <c r="BJ593" s="16" t="s">
        <v>80</v>
      </c>
      <c r="BK593" s="179">
        <f>ROUND(I593*H593,2)</f>
        <v>0</v>
      </c>
      <c r="BL593" s="16" t="s">
        <v>411</v>
      </c>
      <c r="BM593" s="178" t="s">
        <v>1280</v>
      </c>
    </row>
    <row r="594" spans="1:65" s="2" customFormat="1" ht="68.25">
      <c r="A594" s="33"/>
      <c r="B594" s="34"/>
      <c r="C594" s="35"/>
      <c r="D594" s="190" t="s">
        <v>449</v>
      </c>
      <c r="E594" s="35"/>
      <c r="F594" s="191" t="s">
        <v>675</v>
      </c>
      <c r="G594" s="35"/>
      <c r="H594" s="35"/>
      <c r="I594" s="192"/>
      <c r="J594" s="35"/>
      <c r="K594" s="35"/>
      <c r="L594" s="38"/>
      <c r="M594" s="193"/>
      <c r="N594" s="194"/>
      <c r="O594" s="63"/>
      <c r="P594" s="63"/>
      <c r="Q594" s="63"/>
      <c r="R594" s="63"/>
      <c r="S594" s="63"/>
      <c r="T594" s="64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T594" s="16" t="s">
        <v>449</v>
      </c>
      <c r="AU594" s="16" t="s">
        <v>135</v>
      </c>
    </row>
    <row r="595" spans="1:65" s="2" customFormat="1" ht="19.5">
      <c r="A595" s="33"/>
      <c r="B595" s="34"/>
      <c r="C595" s="35"/>
      <c r="D595" s="190" t="s">
        <v>160</v>
      </c>
      <c r="E595" s="35"/>
      <c r="F595" s="191" t="s">
        <v>1281</v>
      </c>
      <c r="G595" s="35"/>
      <c r="H595" s="35"/>
      <c r="I595" s="192"/>
      <c r="J595" s="35"/>
      <c r="K595" s="35"/>
      <c r="L595" s="38"/>
      <c r="M595" s="193"/>
      <c r="N595" s="194"/>
      <c r="O595" s="63"/>
      <c r="P595" s="63"/>
      <c r="Q595" s="63"/>
      <c r="R595" s="63"/>
      <c r="S595" s="63"/>
      <c r="T595" s="64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T595" s="16" t="s">
        <v>160</v>
      </c>
      <c r="AU595" s="16" t="s">
        <v>135</v>
      </c>
    </row>
    <row r="596" spans="1:65" s="2" customFormat="1" ht="21.75" customHeight="1">
      <c r="A596" s="33"/>
      <c r="B596" s="34"/>
      <c r="C596" s="167" t="s">
        <v>1282</v>
      </c>
      <c r="D596" s="167" t="s">
        <v>125</v>
      </c>
      <c r="E596" s="168" t="s">
        <v>1283</v>
      </c>
      <c r="F596" s="169" t="s">
        <v>1284</v>
      </c>
      <c r="G596" s="170" t="s">
        <v>392</v>
      </c>
      <c r="H596" s="171">
        <v>144</v>
      </c>
      <c r="I596" s="172"/>
      <c r="J596" s="173">
        <f>ROUND(I596*H596,2)</f>
        <v>0</v>
      </c>
      <c r="K596" s="169" t="s">
        <v>129</v>
      </c>
      <c r="L596" s="38"/>
      <c r="M596" s="174" t="s">
        <v>19</v>
      </c>
      <c r="N596" s="175" t="s">
        <v>46</v>
      </c>
      <c r="O596" s="63"/>
      <c r="P596" s="176">
        <f>O596*H596</f>
        <v>0</v>
      </c>
      <c r="Q596" s="176">
        <v>0</v>
      </c>
      <c r="R596" s="176">
        <f>Q596*H596</f>
        <v>0</v>
      </c>
      <c r="S596" s="176">
        <v>0</v>
      </c>
      <c r="T596" s="177">
        <f>S596*H596</f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178" t="s">
        <v>411</v>
      </c>
      <c r="AT596" s="178" t="s">
        <v>125</v>
      </c>
      <c r="AU596" s="178" t="s">
        <v>135</v>
      </c>
      <c r="AY596" s="16" t="s">
        <v>122</v>
      </c>
      <c r="BE596" s="179">
        <f>IF(N596="základní",J596,0)</f>
        <v>0</v>
      </c>
      <c r="BF596" s="179">
        <f>IF(N596="snížená",J596,0)</f>
        <v>0</v>
      </c>
      <c r="BG596" s="179">
        <f>IF(N596="zákl. přenesená",J596,0)</f>
        <v>0</v>
      </c>
      <c r="BH596" s="179">
        <f>IF(N596="sníž. přenesená",J596,0)</f>
        <v>0</v>
      </c>
      <c r="BI596" s="179">
        <f>IF(N596="nulová",J596,0)</f>
        <v>0</v>
      </c>
      <c r="BJ596" s="16" t="s">
        <v>80</v>
      </c>
      <c r="BK596" s="179">
        <f>ROUND(I596*H596,2)</f>
        <v>0</v>
      </c>
      <c r="BL596" s="16" t="s">
        <v>411</v>
      </c>
      <c r="BM596" s="178" t="s">
        <v>1285</v>
      </c>
    </row>
    <row r="597" spans="1:65" s="2" customFormat="1" ht="29.25">
      <c r="A597" s="33"/>
      <c r="B597" s="34"/>
      <c r="C597" s="35"/>
      <c r="D597" s="190" t="s">
        <v>449</v>
      </c>
      <c r="E597" s="35"/>
      <c r="F597" s="191" t="s">
        <v>1286</v>
      </c>
      <c r="G597" s="35"/>
      <c r="H597" s="35"/>
      <c r="I597" s="192"/>
      <c r="J597" s="35"/>
      <c r="K597" s="35"/>
      <c r="L597" s="38"/>
      <c r="M597" s="193"/>
      <c r="N597" s="194"/>
      <c r="O597" s="63"/>
      <c r="P597" s="63"/>
      <c r="Q597" s="63"/>
      <c r="R597" s="63"/>
      <c r="S597" s="63"/>
      <c r="T597" s="64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T597" s="16" t="s">
        <v>449</v>
      </c>
      <c r="AU597" s="16" t="s">
        <v>135</v>
      </c>
    </row>
    <row r="598" spans="1:65" s="2" customFormat="1" ht="19.5">
      <c r="A598" s="33"/>
      <c r="B598" s="34"/>
      <c r="C598" s="35"/>
      <c r="D598" s="190" t="s">
        <v>160</v>
      </c>
      <c r="E598" s="35"/>
      <c r="F598" s="191" t="s">
        <v>1281</v>
      </c>
      <c r="G598" s="35"/>
      <c r="H598" s="35"/>
      <c r="I598" s="192"/>
      <c r="J598" s="35"/>
      <c r="K598" s="35"/>
      <c r="L598" s="38"/>
      <c r="M598" s="193"/>
      <c r="N598" s="194"/>
      <c r="O598" s="63"/>
      <c r="P598" s="63"/>
      <c r="Q598" s="63"/>
      <c r="R598" s="63"/>
      <c r="S598" s="63"/>
      <c r="T598" s="64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T598" s="16" t="s">
        <v>160</v>
      </c>
      <c r="AU598" s="16" t="s">
        <v>135</v>
      </c>
    </row>
    <row r="599" spans="1:65" s="2" customFormat="1" ht="36">
      <c r="A599" s="33"/>
      <c r="B599" s="34"/>
      <c r="C599" s="167" t="s">
        <v>1287</v>
      </c>
      <c r="D599" s="167" t="s">
        <v>125</v>
      </c>
      <c r="E599" s="168" t="s">
        <v>1288</v>
      </c>
      <c r="F599" s="169" t="s">
        <v>1289</v>
      </c>
      <c r="G599" s="170" t="s">
        <v>392</v>
      </c>
      <c r="H599" s="171">
        <v>52.9</v>
      </c>
      <c r="I599" s="172"/>
      <c r="J599" s="173">
        <f>ROUND(I599*H599,2)</f>
        <v>0</v>
      </c>
      <c r="K599" s="169" t="s">
        <v>129</v>
      </c>
      <c r="L599" s="38"/>
      <c r="M599" s="174" t="s">
        <v>19</v>
      </c>
      <c r="N599" s="175" t="s">
        <v>46</v>
      </c>
      <c r="O599" s="63"/>
      <c r="P599" s="176">
        <f>O599*H599</f>
        <v>0</v>
      </c>
      <c r="Q599" s="176">
        <v>0</v>
      </c>
      <c r="R599" s="176">
        <f>Q599*H599</f>
        <v>0</v>
      </c>
      <c r="S599" s="176">
        <v>0</v>
      </c>
      <c r="T599" s="177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78" t="s">
        <v>411</v>
      </c>
      <c r="AT599" s="178" t="s">
        <v>125</v>
      </c>
      <c r="AU599" s="178" t="s">
        <v>135</v>
      </c>
      <c r="AY599" s="16" t="s">
        <v>122</v>
      </c>
      <c r="BE599" s="179">
        <f>IF(N599="základní",J599,0)</f>
        <v>0</v>
      </c>
      <c r="BF599" s="179">
        <f>IF(N599="snížená",J599,0)</f>
        <v>0</v>
      </c>
      <c r="BG599" s="179">
        <f>IF(N599="zákl. přenesená",J599,0)</f>
        <v>0</v>
      </c>
      <c r="BH599" s="179">
        <f>IF(N599="sníž. přenesená",J599,0)</f>
        <v>0</v>
      </c>
      <c r="BI599" s="179">
        <f>IF(N599="nulová",J599,0)</f>
        <v>0</v>
      </c>
      <c r="BJ599" s="16" t="s">
        <v>80</v>
      </c>
      <c r="BK599" s="179">
        <f>ROUND(I599*H599,2)</f>
        <v>0</v>
      </c>
      <c r="BL599" s="16" t="s">
        <v>411</v>
      </c>
      <c r="BM599" s="178" t="s">
        <v>1290</v>
      </c>
    </row>
    <row r="600" spans="1:65" s="2" customFormat="1" ht="58.5">
      <c r="A600" s="33"/>
      <c r="B600" s="34"/>
      <c r="C600" s="35"/>
      <c r="D600" s="190" t="s">
        <v>449</v>
      </c>
      <c r="E600" s="35"/>
      <c r="F600" s="191" t="s">
        <v>1291</v>
      </c>
      <c r="G600" s="35"/>
      <c r="H600" s="35"/>
      <c r="I600" s="192"/>
      <c r="J600" s="35"/>
      <c r="K600" s="35"/>
      <c r="L600" s="38"/>
      <c r="M600" s="193"/>
      <c r="N600" s="194"/>
      <c r="O600" s="63"/>
      <c r="P600" s="63"/>
      <c r="Q600" s="63"/>
      <c r="R600" s="63"/>
      <c r="S600" s="63"/>
      <c r="T600" s="64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T600" s="16" t="s">
        <v>449</v>
      </c>
      <c r="AU600" s="16" t="s">
        <v>135</v>
      </c>
    </row>
    <row r="601" spans="1:65" s="2" customFormat="1" ht="19.5">
      <c r="A601" s="33"/>
      <c r="B601" s="34"/>
      <c r="C601" s="35"/>
      <c r="D601" s="190" t="s">
        <v>160</v>
      </c>
      <c r="E601" s="35"/>
      <c r="F601" s="191" t="s">
        <v>1281</v>
      </c>
      <c r="G601" s="35"/>
      <c r="H601" s="35"/>
      <c r="I601" s="192"/>
      <c r="J601" s="35"/>
      <c r="K601" s="35"/>
      <c r="L601" s="38"/>
      <c r="M601" s="193"/>
      <c r="N601" s="194"/>
      <c r="O601" s="63"/>
      <c r="P601" s="63"/>
      <c r="Q601" s="63"/>
      <c r="R601" s="63"/>
      <c r="S601" s="63"/>
      <c r="T601" s="64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T601" s="16" t="s">
        <v>160</v>
      </c>
      <c r="AU601" s="16" t="s">
        <v>135</v>
      </c>
    </row>
    <row r="602" spans="1:65" s="2" customFormat="1" ht="24">
      <c r="A602" s="33"/>
      <c r="B602" s="34"/>
      <c r="C602" s="167" t="s">
        <v>1292</v>
      </c>
      <c r="D602" s="167" t="s">
        <v>125</v>
      </c>
      <c r="E602" s="168" t="s">
        <v>1293</v>
      </c>
      <c r="F602" s="169" t="s">
        <v>1294</v>
      </c>
      <c r="G602" s="170" t="s">
        <v>397</v>
      </c>
      <c r="H602" s="171">
        <v>3240</v>
      </c>
      <c r="I602" s="172"/>
      <c r="J602" s="173">
        <f>ROUND(I602*H602,2)</f>
        <v>0</v>
      </c>
      <c r="K602" s="169" t="s">
        <v>129</v>
      </c>
      <c r="L602" s="38"/>
      <c r="M602" s="174" t="s">
        <v>19</v>
      </c>
      <c r="N602" s="175" t="s">
        <v>46</v>
      </c>
      <c r="O602" s="63"/>
      <c r="P602" s="176">
        <f>O602*H602</f>
        <v>0</v>
      </c>
      <c r="Q602" s="176">
        <v>0</v>
      </c>
      <c r="R602" s="176">
        <f>Q602*H602</f>
        <v>0</v>
      </c>
      <c r="S602" s="176">
        <v>0</v>
      </c>
      <c r="T602" s="177">
        <f>S602*H602</f>
        <v>0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178" t="s">
        <v>139</v>
      </c>
      <c r="AT602" s="178" t="s">
        <v>125</v>
      </c>
      <c r="AU602" s="178" t="s">
        <v>135</v>
      </c>
      <c r="AY602" s="16" t="s">
        <v>122</v>
      </c>
      <c r="BE602" s="179">
        <f>IF(N602="základní",J602,0)</f>
        <v>0</v>
      </c>
      <c r="BF602" s="179">
        <f>IF(N602="snížená",J602,0)</f>
        <v>0</v>
      </c>
      <c r="BG602" s="179">
        <f>IF(N602="zákl. přenesená",J602,0)</f>
        <v>0</v>
      </c>
      <c r="BH602" s="179">
        <f>IF(N602="sníž. přenesená",J602,0)</f>
        <v>0</v>
      </c>
      <c r="BI602" s="179">
        <f>IF(N602="nulová",J602,0)</f>
        <v>0</v>
      </c>
      <c r="BJ602" s="16" t="s">
        <v>80</v>
      </c>
      <c r="BK602" s="179">
        <f>ROUND(I602*H602,2)</f>
        <v>0</v>
      </c>
      <c r="BL602" s="16" t="s">
        <v>139</v>
      </c>
      <c r="BM602" s="178" t="s">
        <v>1295</v>
      </c>
    </row>
    <row r="603" spans="1:65" s="2" customFormat="1" ht="48.75">
      <c r="A603" s="33"/>
      <c r="B603" s="34"/>
      <c r="C603" s="35"/>
      <c r="D603" s="190" t="s">
        <v>449</v>
      </c>
      <c r="E603" s="35"/>
      <c r="F603" s="191" t="s">
        <v>1296</v>
      </c>
      <c r="G603" s="35"/>
      <c r="H603" s="35"/>
      <c r="I603" s="192"/>
      <c r="J603" s="35"/>
      <c r="K603" s="35"/>
      <c r="L603" s="38"/>
      <c r="M603" s="193"/>
      <c r="N603" s="194"/>
      <c r="O603" s="63"/>
      <c r="P603" s="63"/>
      <c r="Q603" s="63"/>
      <c r="R603" s="63"/>
      <c r="S603" s="63"/>
      <c r="T603" s="64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T603" s="16" t="s">
        <v>449</v>
      </c>
      <c r="AU603" s="16" t="s">
        <v>135</v>
      </c>
    </row>
    <row r="604" spans="1:65" s="13" customFormat="1">
      <c r="B604" s="195"/>
      <c r="C604" s="196"/>
      <c r="D604" s="190" t="s">
        <v>285</v>
      </c>
      <c r="E604" s="197" t="s">
        <v>19</v>
      </c>
      <c r="F604" s="198" t="s">
        <v>1297</v>
      </c>
      <c r="G604" s="196"/>
      <c r="H604" s="199">
        <v>3240</v>
      </c>
      <c r="I604" s="200"/>
      <c r="J604" s="196"/>
      <c r="K604" s="196"/>
      <c r="L604" s="201"/>
      <c r="M604" s="202"/>
      <c r="N604" s="203"/>
      <c r="O604" s="203"/>
      <c r="P604" s="203"/>
      <c r="Q604" s="203"/>
      <c r="R604" s="203"/>
      <c r="S604" s="203"/>
      <c r="T604" s="204"/>
      <c r="AT604" s="205" t="s">
        <v>285</v>
      </c>
      <c r="AU604" s="205" t="s">
        <v>135</v>
      </c>
      <c r="AV604" s="13" t="s">
        <v>82</v>
      </c>
      <c r="AW604" s="13" t="s">
        <v>37</v>
      </c>
      <c r="AX604" s="13" t="s">
        <v>80</v>
      </c>
      <c r="AY604" s="205" t="s">
        <v>122</v>
      </c>
    </row>
    <row r="605" spans="1:65" s="2" customFormat="1" ht="33" customHeight="1">
      <c r="A605" s="33"/>
      <c r="B605" s="34"/>
      <c r="C605" s="167" t="s">
        <v>1298</v>
      </c>
      <c r="D605" s="167" t="s">
        <v>125</v>
      </c>
      <c r="E605" s="168" t="s">
        <v>1299</v>
      </c>
      <c r="F605" s="169" t="s">
        <v>1300</v>
      </c>
      <c r="G605" s="170" t="s">
        <v>397</v>
      </c>
      <c r="H605" s="171">
        <v>3240</v>
      </c>
      <c r="I605" s="172"/>
      <c r="J605" s="173">
        <f>ROUND(I605*H605,2)</f>
        <v>0</v>
      </c>
      <c r="K605" s="169" t="s">
        <v>129</v>
      </c>
      <c r="L605" s="38"/>
      <c r="M605" s="174" t="s">
        <v>19</v>
      </c>
      <c r="N605" s="175" t="s">
        <v>46</v>
      </c>
      <c r="O605" s="63"/>
      <c r="P605" s="176">
        <f>O605*H605</f>
        <v>0</v>
      </c>
      <c r="Q605" s="176">
        <v>0</v>
      </c>
      <c r="R605" s="176">
        <f>Q605*H605</f>
        <v>0</v>
      </c>
      <c r="S605" s="176">
        <v>0</v>
      </c>
      <c r="T605" s="177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178" t="s">
        <v>139</v>
      </c>
      <c r="AT605" s="178" t="s">
        <v>125</v>
      </c>
      <c r="AU605" s="178" t="s">
        <v>135</v>
      </c>
      <c r="AY605" s="16" t="s">
        <v>122</v>
      </c>
      <c r="BE605" s="179">
        <f>IF(N605="základní",J605,0)</f>
        <v>0</v>
      </c>
      <c r="BF605" s="179">
        <f>IF(N605="snížená",J605,0)</f>
        <v>0</v>
      </c>
      <c r="BG605" s="179">
        <f>IF(N605="zákl. přenesená",J605,0)</f>
        <v>0</v>
      </c>
      <c r="BH605" s="179">
        <f>IF(N605="sníž. přenesená",J605,0)</f>
        <v>0</v>
      </c>
      <c r="BI605" s="179">
        <f>IF(N605="nulová",J605,0)</f>
        <v>0</v>
      </c>
      <c r="BJ605" s="16" t="s">
        <v>80</v>
      </c>
      <c r="BK605" s="179">
        <f>ROUND(I605*H605,2)</f>
        <v>0</v>
      </c>
      <c r="BL605" s="16" t="s">
        <v>139</v>
      </c>
      <c r="BM605" s="178" t="s">
        <v>1301</v>
      </c>
    </row>
    <row r="606" spans="1:65" s="2" customFormat="1" ht="78">
      <c r="A606" s="33"/>
      <c r="B606" s="34"/>
      <c r="C606" s="35"/>
      <c r="D606" s="190" t="s">
        <v>449</v>
      </c>
      <c r="E606" s="35"/>
      <c r="F606" s="191" t="s">
        <v>1302</v>
      </c>
      <c r="G606" s="35"/>
      <c r="H606" s="35"/>
      <c r="I606" s="192"/>
      <c r="J606" s="35"/>
      <c r="K606" s="35"/>
      <c r="L606" s="38"/>
      <c r="M606" s="193"/>
      <c r="N606" s="194"/>
      <c r="O606" s="63"/>
      <c r="P606" s="63"/>
      <c r="Q606" s="63"/>
      <c r="R606" s="63"/>
      <c r="S606" s="63"/>
      <c r="T606" s="64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T606" s="16" t="s">
        <v>449</v>
      </c>
      <c r="AU606" s="16" t="s">
        <v>135</v>
      </c>
    </row>
    <row r="607" spans="1:65" s="13" customFormat="1">
      <c r="B607" s="195"/>
      <c r="C607" s="196"/>
      <c r="D607" s="190" t="s">
        <v>285</v>
      </c>
      <c r="E607" s="197" t="s">
        <v>19</v>
      </c>
      <c r="F607" s="198" t="s">
        <v>1297</v>
      </c>
      <c r="G607" s="196"/>
      <c r="H607" s="199">
        <v>3240</v>
      </c>
      <c r="I607" s="200"/>
      <c r="J607" s="196"/>
      <c r="K607" s="196"/>
      <c r="L607" s="201"/>
      <c r="M607" s="202"/>
      <c r="N607" s="203"/>
      <c r="O607" s="203"/>
      <c r="P607" s="203"/>
      <c r="Q607" s="203"/>
      <c r="R607" s="203"/>
      <c r="S607" s="203"/>
      <c r="T607" s="204"/>
      <c r="AT607" s="205" t="s">
        <v>285</v>
      </c>
      <c r="AU607" s="205" t="s">
        <v>135</v>
      </c>
      <c r="AV607" s="13" t="s">
        <v>82</v>
      </c>
      <c r="AW607" s="13" t="s">
        <v>37</v>
      </c>
      <c r="AX607" s="13" t="s">
        <v>80</v>
      </c>
      <c r="AY607" s="205" t="s">
        <v>122</v>
      </c>
    </row>
    <row r="608" spans="1:65" s="2" customFormat="1" ht="16.5" customHeight="1">
      <c r="A608" s="33"/>
      <c r="B608" s="34"/>
      <c r="C608" s="167" t="s">
        <v>1303</v>
      </c>
      <c r="D608" s="167" t="s">
        <v>125</v>
      </c>
      <c r="E608" s="168" t="s">
        <v>1203</v>
      </c>
      <c r="F608" s="169" t="s">
        <v>1204</v>
      </c>
      <c r="G608" s="170" t="s">
        <v>397</v>
      </c>
      <c r="H608" s="171">
        <v>9084</v>
      </c>
      <c r="I608" s="172"/>
      <c r="J608" s="173">
        <f>ROUND(I608*H608,2)</f>
        <v>0</v>
      </c>
      <c r="K608" s="169" t="s">
        <v>129</v>
      </c>
      <c r="L608" s="38"/>
      <c r="M608" s="174" t="s">
        <v>19</v>
      </c>
      <c r="N608" s="175" t="s">
        <v>46</v>
      </c>
      <c r="O608" s="63"/>
      <c r="P608" s="176">
        <f>O608*H608</f>
        <v>0</v>
      </c>
      <c r="Q608" s="176">
        <v>3.0000000000000001E-5</v>
      </c>
      <c r="R608" s="176">
        <f>Q608*H608</f>
        <v>0.27251999999999998</v>
      </c>
      <c r="S608" s="176">
        <v>0</v>
      </c>
      <c r="T608" s="177">
        <f>S608*H608</f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178" t="s">
        <v>411</v>
      </c>
      <c r="AT608" s="178" t="s">
        <v>125</v>
      </c>
      <c r="AU608" s="178" t="s">
        <v>135</v>
      </c>
      <c r="AY608" s="16" t="s">
        <v>122</v>
      </c>
      <c r="BE608" s="179">
        <f>IF(N608="základní",J608,0)</f>
        <v>0</v>
      </c>
      <c r="BF608" s="179">
        <f>IF(N608="snížená",J608,0)</f>
        <v>0</v>
      </c>
      <c r="BG608" s="179">
        <f>IF(N608="zákl. přenesená",J608,0)</f>
        <v>0</v>
      </c>
      <c r="BH608" s="179">
        <f>IF(N608="sníž. přenesená",J608,0)</f>
        <v>0</v>
      </c>
      <c r="BI608" s="179">
        <f>IF(N608="nulová",J608,0)</f>
        <v>0</v>
      </c>
      <c r="BJ608" s="16" t="s">
        <v>80</v>
      </c>
      <c r="BK608" s="179">
        <f>ROUND(I608*H608,2)</f>
        <v>0</v>
      </c>
      <c r="BL608" s="16" t="s">
        <v>411</v>
      </c>
      <c r="BM608" s="178" t="s">
        <v>1304</v>
      </c>
    </row>
    <row r="609" spans="1:65" s="2" customFormat="1" ht="39">
      <c r="A609" s="33"/>
      <c r="B609" s="34"/>
      <c r="C609" s="35"/>
      <c r="D609" s="190" t="s">
        <v>449</v>
      </c>
      <c r="E609" s="35"/>
      <c r="F609" s="191" t="s">
        <v>489</v>
      </c>
      <c r="G609" s="35"/>
      <c r="H609" s="35"/>
      <c r="I609" s="192"/>
      <c r="J609" s="35"/>
      <c r="K609" s="35"/>
      <c r="L609" s="38"/>
      <c r="M609" s="193"/>
      <c r="N609" s="194"/>
      <c r="O609" s="63"/>
      <c r="P609" s="63"/>
      <c r="Q609" s="63"/>
      <c r="R609" s="63"/>
      <c r="S609" s="63"/>
      <c r="T609" s="64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T609" s="16" t="s">
        <v>449</v>
      </c>
      <c r="AU609" s="16" t="s">
        <v>135</v>
      </c>
    </row>
    <row r="610" spans="1:65" s="13" customFormat="1">
      <c r="B610" s="195"/>
      <c r="C610" s="196"/>
      <c r="D610" s="190" t="s">
        <v>285</v>
      </c>
      <c r="E610" s="197" t="s">
        <v>19</v>
      </c>
      <c r="F610" s="198" t="s">
        <v>1305</v>
      </c>
      <c r="G610" s="196"/>
      <c r="H610" s="199">
        <v>9084</v>
      </c>
      <c r="I610" s="200"/>
      <c r="J610" s="196"/>
      <c r="K610" s="196"/>
      <c r="L610" s="201"/>
      <c r="M610" s="202"/>
      <c r="N610" s="203"/>
      <c r="O610" s="203"/>
      <c r="P610" s="203"/>
      <c r="Q610" s="203"/>
      <c r="R610" s="203"/>
      <c r="S610" s="203"/>
      <c r="T610" s="204"/>
      <c r="AT610" s="205" t="s">
        <v>285</v>
      </c>
      <c r="AU610" s="205" t="s">
        <v>135</v>
      </c>
      <c r="AV610" s="13" t="s">
        <v>82</v>
      </c>
      <c r="AW610" s="13" t="s">
        <v>37</v>
      </c>
      <c r="AX610" s="13" t="s">
        <v>80</v>
      </c>
      <c r="AY610" s="205" t="s">
        <v>122</v>
      </c>
    </row>
    <row r="611" spans="1:65" s="2" customFormat="1" ht="16.5" customHeight="1">
      <c r="A611" s="33"/>
      <c r="B611" s="34"/>
      <c r="C611" s="167" t="s">
        <v>1306</v>
      </c>
      <c r="D611" s="167" t="s">
        <v>125</v>
      </c>
      <c r="E611" s="168" t="s">
        <v>501</v>
      </c>
      <c r="F611" s="169" t="s">
        <v>502</v>
      </c>
      <c r="G611" s="170" t="s">
        <v>397</v>
      </c>
      <c r="H611" s="171">
        <v>6104</v>
      </c>
      <c r="I611" s="172"/>
      <c r="J611" s="173">
        <f>ROUND(I611*H611,2)</f>
        <v>0</v>
      </c>
      <c r="K611" s="169" t="s">
        <v>129</v>
      </c>
      <c r="L611" s="38"/>
      <c r="M611" s="174" t="s">
        <v>19</v>
      </c>
      <c r="N611" s="175" t="s">
        <v>46</v>
      </c>
      <c r="O611" s="63"/>
      <c r="P611" s="176">
        <f>O611*H611</f>
        <v>0</v>
      </c>
      <c r="Q611" s="176">
        <v>9.0130000000000002E-2</v>
      </c>
      <c r="R611" s="176">
        <f>Q611*H611</f>
        <v>550.15351999999996</v>
      </c>
      <c r="S611" s="176">
        <v>0</v>
      </c>
      <c r="T611" s="177">
        <f>S611*H611</f>
        <v>0</v>
      </c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R611" s="178" t="s">
        <v>411</v>
      </c>
      <c r="AT611" s="178" t="s">
        <v>125</v>
      </c>
      <c r="AU611" s="178" t="s">
        <v>135</v>
      </c>
      <c r="AY611" s="16" t="s">
        <v>122</v>
      </c>
      <c r="BE611" s="179">
        <f>IF(N611="základní",J611,0)</f>
        <v>0</v>
      </c>
      <c r="BF611" s="179">
        <f>IF(N611="snížená",J611,0)</f>
        <v>0</v>
      </c>
      <c r="BG611" s="179">
        <f>IF(N611="zákl. přenesená",J611,0)</f>
        <v>0</v>
      </c>
      <c r="BH611" s="179">
        <f>IF(N611="sníž. přenesená",J611,0)</f>
        <v>0</v>
      </c>
      <c r="BI611" s="179">
        <f>IF(N611="nulová",J611,0)</f>
        <v>0</v>
      </c>
      <c r="BJ611" s="16" t="s">
        <v>80</v>
      </c>
      <c r="BK611" s="179">
        <f>ROUND(I611*H611,2)</f>
        <v>0</v>
      </c>
      <c r="BL611" s="16" t="s">
        <v>411</v>
      </c>
      <c r="BM611" s="178" t="s">
        <v>1307</v>
      </c>
    </row>
    <row r="612" spans="1:65" s="2" customFormat="1" ht="68.25">
      <c r="A612" s="33"/>
      <c r="B612" s="34"/>
      <c r="C612" s="35"/>
      <c r="D612" s="190" t="s">
        <v>449</v>
      </c>
      <c r="E612" s="35"/>
      <c r="F612" s="191" t="s">
        <v>494</v>
      </c>
      <c r="G612" s="35"/>
      <c r="H612" s="35"/>
      <c r="I612" s="192"/>
      <c r="J612" s="35"/>
      <c r="K612" s="35"/>
      <c r="L612" s="38"/>
      <c r="M612" s="193"/>
      <c r="N612" s="194"/>
      <c r="O612" s="63"/>
      <c r="P612" s="63"/>
      <c r="Q612" s="63"/>
      <c r="R612" s="63"/>
      <c r="S612" s="63"/>
      <c r="T612" s="64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T612" s="16" t="s">
        <v>449</v>
      </c>
      <c r="AU612" s="16" t="s">
        <v>135</v>
      </c>
    </row>
    <row r="613" spans="1:65" s="2" customFormat="1" ht="24">
      <c r="A613" s="33"/>
      <c r="B613" s="34"/>
      <c r="C613" s="167" t="s">
        <v>1308</v>
      </c>
      <c r="D613" s="167" t="s">
        <v>125</v>
      </c>
      <c r="E613" s="168" t="s">
        <v>1309</v>
      </c>
      <c r="F613" s="169" t="s">
        <v>1310</v>
      </c>
      <c r="G613" s="170" t="s">
        <v>397</v>
      </c>
      <c r="H613" s="171">
        <v>2034.7</v>
      </c>
      <c r="I613" s="172"/>
      <c r="J613" s="173">
        <f>ROUND(I613*H613,2)</f>
        <v>0</v>
      </c>
      <c r="K613" s="169" t="s">
        <v>129</v>
      </c>
      <c r="L613" s="38"/>
      <c r="M613" s="174" t="s">
        <v>19</v>
      </c>
      <c r="N613" s="175" t="s">
        <v>46</v>
      </c>
      <c r="O613" s="63"/>
      <c r="P613" s="176">
        <f>O613*H613</f>
        <v>0</v>
      </c>
      <c r="Q613" s="176">
        <v>0.37980000000000003</v>
      </c>
      <c r="R613" s="176">
        <f>Q613*H613</f>
        <v>772.77906000000007</v>
      </c>
      <c r="S613" s="176">
        <v>0</v>
      </c>
      <c r="T613" s="177">
        <f>S613*H613</f>
        <v>0</v>
      </c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R613" s="178" t="s">
        <v>411</v>
      </c>
      <c r="AT613" s="178" t="s">
        <v>125</v>
      </c>
      <c r="AU613" s="178" t="s">
        <v>135</v>
      </c>
      <c r="AY613" s="16" t="s">
        <v>122</v>
      </c>
      <c r="BE613" s="179">
        <f>IF(N613="základní",J613,0)</f>
        <v>0</v>
      </c>
      <c r="BF613" s="179">
        <f>IF(N613="snížená",J613,0)</f>
        <v>0</v>
      </c>
      <c r="BG613" s="179">
        <f>IF(N613="zákl. přenesená",J613,0)</f>
        <v>0</v>
      </c>
      <c r="BH613" s="179">
        <f>IF(N613="sníž. přenesená",J613,0)</f>
        <v>0</v>
      </c>
      <c r="BI613" s="179">
        <f>IF(N613="nulová",J613,0)</f>
        <v>0</v>
      </c>
      <c r="BJ613" s="16" t="s">
        <v>80</v>
      </c>
      <c r="BK613" s="179">
        <f>ROUND(I613*H613,2)</f>
        <v>0</v>
      </c>
      <c r="BL613" s="16" t="s">
        <v>411</v>
      </c>
      <c r="BM613" s="178" t="s">
        <v>1311</v>
      </c>
    </row>
    <row r="614" spans="1:65" s="2" customFormat="1" ht="68.25">
      <c r="A614" s="33"/>
      <c r="B614" s="34"/>
      <c r="C614" s="35"/>
      <c r="D614" s="190" t="s">
        <v>449</v>
      </c>
      <c r="E614" s="35"/>
      <c r="F614" s="191" t="s">
        <v>494</v>
      </c>
      <c r="G614" s="35"/>
      <c r="H614" s="35"/>
      <c r="I614" s="192"/>
      <c r="J614" s="35"/>
      <c r="K614" s="35"/>
      <c r="L614" s="38"/>
      <c r="M614" s="193"/>
      <c r="N614" s="194"/>
      <c r="O614" s="63"/>
      <c r="P614" s="63"/>
      <c r="Q614" s="63"/>
      <c r="R614" s="63"/>
      <c r="S614" s="63"/>
      <c r="T614" s="64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T614" s="16" t="s">
        <v>449</v>
      </c>
      <c r="AU614" s="16" t="s">
        <v>135</v>
      </c>
    </row>
    <row r="615" spans="1:65" s="2" customFormat="1" ht="24">
      <c r="A615" s="33"/>
      <c r="B615" s="34"/>
      <c r="C615" s="167" t="s">
        <v>1312</v>
      </c>
      <c r="D615" s="167" t="s">
        <v>125</v>
      </c>
      <c r="E615" s="168" t="s">
        <v>491</v>
      </c>
      <c r="F615" s="169" t="s">
        <v>492</v>
      </c>
      <c r="G615" s="170" t="s">
        <v>397</v>
      </c>
      <c r="H615" s="171">
        <v>1247.4000000000001</v>
      </c>
      <c r="I615" s="172"/>
      <c r="J615" s="173">
        <f>ROUND(I615*H615,2)</f>
        <v>0</v>
      </c>
      <c r="K615" s="169" t="s">
        <v>129</v>
      </c>
      <c r="L615" s="38"/>
      <c r="M615" s="174" t="s">
        <v>19</v>
      </c>
      <c r="N615" s="175" t="s">
        <v>46</v>
      </c>
      <c r="O615" s="63"/>
      <c r="P615" s="176">
        <f>O615*H615</f>
        <v>0</v>
      </c>
      <c r="Q615" s="176">
        <v>0.37080000000000002</v>
      </c>
      <c r="R615" s="176">
        <f>Q615*H615</f>
        <v>462.53592000000003</v>
      </c>
      <c r="S615" s="176">
        <v>0</v>
      </c>
      <c r="T615" s="177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78" t="s">
        <v>411</v>
      </c>
      <c r="AT615" s="178" t="s">
        <v>125</v>
      </c>
      <c r="AU615" s="178" t="s">
        <v>135</v>
      </c>
      <c r="AY615" s="16" t="s">
        <v>122</v>
      </c>
      <c r="BE615" s="179">
        <f>IF(N615="základní",J615,0)</f>
        <v>0</v>
      </c>
      <c r="BF615" s="179">
        <f>IF(N615="snížená",J615,0)</f>
        <v>0</v>
      </c>
      <c r="BG615" s="179">
        <f>IF(N615="zákl. přenesená",J615,0)</f>
        <v>0</v>
      </c>
      <c r="BH615" s="179">
        <f>IF(N615="sníž. přenesená",J615,0)</f>
        <v>0</v>
      </c>
      <c r="BI615" s="179">
        <f>IF(N615="nulová",J615,0)</f>
        <v>0</v>
      </c>
      <c r="BJ615" s="16" t="s">
        <v>80</v>
      </c>
      <c r="BK615" s="179">
        <f>ROUND(I615*H615,2)</f>
        <v>0</v>
      </c>
      <c r="BL615" s="16" t="s">
        <v>411</v>
      </c>
      <c r="BM615" s="178" t="s">
        <v>1313</v>
      </c>
    </row>
    <row r="616" spans="1:65" s="2" customFormat="1" ht="68.25">
      <c r="A616" s="33"/>
      <c r="B616" s="34"/>
      <c r="C616" s="35"/>
      <c r="D616" s="190" t="s">
        <v>449</v>
      </c>
      <c r="E616" s="35"/>
      <c r="F616" s="191" t="s">
        <v>494</v>
      </c>
      <c r="G616" s="35"/>
      <c r="H616" s="35"/>
      <c r="I616" s="192"/>
      <c r="J616" s="35"/>
      <c r="K616" s="35"/>
      <c r="L616" s="38"/>
      <c r="M616" s="193"/>
      <c r="N616" s="194"/>
      <c r="O616" s="63"/>
      <c r="P616" s="63"/>
      <c r="Q616" s="63"/>
      <c r="R616" s="63"/>
      <c r="S616" s="63"/>
      <c r="T616" s="6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T616" s="16" t="s">
        <v>449</v>
      </c>
      <c r="AU616" s="16" t="s">
        <v>135</v>
      </c>
    </row>
    <row r="617" spans="1:65" s="2" customFormat="1" ht="19.5">
      <c r="A617" s="33"/>
      <c r="B617" s="34"/>
      <c r="C617" s="35"/>
      <c r="D617" s="190" t="s">
        <v>160</v>
      </c>
      <c r="E617" s="35"/>
      <c r="F617" s="191" t="s">
        <v>1084</v>
      </c>
      <c r="G617" s="35"/>
      <c r="H617" s="35"/>
      <c r="I617" s="192"/>
      <c r="J617" s="35"/>
      <c r="K617" s="35"/>
      <c r="L617" s="38"/>
      <c r="M617" s="193"/>
      <c r="N617" s="194"/>
      <c r="O617" s="63"/>
      <c r="P617" s="63"/>
      <c r="Q617" s="63"/>
      <c r="R617" s="63"/>
      <c r="S617" s="63"/>
      <c r="T617" s="64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T617" s="16" t="s">
        <v>160</v>
      </c>
      <c r="AU617" s="16" t="s">
        <v>135</v>
      </c>
    </row>
    <row r="618" spans="1:65" s="13" customFormat="1">
      <c r="B618" s="195"/>
      <c r="C618" s="196"/>
      <c r="D618" s="190" t="s">
        <v>285</v>
      </c>
      <c r="E618" s="197" t="s">
        <v>19</v>
      </c>
      <c r="F618" s="198" t="s">
        <v>1314</v>
      </c>
      <c r="G618" s="196"/>
      <c r="H618" s="199">
        <v>1247.4000000000001</v>
      </c>
      <c r="I618" s="200"/>
      <c r="J618" s="196"/>
      <c r="K618" s="196"/>
      <c r="L618" s="201"/>
      <c r="M618" s="202"/>
      <c r="N618" s="203"/>
      <c r="O618" s="203"/>
      <c r="P618" s="203"/>
      <c r="Q618" s="203"/>
      <c r="R618" s="203"/>
      <c r="S618" s="203"/>
      <c r="T618" s="204"/>
      <c r="AT618" s="205" t="s">
        <v>285</v>
      </c>
      <c r="AU618" s="205" t="s">
        <v>135</v>
      </c>
      <c r="AV618" s="13" t="s">
        <v>82</v>
      </c>
      <c r="AW618" s="13" t="s">
        <v>37</v>
      </c>
      <c r="AX618" s="13" t="s">
        <v>80</v>
      </c>
      <c r="AY618" s="205" t="s">
        <v>122</v>
      </c>
    </row>
    <row r="619" spans="1:65" s="2" customFormat="1" ht="24">
      <c r="A619" s="33"/>
      <c r="B619" s="34"/>
      <c r="C619" s="167" t="s">
        <v>1315</v>
      </c>
      <c r="D619" s="167" t="s">
        <v>125</v>
      </c>
      <c r="E619" s="168" t="s">
        <v>1316</v>
      </c>
      <c r="F619" s="169" t="s">
        <v>1317</v>
      </c>
      <c r="G619" s="170" t="s">
        <v>397</v>
      </c>
      <c r="H619" s="171">
        <v>3622</v>
      </c>
      <c r="I619" s="172"/>
      <c r="J619" s="173">
        <f>ROUND(I619*H619,2)</f>
        <v>0</v>
      </c>
      <c r="K619" s="169" t="s">
        <v>129</v>
      </c>
      <c r="L619" s="38"/>
      <c r="M619" s="174" t="s">
        <v>19</v>
      </c>
      <c r="N619" s="175" t="s">
        <v>46</v>
      </c>
      <c r="O619" s="63"/>
      <c r="P619" s="176">
        <f>O619*H619</f>
        <v>0</v>
      </c>
      <c r="Q619" s="176">
        <v>0.18906999999999999</v>
      </c>
      <c r="R619" s="176">
        <f>Q619*H619</f>
        <v>684.81153999999992</v>
      </c>
      <c r="S619" s="176">
        <v>0</v>
      </c>
      <c r="T619" s="177">
        <f>S619*H619</f>
        <v>0</v>
      </c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R619" s="178" t="s">
        <v>411</v>
      </c>
      <c r="AT619" s="178" t="s">
        <v>125</v>
      </c>
      <c r="AU619" s="178" t="s">
        <v>135</v>
      </c>
      <c r="AY619" s="16" t="s">
        <v>122</v>
      </c>
      <c r="BE619" s="179">
        <f>IF(N619="základní",J619,0)</f>
        <v>0</v>
      </c>
      <c r="BF619" s="179">
        <f>IF(N619="snížená",J619,0)</f>
        <v>0</v>
      </c>
      <c r="BG619" s="179">
        <f>IF(N619="zákl. přenesená",J619,0)</f>
        <v>0</v>
      </c>
      <c r="BH619" s="179">
        <f>IF(N619="sníž. přenesená",J619,0)</f>
        <v>0</v>
      </c>
      <c r="BI619" s="179">
        <f>IF(N619="nulová",J619,0)</f>
        <v>0</v>
      </c>
      <c r="BJ619" s="16" t="s">
        <v>80</v>
      </c>
      <c r="BK619" s="179">
        <f>ROUND(I619*H619,2)</f>
        <v>0</v>
      </c>
      <c r="BL619" s="16" t="s">
        <v>411</v>
      </c>
      <c r="BM619" s="178" t="s">
        <v>1318</v>
      </c>
    </row>
    <row r="620" spans="1:65" s="2" customFormat="1" ht="68.25">
      <c r="A620" s="33"/>
      <c r="B620" s="34"/>
      <c r="C620" s="35"/>
      <c r="D620" s="190" t="s">
        <v>449</v>
      </c>
      <c r="E620" s="35"/>
      <c r="F620" s="191" t="s">
        <v>494</v>
      </c>
      <c r="G620" s="35"/>
      <c r="H620" s="35"/>
      <c r="I620" s="192"/>
      <c r="J620" s="35"/>
      <c r="K620" s="35"/>
      <c r="L620" s="38"/>
      <c r="M620" s="193"/>
      <c r="N620" s="194"/>
      <c r="O620" s="63"/>
      <c r="P620" s="63"/>
      <c r="Q620" s="63"/>
      <c r="R620" s="63"/>
      <c r="S620" s="63"/>
      <c r="T620" s="64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T620" s="16" t="s">
        <v>449</v>
      </c>
      <c r="AU620" s="16" t="s">
        <v>135</v>
      </c>
    </row>
    <row r="621" spans="1:65" s="13" customFormat="1">
      <c r="B621" s="195"/>
      <c r="C621" s="196"/>
      <c r="D621" s="190" t="s">
        <v>285</v>
      </c>
      <c r="E621" s="197" t="s">
        <v>19</v>
      </c>
      <c r="F621" s="198" t="s">
        <v>1319</v>
      </c>
      <c r="G621" s="196"/>
      <c r="H621" s="199">
        <v>3622</v>
      </c>
      <c r="I621" s="200"/>
      <c r="J621" s="196"/>
      <c r="K621" s="196"/>
      <c r="L621" s="201"/>
      <c r="M621" s="202"/>
      <c r="N621" s="203"/>
      <c r="O621" s="203"/>
      <c r="P621" s="203"/>
      <c r="Q621" s="203"/>
      <c r="R621" s="203"/>
      <c r="S621" s="203"/>
      <c r="T621" s="204"/>
      <c r="AT621" s="205" t="s">
        <v>285</v>
      </c>
      <c r="AU621" s="205" t="s">
        <v>135</v>
      </c>
      <c r="AV621" s="13" t="s">
        <v>82</v>
      </c>
      <c r="AW621" s="13" t="s">
        <v>37</v>
      </c>
      <c r="AX621" s="13" t="s">
        <v>80</v>
      </c>
      <c r="AY621" s="205" t="s">
        <v>122</v>
      </c>
    </row>
    <row r="622" spans="1:65" s="2" customFormat="1" ht="24">
      <c r="A622" s="33"/>
      <c r="B622" s="34"/>
      <c r="C622" s="167" t="s">
        <v>1320</v>
      </c>
      <c r="D622" s="167" t="s">
        <v>125</v>
      </c>
      <c r="E622" s="168" t="s">
        <v>1321</v>
      </c>
      <c r="F622" s="169" t="s">
        <v>1322</v>
      </c>
      <c r="G622" s="170" t="s">
        <v>397</v>
      </c>
      <c r="H622" s="171">
        <v>505</v>
      </c>
      <c r="I622" s="172"/>
      <c r="J622" s="173">
        <f>ROUND(I622*H622,2)</f>
        <v>0</v>
      </c>
      <c r="K622" s="169" t="s">
        <v>129</v>
      </c>
      <c r="L622" s="38"/>
      <c r="M622" s="174" t="s">
        <v>19</v>
      </c>
      <c r="N622" s="175" t="s">
        <v>46</v>
      </c>
      <c r="O622" s="63"/>
      <c r="P622" s="176">
        <f>O622*H622</f>
        <v>0</v>
      </c>
      <c r="Q622" s="176">
        <v>0.10100000000000001</v>
      </c>
      <c r="R622" s="176">
        <f>Q622*H622</f>
        <v>51.005000000000003</v>
      </c>
      <c r="S622" s="176">
        <v>0</v>
      </c>
      <c r="T622" s="177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178" t="s">
        <v>411</v>
      </c>
      <c r="AT622" s="178" t="s">
        <v>125</v>
      </c>
      <c r="AU622" s="178" t="s">
        <v>135</v>
      </c>
      <c r="AY622" s="16" t="s">
        <v>122</v>
      </c>
      <c r="BE622" s="179">
        <f>IF(N622="základní",J622,0)</f>
        <v>0</v>
      </c>
      <c r="BF622" s="179">
        <f>IF(N622="snížená",J622,0)</f>
        <v>0</v>
      </c>
      <c r="BG622" s="179">
        <f>IF(N622="zákl. přenesená",J622,0)</f>
        <v>0</v>
      </c>
      <c r="BH622" s="179">
        <f>IF(N622="sníž. přenesená",J622,0)</f>
        <v>0</v>
      </c>
      <c r="BI622" s="179">
        <f>IF(N622="nulová",J622,0)</f>
        <v>0</v>
      </c>
      <c r="BJ622" s="16" t="s">
        <v>80</v>
      </c>
      <c r="BK622" s="179">
        <f>ROUND(I622*H622,2)</f>
        <v>0</v>
      </c>
      <c r="BL622" s="16" t="s">
        <v>411</v>
      </c>
      <c r="BM622" s="178" t="s">
        <v>1323</v>
      </c>
    </row>
    <row r="623" spans="1:65" s="2" customFormat="1" ht="68.25">
      <c r="A623" s="33"/>
      <c r="B623" s="34"/>
      <c r="C623" s="35"/>
      <c r="D623" s="190" t="s">
        <v>449</v>
      </c>
      <c r="E623" s="35"/>
      <c r="F623" s="191" t="s">
        <v>494</v>
      </c>
      <c r="G623" s="35"/>
      <c r="H623" s="35"/>
      <c r="I623" s="192"/>
      <c r="J623" s="35"/>
      <c r="K623" s="35"/>
      <c r="L623" s="38"/>
      <c r="M623" s="193"/>
      <c r="N623" s="194"/>
      <c r="O623" s="63"/>
      <c r="P623" s="63"/>
      <c r="Q623" s="63"/>
      <c r="R623" s="63"/>
      <c r="S623" s="63"/>
      <c r="T623" s="64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T623" s="16" t="s">
        <v>449</v>
      </c>
      <c r="AU623" s="16" t="s">
        <v>135</v>
      </c>
    </row>
    <row r="624" spans="1:65" s="13" customFormat="1">
      <c r="B624" s="195"/>
      <c r="C624" s="196"/>
      <c r="D624" s="190" t="s">
        <v>285</v>
      </c>
      <c r="E624" s="197" t="s">
        <v>19</v>
      </c>
      <c r="F624" s="198" t="s">
        <v>1324</v>
      </c>
      <c r="G624" s="196"/>
      <c r="H624" s="199">
        <v>505</v>
      </c>
      <c r="I624" s="200"/>
      <c r="J624" s="196"/>
      <c r="K624" s="196"/>
      <c r="L624" s="201"/>
      <c r="M624" s="202"/>
      <c r="N624" s="203"/>
      <c r="O624" s="203"/>
      <c r="P624" s="203"/>
      <c r="Q624" s="203"/>
      <c r="R624" s="203"/>
      <c r="S624" s="203"/>
      <c r="T624" s="204"/>
      <c r="AT624" s="205" t="s">
        <v>285</v>
      </c>
      <c r="AU624" s="205" t="s">
        <v>135</v>
      </c>
      <c r="AV624" s="13" t="s">
        <v>82</v>
      </c>
      <c r="AW624" s="13" t="s">
        <v>37</v>
      </c>
      <c r="AX624" s="13" t="s">
        <v>80</v>
      </c>
      <c r="AY624" s="205" t="s">
        <v>122</v>
      </c>
    </row>
    <row r="625" spans="1:65" s="2" customFormat="1" ht="36">
      <c r="A625" s="33"/>
      <c r="B625" s="34"/>
      <c r="C625" s="167" t="s">
        <v>1325</v>
      </c>
      <c r="D625" s="167" t="s">
        <v>125</v>
      </c>
      <c r="E625" s="168" t="s">
        <v>1326</v>
      </c>
      <c r="F625" s="169" t="s">
        <v>1327</v>
      </c>
      <c r="G625" s="170" t="s">
        <v>397</v>
      </c>
      <c r="H625" s="171">
        <v>390</v>
      </c>
      <c r="I625" s="172"/>
      <c r="J625" s="173">
        <f>ROUND(I625*H625,2)</f>
        <v>0</v>
      </c>
      <c r="K625" s="169" t="s">
        <v>129</v>
      </c>
      <c r="L625" s="38"/>
      <c r="M625" s="174" t="s">
        <v>19</v>
      </c>
      <c r="N625" s="175" t="s">
        <v>46</v>
      </c>
      <c r="O625" s="63"/>
      <c r="P625" s="176">
        <f>O625*H625</f>
        <v>0</v>
      </c>
      <c r="Q625" s="176">
        <v>0</v>
      </c>
      <c r="R625" s="176">
        <f>Q625*H625</f>
        <v>0</v>
      </c>
      <c r="S625" s="176">
        <v>0</v>
      </c>
      <c r="T625" s="177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78" t="s">
        <v>411</v>
      </c>
      <c r="AT625" s="178" t="s">
        <v>125</v>
      </c>
      <c r="AU625" s="178" t="s">
        <v>135</v>
      </c>
      <c r="AY625" s="16" t="s">
        <v>122</v>
      </c>
      <c r="BE625" s="179">
        <f>IF(N625="základní",J625,0)</f>
        <v>0</v>
      </c>
      <c r="BF625" s="179">
        <f>IF(N625="snížená",J625,0)</f>
        <v>0</v>
      </c>
      <c r="BG625" s="179">
        <f>IF(N625="zákl. přenesená",J625,0)</f>
        <v>0</v>
      </c>
      <c r="BH625" s="179">
        <f>IF(N625="sníž. přenesená",J625,0)</f>
        <v>0</v>
      </c>
      <c r="BI625" s="179">
        <f>IF(N625="nulová",J625,0)</f>
        <v>0</v>
      </c>
      <c r="BJ625" s="16" t="s">
        <v>80</v>
      </c>
      <c r="BK625" s="179">
        <f>ROUND(I625*H625,2)</f>
        <v>0</v>
      </c>
      <c r="BL625" s="16" t="s">
        <v>411</v>
      </c>
      <c r="BM625" s="178" t="s">
        <v>1328</v>
      </c>
    </row>
    <row r="626" spans="1:65" s="2" customFormat="1" ht="58.5">
      <c r="A626" s="33"/>
      <c r="B626" s="34"/>
      <c r="C626" s="35"/>
      <c r="D626" s="190" t="s">
        <v>449</v>
      </c>
      <c r="E626" s="35"/>
      <c r="F626" s="191" t="s">
        <v>1329</v>
      </c>
      <c r="G626" s="35"/>
      <c r="H626" s="35"/>
      <c r="I626" s="192"/>
      <c r="J626" s="35"/>
      <c r="K626" s="35"/>
      <c r="L626" s="38"/>
      <c r="M626" s="193"/>
      <c r="N626" s="194"/>
      <c r="O626" s="63"/>
      <c r="P626" s="63"/>
      <c r="Q626" s="63"/>
      <c r="R626" s="63"/>
      <c r="S626" s="63"/>
      <c r="T626" s="64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T626" s="16" t="s">
        <v>449</v>
      </c>
      <c r="AU626" s="16" t="s">
        <v>135</v>
      </c>
    </row>
    <row r="627" spans="1:65" s="2" customFormat="1" ht="16.5" customHeight="1">
      <c r="A627" s="33"/>
      <c r="B627" s="34"/>
      <c r="C627" s="180" t="s">
        <v>1330</v>
      </c>
      <c r="D627" s="180" t="s">
        <v>147</v>
      </c>
      <c r="E627" s="181" t="s">
        <v>1331</v>
      </c>
      <c r="F627" s="182" t="s">
        <v>1332</v>
      </c>
      <c r="G627" s="183" t="s">
        <v>397</v>
      </c>
      <c r="H627" s="184">
        <v>390</v>
      </c>
      <c r="I627" s="185"/>
      <c r="J627" s="186">
        <f>ROUND(I627*H627,2)</f>
        <v>0</v>
      </c>
      <c r="K627" s="182" t="s">
        <v>19</v>
      </c>
      <c r="L627" s="187"/>
      <c r="M627" s="188" t="s">
        <v>19</v>
      </c>
      <c r="N627" s="189" t="s">
        <v>46</v>
      </c>
      <c r="O627" s="63"/>
      <c r="P627" s="176">
        <f>O627*H627</f>
        <v>0</v>
      </c>
      <c r="Q627" s="176">
        <v>0</v>
      </c>
      <c r="R627" s="176">
        <f>Q627*H627</f>
        <v>0</v>
      </c>
      <c r="S627" s="176">
        <v>0</v>
      </c>
      <c r="T627" s="177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178" t="s">
        <v>1298</v>
      </c>
      <c r="AT627" s="178" t="s">
        <v>147</v>
      </c>
      <c r="AU627" s="178" t="s">
        <v>135</v>
      </c>
      <c r="AY627" s="16" t="s">
        <v>122</v>
      </c>
      <c r="BE627" s="179">
        <f>IF(N627="základní",J627,0)</f>
        <v>0</v>
      </c>
      <c r="BF627" s="179">
        <f>IF(N627="snížená",J627,0)</f>
        <v>0</v>
      </c>
      <c r="BG627" s="179">
        <f>IF(N627="zákl. přenesená",J627,0)</f>
        <v>0</v>
      </c>
      <c r="BH627" s="179">
        <f>IF(N627="sníž. přenesená",J627,0)</f>
        <v>0</v>
      </c>
      <c r="BI627" s="179">
        <f>IF(N627="nulová",J627,0)</f>
        <v>0</v>
      </c>
      <c r="BJ627" s="16" t="s">
        <v>80</v>
      </c>
      <c r="BK627" s="179">
        <f>ROUND(I627*H627,2)</f>
        <v>0</v>
      </c>
      <c r="BL627" s="16" t="s">
        <v>411</v>
      </c>
      <c r="BM627" s="178" t="s">
        <v>1333</v>
      </c>
    </row>
    <row r="628" spans="1:65" s="2" customFormat="1" ht="16.5" customHeight="1">
      <c r="A628" s="33"/>
      <c r="B628" s="34"/>
      <c r="C628" s="180" t="s">
        <v>1334</v>
      </c>
      <c r="D628" s="180" t="s">
        <v>147</v>
      </c>
      <c r="E628" s="181" t="s">
        <v>1335</v>
      </c>
      <c r="F628" s="182" t="s">
        <v>1336</v>
      </c>
      <c r="G628" s="183" t="s">
        <v>397</v>
      </c>
      <c r="H628" s="184">
        <v>116.2</v>
      </c>
      <c r="I628" s="185"/>
      <c r="J628" s="186">
        <f>ROUND(I628*H628,2)</f>
        <v>0</v>
      </c>
      <c r="K628" s="182" t="s">
        <v>19</v>
      </c>
      <c r="L628" s="187"/>
      <c r="M628" s="188" t="s">
        <v>19</v>
      </c>
      <c r="N628" s="189" t="s">
        <v>46</v>
      </c>
      <c r="O628" s="63"/>
      <c r="P628" s="176">
        <f>O628*H628</f>
        <v>0</v>
      </c>
      <c r="Q628" s="176">
        <v>0</v>
      </c>
      <c r="R628" s="176">
        <f>Q628*H628</f>
        <v>0</v>
      </c>
      <c r="S628" s="176">
        <v>0</v>
      </c>
      <c r="T628" s="177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78" t="s">
        <v>1298</v>
      </c>
      <c r="AT628" s="178" t="s">
        <v>147</v>
      </c>
      <c r="AU628" s="178" t="s">
        <v>135</v>
      </c>
      <c r="AY628" s="16" t="s">
        <v>122</v>
      </c>
      <c r="BE628" s="179">
        <f>IF(N628="základní",J628,0)</f>
        <v>0</v>
      </c>
      <c r="BF628" s="179">
        <f>IF(N628="snížená",J628,0)</f>
        <v>0</v>
      </c>
      <c r="BG628" s="179">
        <f>IF(N628="zákl. přenesená",J628,0)</f>
        <v>0</v>
      </c>
      <c r="BH628" s="179">
        <f>IF(N628="sníž. přenesená",J628,0)</f>
        <v>0</v>
      </c>
      <c r="BI628" s="179">
        <f>IF(N628="nulová",J628,0)</f>
        <v>0</v>
      </c>
      <c r="BJ628" s="16" t="s">
        <v>80</v>
      </c>
      <c r="BK628" s="179">
        <f>ROUND(I628*H628,2)</f>
        <v>0</v>
      </c>
      <c r="BL628" s="16" t="s">
        <v>411</v>
      </c>
      <c r="BM628" s="178" t="s">
        <v>1337</v>
      </c>
    </row>
    <row r="629" spans="1:65" s="2" customFormat="1" ht="24">
      <c r="A629" s="33"/>
      <c r="B629" s="34"/>
      <c r="C629" s="167" t="s">
        <v>1338</v>
      </c>
      <c r="D629" s="167" t="s">
        <v>125</v>
      </c>
      <c r="E629" s="168" t="s">
        <v>1339</v>
      </c>
      <c r="F629" s="169" t="s">
        <v>1340</v>
      </c>
      <c r="G629" s="170" t="s">
        <v>397</v>
      </c>
      <c r="H629" s="171">
        <v>2445</v>
      </c>
      <c r="I629" s="172"/>
      <c r="J629" s="173">
        <f>ROUND(I629*H629,2)</f>
        <v>0</v>
      </c>
      <c r="K629" s="169" t="s">
        <v>129</v>
      </c>
      <c r="L629" s="38"/>
      <c r="M629" s="174" t="s">
        <v>19</v>
      </c>
      <c r="N629" s="175" t="s">
        <v>46</v>
      </c>
      <c r="O629" s="63"/>
      <c r="P629" s="176">
        <f>O629*H629</f>
        <v>0</v>
      </c>
      <c r="Q629" s="176">
        <v>8.4250000000000005E-2</v>
      </c>
      <c r="R629" s="176">
        <f>Q629*H629</f>
        <v>205.99125000000001</v>
      </c>
      <c r="S629" s="176">
        <v>0</v>
      </c>
      <c r="T629" s="177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178" t="s">
        <v>411</v>
      </c>
      <c r="AT629" s="178" t="s">
        <v>125</v>
      </c>
      <c r="AU629" s="178" t="s">
        <v>135</v>
      </c>
      <c r="AY629" s="16" t="s">
        <v>122</v>
      </c>
      <c r="BE629" s="179">
        <f>IF(N629="základní",J629,0)</f>
        <v>0</v>
      </c>
      <c r="BF629" s="179">
        <f>IF(N629="snížená",J629,0)</f>
        <v>0</v>
      </c>
      <c r="BG629" s="179">
        <f>IF(N629="zákl. přenesená",J629,0)</f>
        <v>0</v>
      </c>
      <c r="BH629" s="179">
        <f>IF(N629="sníž. přenesená",J629,0)</f>
        <v>0</v>
      </c>
      <c r="BI629" s="179">
        <f>IF(N629="nulová",J629,0)</f>
        <v>0</v>
      </c>
      <c r="BJ629" s="16" t="s">
        <v>80</v>
      </c>
      <c r="BK629" s="179">
        <f>ROUND(I629*H629,2)</f>
        <v>0</v>
      </c>
      <c r="BL629" s="16" t="s">
        <v>411</v>
      </c>
      <c r="BM629" s="178" t="s">
        <v>1341</v>
      </c>
    </row>
    <row r="630" spans="1:65" s="2" customFormat="1" ht="68.25">
      <c r="A630" s="33"/>
      <c r="B630" s="34"/>
      <c r="C630" s="35"/>
      <c r="D630" s="190" t="s">
        <v>449</v>
      </c>
      <c r="E630" s="35"/>
      <c r="F630" s="191" t="s">
        <v>494</v>
      </c>
      <c r="G630" s="35"/>
      <c r="H630" s="35"/>
      <c r="I630" s="192"/>
      <c r="J630" s="35"/>
      <c r="K630" s="35"/>
      <c r="L630" s="38"/>
      <c r="M630" s="193"/>
      <c r="N630" s="194"/>
      <c r="O630" s="63"/>
      <c r="P630" s="63"/>
      <c r="Q630" s="63"/>
      <c r="R630" s="63"/>
      <c r="S630" s="63"/>
      <c r="T630" s="64"/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T630" s="16" t="s">
        <v>449</v>
      </c>
      <c r="AU630" s="16" t="s">
        <v>135</v>
      </c>
    </row>
    <row r="631" spans="1:65" s="2" customFormat="1" ht="36">
      <c r="A631" s="33"/>
      <c r="B631" s="34"/>
      <c r="C631" s="167" t="s">
        <v>1342</v>
      </c>
      <c r="D631" s="167" t="s">
        <v>125</v>
      </c>
      <c r="E631" s="168" t="s">
        <v>1343</v>
      </c>
      <c r="F631" s="169" t="s">
        <v>1344</v>
      </c>
      <c r="G631" s="170" t="s">
        <v>397</v>
      </c>
      <c r="H631" s="171">
        <v>2445</v>
      </c>
      <c r="I631" s="172"/>
      <c r="J631" s="173">
        <f>ROUND(I631*H631,2)</f>
        <v>0</v>
      </c>
      <c r="K631" s="169" t="s">
        <v>129</v>
      </c>
      <c r="L631" s="38"/>
      <c r="M631" s="174" t="s">
        <v>19</v>
      </c>
      <c r="N631" s="175" t="s">
        <v>46</v>
      </c>
      <c r="O631" s="63"/>
      <c r="P631" s="176">
        <f>O631*H631</f>
        <v>0</v>
      </c>
      <c r="Q631" s="176">
        <v>0</v>
      </c>
      <c r="R631" s="176">
        <f>Q631*H631</f>
        <v>0</v>
      </c>
      <c r="S631" s="176">
        <v>0</v>
      </c>
      <c r="T631" s="177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78" t="s">
        <v>411</v>
      </c>
      <c r="AT631" s="178" t="s">
        <v>125</v>
      </c>
      <c r="AU631" s="178" t="s">
        <v>135</v>
      </c>
      <c r="AY631" s="16" t="s">
        <v>122</v>
      </c>
      <c r="BE631" s="179">
        <f>IF(N631="základní",J631,0)</f>
        <v>0</v>
      </c>
      <c r="BF631" s="179">
        <f>IF(N631="snížená",J631,0)</f>
        <v>0</v>
      </c>
      <c r="BG631" s="179">
        <f>IF(N631="zákl. přenesená",J631,0)</f>
        <v>0</v>
      </c>
      <c r="BH631" s="179">
        <f>IF(N631="sníž. přenesená",J631,0)</f>
        <v>0</v>
      </c>
      <c r="BI631" s="179">
        <f>IF(N631="nulová",J631,0)</f>
        <v>0</v>
      </c>
      <c r="BJ631" s="16" t="s">
        <v>80</v>
      </c>
      <c r="BK631" s="179">
        <f>ROUND(I631*H631,2)</f>
        <v>0</v>
      </c>
      <c r="BL631" s="16" t="s">
        <v>411</v>
      </c>
      <c r="BM631" s="178" t="s">
        <v>1345</v>
      </c>
    </row>
    <row r="632" spans="1:65" s="2" customFormat="1" ht="58.5">
      <c r="A632" s="33"/>
      <c r="B632" s="34"/>
      <c r="C632" s="35"/>
      <c r="D632" s="190" t="s">
        <v>449</v>
      </c>
      <c r="E632" s="35"/>
      <c r="F632" s="191" t="s">
        <v>1329</v>
      </c>
      <c r="G632" s="35"/>
      <c r="H632" s="35"/>
      <c r="I632" s="192"/>
      <c r="J632" s="35"/>
      <c r="K632" s="35"/>
      <c r="L632" s="38"/>
      <c r="M632" s="193"/>
      <c r="N632" s="194"/>
      <c r="O632" s="63"/>
      <c r="P632" s="63"/>
      <c r="Q632" s="63"/>
      <c r="R632" s="63"/>
      <c r="S632" s="63"/>
      <c r="T632" s="64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T632" s="16" t="s">
        <v>449</v>
      </c>
      <c r="AU632" s="16" t="s">
        <v>135</v>
      </c>
    </row>
    <row r="633" spans="1:65" s="2" customFormat="1" ht="16.5" customHeight="1">
      <c r="A633" s="33"/>
      <c r="B633" s="34"/>
      <c r="C633" s="180" t="s">
        <v>1346</v>
      </c>
      <c r="D633" s="180" t="s">
        <v>147</v>
      </c>
      <c r="E633" s="181" t="s">
        <v>1347</v>
      </c>
      <c r="F633" s="182" t="s">
        <v>1348</v>
      </c>
      <c r="G633" s="183" t="s">
        <v>397</v>
      </c>
      <c r="H633" s="184">
        <v>2445</v>
      </c>
      <c r="I633" s="185"/>
      <c r="J633" s="186">
        <f>ROUND(I633*H633,2)</f>
        <v>0</v>
      </c>
      <c r="K633" s="182" t="s">
        <v>19</v>
      </c>
      <c r="L633" s="187"/>
      <c r="M633" s="188" t="s">
        <v>19</v>
      </c>
      <c r="N633" s="189" t="s">
        <v>46</v>
      </c>
      <c r="O633" s="63"/>
      <c r="P633" s="176">
        <f>O633*H633</f>
        <v>0</v>
      </c>
      <c r="Q633" s="176">
        <v>0</v>
      </c>
      <c r="R633" s="176">
        <f>Q633*H633</f>
        <v>0</v>
      </c>
      <c r="S633" s="176">
        <v>0</v>
      </c>
      <c r="T633" s="177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78" t="s">
        <v>1298</v>
      </c>
      <c r="AT633" s="178" t="s">
        <v>147</v>
      </c>
      <c r="AU633" s="178" t="s">
        <v>135</v>
      </c>
      <c r="AY633" s="16" t="s">
        <v>122</v>
      </c>
      <c r="BE633" s="179">
        <f>IF(N633="základní",J633,0)</f>
        <v>0</v>
      </c>
      <c r="BF633" s="179">
        <f>IF(N633="snížená",J633,0)</f>
        <v>0</v>
      </c>
      <c r="BG633" s="179">
        <f>IF(N633="zákl. přenesená",J633,0)</f>
        <v>0</v>
      </c>
      <c r="BH633" s="179">
        <f>IF(N633="sníž. přenesená",J633,0)</f>
        <v>0</v>
      </c>
      <c r="BI633" s="179">
        <f>IF(N633="nulová",J633,0)</f>
        <v>0</v>
      </c>
      <c r="BJ633" s="16" t="s">
        <v>80</v>
      </c>
      <c r="BK633" s="179">
        <f>ROUND(I633*H633,2)</f>
        <v>0</v>
      </c>
      <c r="BL633" s="16" t="s">
        <v>411</v>
      </c>
      <c r="BM633" s="178" t="s">
        <v>1349</v>
      </c>
    </row>
    <row r="634" spans="1:65" s="2" customFormat="1" ht="24">
      <c r="A634" s="33"/>
      <c r="B634" s="34"/>
      <c r="C634" s="167" t="s">
        <v>1350</v>
      </c>
      <c r="D634" s="167" t="s">
        <v>125</v>
      </c>
      <c r="E634" s="168" t="s">
        <v>1351</v>
      </c>
      <c r="F634" s="169" t="s">
        <v>1352</v>
      </c>
      <c r="G634" s="170" t="s">
        <v>306</v>
      </c>
      <c r="H634" s="171">
        <v>56</v>
      </c>
      <c r="I634" s="172"/>
      <c r="J634" s="173">
        <f>ROUND(I634*H634,2)</f>
        <v>0</v>
      </c>
      <c r="K634" s="169" t="s">
        <v>19</v>
      </c>
      <c r="L634" s="38"/>
      <c r="M634" s="174" t="s">
        <v>19</v>
      </c>
      <c r="N634" s="175" t="s">
        <v>46</v>
      </c>
      <c r="O634" s="63"/>
      <c r="P634" s="176">
        <f>O634*H634</f>
        <v>0</v>
      </c>
      <c r="Q634" s="176">
        <v>0</v>
      </c>
      <c r="R634" s="176">
        <f>Q634*H634</f>
        <v>0</v>
      </c>
      <c r="S634" s="176">
        <v>0</v>
      </c>
      <c r="T634" s="177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78" t="s">
        <v>411</v>
      </c>
      <c r="AT634" s="178" t="s">
        <v>125</v>
      </c>
      <c r="AU634" s="178" t="s">
        <v>135</v>
      </c>
      <c r="AY634" s="16" t="s">
        <v>122</v>
      </c>
      <c r="BE634" s="179">
        <f>IF(N634="základní",J634,0)</f>
        <v>0</v>
      </c>
      <c r="BF634" s="179">
        <f>IF(N634="snížená",J634,0)</f>
        <v>0</v>
      </c>
      <c r="BG634" s="179">
        <f>IF(N634="zákl. přenesená",J634,0)</f>
        <v>0</v>
      </c>
      <c r="BH634" s="179">
        <f>IF(N634="sníž. přenesená",J634,0)</f>
        <v>0</v>
      </c>
      <c r="BI634" s="179">
        <f>IF(N634="nulová",J634,0)</f>
        <v>0</v>
      </c>
      <c r="BJ634" s="16" t="s">
        <v>80</v>
      </c>
      <c r="BK634" s="179">
        <f>ROUND(I634*H634,2)</f>
        <v>0</v>
      </c>
      <c r="BL634" s="16" t="s">
        <v>411</v>
      </c>
      <c r="BM634" s="178" t="s">
        <v>1353</v>
      </c>
    </row>
    <row r="635" spans="1:65" s="2" customFormat="1" ht="19.5">
      <c r="A635" s="33"/>
      <c r="B635" s="34"/>
      <c r="C635" s="35"/>
      <c r="D635" s="190" t="s">
        <v>160</v>
      </c>
      <c r="E635" s="35"/>
      <c r="F635" s="191" t="s">
        <v>1354</v>
      </c>
      <c r="G635" s="35"/>
      <c r="H635" s="35"/>
      <c r="I635" s="192"/>
      <c r="J635" s="35"/>
      <c r="K635" s="35"/>
      <c r="L635" s="38"/>
      <c r="M635" s="193"/>
      <c r="N635" s="194"/>
      <c r="O635" s="63"/>
      <c r="P635" s="63"/>
      <c r="Q635" s="63"/>
      <c r="R635" s="63"/>
      <c r="S635" s="63"/>
      <c r="T635" s="64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T635" s="16" t="s">
        <v>160</v>
      </c>
      <c r="AU635" s="16" t="s">
        <v>135</v>
      </c>
    </row>
    <row r="636" spans="1:65" s="2" customFormat="1" ht="16.5" customHeight="1">
      <c r="A636" s="33"/>
      <c r="B636" s="34"/>
      <c r="C636" s="180" t="s">
        <v>1355</v>
      </c>
      <c r="D636" s="180" t="s">
        <v>147</v>
      </c>
      <c r="E636" s="181" t="s">
        <v>1356</v>
      </c>
      <c r="F636" s="182" t="s">
        <v>1357</v>
      </c>
      <c r="G636" s="183" t="s">
        <v>306</v>
      </c>
      <c r="H636" s="184">
        <v>33.33</v>
      </c>
      <c r="I636" s="185"/>
      <c r="J636" s="186">
        <f>ROUND(I636*H636,2)</f>
        <v>0</v>
      </c>
      <c r="K636" s="182" t="s">
        <v>129</v>
      </c>
      <c r="L636" s="187"/>
      <c r="M636" s="188" t="s">
        <v>19</v>
      </c>
      <c r="N636" s="189" t="s">
        <v>46</v>
      </c>
      <c r="O636" s="63"/>
      <c r="P636" s="176">
        <f>O636*H636</f>
        <v>0</v>
      </c>
      <c r="Q636" s="176">
        <v>0.08</v>
      </c>
      <c r="R636" s="176">
        <f>Q636*H636</f>
        <v>2.6663999999999999</v>
      </c>
      <c r="S636" s="176">
        <v>0</v>
      </c>
      <c r="T636" s="177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78" t="s">
        <v>1298</v>
      </c>
      <c r="AT636" s="178" t="s">
        <v>147</v>
      </c>
      <c r="AU636" s="178" t="s">
        <v>135</v>
      </c>
      <c r="AY636" s="16" t="s">
        <v>122</v>
      </c>
      <c r="BE636" s="179">
        <f>IF(N636="základní",J636,0)</f>
        <v>0</v>
      </c>
      <c r="BF636" s="179">
        <f>IF(N636="snížená",J636,0)</f>
        <v>0</v>
      </c>
      <c r="BG636" s="179">
        <f>IF(N636="zákl. přenesená",J636,0)</f>
        <v>0</v>
      </c>
      <c r="BH636" s="179">
        <f>IF(N636="sníž. přenesená",J636,0)</f>
        <v>0</v>
      </c>
      <c r="BI636" s="179">
        <f>IF(N636="nulová",J636,0)</f>
        <v>0</v>
      </c>
      <c r="BJ636" s="16" t="s">
        <v>80</v>
      </c>
      <c r="BK636" s="179">
        <f>ROUND(I636*H636,2)</f>
        <v>0</v>
      </c>
      <c r="BL636" s="16" t="s">
        <v>411</v>
      </c>
      <c r="BM636" s="178" t="s">
        <v>1358</v>
      </c>
    </row>
    <row r="637" spans="1:65" s="2" customFormat="1" ht="16.5" customHeight="1">
      <c r="A637" s="33"/>
      <c r="B637" s="34"/>
      <c r="C637" s="180" t="s">
        <v>1359</v>
      </c>
      <c r="D637" s="180" t="s">
        <v>147</v>
      </c>
      <c r="E637" s="181" t="s">
        <v>1360</v>
      </c>
      <c r="F637" s="182" t="s">
        <v>1361</v>
      </c>
      <c r="G637" s="183" t="s">
        <v>306</v>
      </c>
      <c r="H637" s="184">
        <v>23.23</v>
      </c>
      <c r="I637" s="185"/>
      <c r="J637" s="186">
        <f>ROUND(I637*H637,2)</f>
        <v>0</v>
      </c>
      <c r="K637" s="182" t="s">
        <v>129</v>
      </c>
      <c r="L637" s="187"/>
      <c r="M637" s="188" t="s">
        <v>19</v>
      </c>
      <c r="N637" s="189" t="s">
        <v>46</v>
      </c>
      <c r="O637" s="63"/>
      <c r="P637" s="176">
        <f>O637*H637</f>
        <v>0</v>
      </c>
      <c r="Q637" s="176">
        <v>4.8300000000000003E-2</v>
      </c>
      <c r="R637" s="176">
        <f>Q637*H637</f>
        <v>1.122009</v>
      </c>
      <c r="S637" s="176">
        <v>0</v>
      </c>
      <c r="T637" s="177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178" t="s">
        <v>1298</v>
      </c>
      <c r="AT637" s="178" t="s">
        <v>147</v>
      </c>
      <c r="AU637" s="178" t="s">
        <v>135</v>
      </c>
      <c r="AY637" s="16" t="s">
        <v>122</v>
      </c>
      <c r="BE637" s="179">
        <f>IF(N637="základní",J637,0)</f>
        <v>0</v>
      </c>
      <c r="BF637" s="179">
        <f>IF(N637="snížená",J637,0)</f>
        <v>0</v>
      </c>
      <c r="BG637" s="179">
        <f>IF(N637="zákl. přenesená",J637,0)</f>
        <v>0</v>
      </c>
      <c r="BH637" s="179">
        <f>IF(N637="sníž. přenesená",J637,0)</f>
        <v>0</v>
      </c>
      <c r="BI637" s="179">
        <f>IF(N637="nulová",J637,0)</f>
        <v>0</v>
      </c>
      <c r="BJ637" s="16" t="s">
        <v>80</v>
      </c>
      <c r="BK637" s="179">
        <f>ROUND(I637*H637,2)</f>
        <v>0</v>
      </c>
      <c r="BL637" s="16" t="s">
        <v>411</v>
      </c>
      <c r="BM637" s="178" t="s">
        <v>1362</v>
      </c>
    </row>
    <row r="638" spans="1:65" s="12" customFormat="1" ht="20.85" customHeight="1">
      <c r="B638" s="151"/>
      <c r="C638" s="152"/>
      <c r="D638" s="153" t="s">
        <v>74</v>
      </c>
      <c r="E638" s="165" t="s">
        <v>1363</v>
      </c>
      <c r="F638" s="165" t="s">
        <v>1364</v>
      </c>
      <c r="G638" s="152"/>
      <c r="H638" s="152"/>
      <c r="I638" s="155"/>
      <c r="J638" s="166">
        <f>BK638</f>
        <v>0</v>
      </c>
      <c r="K638" s="152"/>
      <c r="L638" s="157"/>
      <c r="M638" s="158"/>
      <c r="N638" s="159"/>
      <c r="O638" s="159"/>
      <c r="P638" s="160">
        <f>SUM(P639:P702)</f>
        <v>0</v>
      </c>
      <c r="Q638" s="159"/>
      <c r="R638" s="160">
        <f>SUM(R639:R702)</f>
        <v>0.12232000000000001</v>
      </c>
      <c r="S638" s="159"/>
      <c r="T638" s="161">
        <f>SUM(T639:T702)</f>
        <v>0</v>
      </c>
      <c r="AR638" s="162" t="s">
        <v>80</v>
      </c>
      <c r="AT638" s="163" t="s">
        <v>74</v>
      </c>
      <c r="AU638" s="163" t="s">
        <v>82</v>
      </c>
      <c r="AY638" s="162" t="s">
        <v>122</v>
      </c>
      <c r="BK638" s="164">
        <f>SUM(BK639:BK702)</f>
        <v>0</v>
      </c>
    </row>
    <row r="639" spans="1:65" s="2" customFormat="1" ht="16.5" customHeight="1">
      <c r="A639" s="33"/>
      <c r="B639" s="34"/>
      <c r="C639" s="167" t="s">
        <v>1365</v>
      </c>
      <c r="D639" s="167" t="s">
        <v>125</v>
      </c>
      <c r="E639" s="168" t="s">
        <v>1366</v>
      </c>
      <c r="F639" s="169" t="s">
        <v>1367</v>
      </c>
      <c r="G639" s="170" t="s">
        <v>1368</v>
      </c>
      <c r="H639" s="171">
        <v>5.8</v>
      </c>
      <c r="I639" s="172"/>
      <c r="J639" s="173">
        <f>ROUND(I639*H639,2)</f>
        <v>0</v>
      </c>
      <c r="K639" s="169" t="s">
        <v>129</v>
      </c>
      <c r="L639" s="38"/>
      <c r="M639" s="174" t="s">
        <v>19</v>
      </c>
      <c r="N639" s="175" t="s">
        <v>46</v>
      </c>
      <c r="O639" s="63"/>
      <c r="P639" s="176">
        <f>O639*H639</f>
        <v>0</v>
      </c>
      <c r="Q639" s="176">
        <v>8.8000000000000005E-3</v>
      </c>
      <c r="R639" s="176">
        <f>Q639*H639</f>
        <v>5.1040000000000002E-2</v>
      </c>
      <c r="S639" s="176">
        <v>0</v>
      </c>
      <c r="T639" s="177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78" t="s">
        <v>139</v>
      </c>
      <c r="AT639" s="178" t="s">
        <v>125</v>
      </c>
      <c r="AU639" s="178" t="s">
        <v>135</v>
      </c>
      <c r="AY639" s="16" t="s">
        <v>122</v>
      </c>
      <c r="BE639" s="179">
        <f>IF(N639="základní",J639,0)</f>
        <v>0</v>
      </c>
      <c r="BF639" s="179">
        <f>IF(N639="snížená",J639,0)</f>
        <v>0</v>
      </c>
      <c r="BG639" s="179">
        <f>IF(N639="zákl. přenesená",J639,0)</f>
        <v>0</v>
      </c>
      <c r="BH639" s="179">
        <f>IF(N639="sníž. přenesená",J639,0)</f>
        <v>0</v>
      </c>
      <c r="BI639" s="179">
        <f>IF(N639="nulová",J639,0)</f>
        <v>0</v>
      </c>
      <c r="BJ639" s="16" t="s">
        <v>80</v>
      </c>
      <c r="BK639" s="179">
        <f>ROUND(I639*H639,2)</f>
        <v>0</v>
      </c>
      <c r="BL639" s="16" t="s">
        <v>139</v>
      </c>
      <c r="BM639" s="178" t="s">
        <v>1369</v>
      </c>
    </row>
    <row r="640" spans="1:65" s="2" customFormat="1" ht="68.25">
      <c r="A640" s="33"/>
      <c r="B640" s="34"/>
      <c r="C640" s="35"/>
      <c r="D640" s="190" t="s">
        <v>449</v>
      </c>
      <c r="E640" s="35"/>
      <c r="F640" s="191" t="s">
        <v>1370</v>
      </c>
      <c r="G640" s="35"/>
      <c r="H640" s="35"/>
      <c r="I640" s="192"/>
      <c r="J640" s="35"/>
      <c r="K640" s="35"/>
      <c r="L640" s="38"/>
      <c r="M640" s="193"/>
      <c r="N640" s="194"/>
      <c r="O640" s="63"/>
      <c r="P640" s="63"/>
      <c r="Q640" s="63"/>
      <c r="R640" s="63"/>
      <c r="S640" s="63"/>
      <c r="T640" s="64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T640" s="16" t="s">
        <v>449</v>
      </c>
      <c r="AU640" s="16" t="s">
        <v>135</v>
      </c>
    </row>
    <row r="641" spans="1:65" s="13" customFormat="1">
      <c r="B641" s="195"/>
      <c r="C641" s="196"/>
      <c r="D641" s="190" t="s">
        <v>285</v>
      </c>
      <c r="E641" s="197" t="s">
        <v>19</v>
      </c>
      <c r="F641" s="198" t="s">
        <v>1371</v>
      </c>
      <c r="G641" s="196"/>
      <c r="H641" s="199">
        <v>5.8</v>
      </c>
      <c r="I641" s="200"/>
      <c r="J641" s="196"/>
      <c r="K641" s="196"/>
      <c r="L641" s="201"/>
      <c r="M641" s="202"/>
      <c r="N641" s="203"/>
      <c r="O641" s="203"/>
      <c r="P641" s="203"/>
      <c r="Q641" s="203"/>
      <c r="R641" s="203"/>
      <c r="S641" s="203"/>
      <c r="T641" s="204"/>
      <c r="AT641" s="205" t="s">
        <v>285</v>
      </c>
      <c r="AU641" s="205" t="s">
        <v>135</v>
      </c>
      <c r="AV641" s="13" t="s">
        <v>82</v>
      </c>
      <c r="AW641" s="13" t="s">
        <v>37</v>
      </c>
      <c r="AX641" s="13" t="s">
        <v>80</v>
      </c>
      <c r="AY641" s="205" t="s">
        <v>122</v>
      </c>
    </row>
    <row r="642" spans="1:65" s="2" customFormat="1" ht="16.5" customHeight="1">
      <c r="A642" s="33"/>
      <c r="B642" s="34"/>
      <c r="C642" s="167" t="s">
        <v>1372</v>
      </c>
      <c r="D642" s="167" t="s">
        <v>125</v>
      </c>
      <c r="E642" s="168" t="s">
        <v>1373</v>
      </c>
      <c r="F642" s="169" t="s">
        <v>1374</v>
      </c>
      <c r="G642" s="170" t="s">
        <v>1368</v>
      </c>
      <c r="H642" s="171">
        <v>7.2</v>
      </c>
      <c r="I642" s="172"/>
      <c r="J642" s="173">
        <f>ROUND(I642*H642,2)</f>
        <v>0</v>
      </c>
      <c r="K642" s="169" t="s">
        <v>129</v>
      </c>
      <c r="L642" s="38"/>
      <c r="M642" s="174" t="s">
        <v>19</v>
      </c>
      <c r="N642" s="175" t="s">
        <v>46</v>
      </c>
      <c r="O642" s="63"/>
      <c r="P642" s="176">
        <f>O642*H642</f>
        <v>0</v>
      </c>
      <c r="Q642" s="176">
        <v>9.9000000000000008E-3</v>
      </c>
      <c r="R642" s="176">
        <f>Q642*H642</f>
        <v>7.128000000000001E-2</v>
      </c>
      <c r="S642" s="176">
        <v>0</v>
      </c>
      <c r="T642" s="177">
        <f>S642*H642</f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178" t="s">
        <v>139</v>
      </c>
      <c r="AT642" s="178" t="s">
        <v>125</v>
      </c>
      <c r="AU642" s="178" t="s">
        <v>135</v>
      </c>
      <c r="AY642" s="16" t="s">
        <v>122</v>
      </c>
      <c r="BE642" s="179">
        <f>IF(N642="základní",J642,0)</f>
        <v>0</v>
      </c>
      <c r="BF642" s="179">
        <f>IF(N642="snížená",J642,0)</f>
        <v>0</v>
      </c>
      <c r="BG642" s="179">
        <f>IF(N642="zákl. přenesená",J642,0)</f>
        <v>0</v>
      </c>
      <c r="BH642" s="179">
        <f>IF(N642="sníž. přenesená",J642,0)</f>
        <v>0</v>
      </c>
      <c r="BI642" s="179">
        <f>IF(N642="nulová",J642,0)</f>
        <v>0</v>
      </c>
      <c r="BJ642" s="16" t="s">
        <v>80</v>
      </c>
      <c r="BK642" s="179">
        <f>ROUND(I642*H642,2)</f>
        <v>0</v>
      </c>
      <c r="BL642" s="16" t="s">
        <v>139</v>
      </c>
      <c r="BM642" s="178" t="s">
        <v>1375</v>
      </c>
    </row>
    <row r="643" spans="1:65" s="2" customFormat="1" ht="68.25">
      <c r="A643" s="33"/>
      <c r="B643" s="34"/>
      <c r="C643" s="35"/>
      <c r="D643" s="190" t="s">
        <v>449</v>
      </c>
      <c r="E643" s="35"/>
      <c r="F643" s="191" t="s">
        <v>1370</v>
      </c>
      <c r="G643" s="35"/>
      <c r="H643" s="35"/>
      <c r="I643" s="192"/>
      <c r="J643" s="35"/>
      <c r="K643" s="35"/>
      <c r="L643" s="38"/>
      <c r="M643" s="193"/>
      <c r="N643" s="194"/>
      <c r="O643" s="63"/>
      <c r="P643" s="63"/>
      <c r="Q643" s="63"/>
      <c r="R643" s="63"/>
      <c r="S643" s="63"/>
      <c r="T643" s="64"/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T643" s="16" t="s">
        <v>449</v>
      </c>
      <c r="AU643" s="16" t="s">
        <v>135</v>
      </c>
    </row>
    <row r="644" spans="1:65" s="2" customFormat="1" ht="33" customHeight="1">
      <c r="A644" s="33"/>
      <c r="B644" s="34"/>
      <c r="C644" s="167" t="s">
        <v>1376</v>
      </c>
      <c r="D644" s="167" t="s">
        <v>125</v>
      </c>
      <c r="E644" s="168" t="s">
        <v>1377</v>
      </c>
      <c r="F644" s="169" t="s">
        <v>1378</v>
      </c>
      <c r="G644" s="170" t="s">
        <v>397</v>
      </c>
      <c r="H644" s="171">
        <v>21</v>
      </c>
      <c r="I644" s="172"/>
      <c r="J644" s="173">
        <f>ROUND(I644*H644,2)</f>
        <v>0</v>
      </c>
      <c r="K644" s="169" t="s">
        <v>129</v>
      </c>
      <c r="L644" s="38"/>
      <c r="M644" s="174" t="s">
        <v>19</v>
      </c>
      <c r="N644" s="175" t="s">
        <v>46</v>
      </c>
      <c r="O644" s="63"/>
      <c r="P644" s="176">
        <f>O644*H644</f>
        <v>0</v>
      </c>
      <c r="Q644" s="176">
        <v>0</v>
      </c>
      <c r="R644" s="176">
        <f>Q644*H644</f>
        <v>0</v>
      </c>
      <c r="S644" s="176">
        <v>0</v>
      </c>
      <c r="T644" s="177">
        <f>S644*H644</f>
        <v>0</v>
      </c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R644" s="178" t="s">
        <v>411</v>
      </c>
      <c r="AT644" s="178" t="s">
        <v>125</v>
      </c>
      <c r="AU644" s="178" t="s">
        <v>135</v>
      </c>
      <c r="AY644" s="16" t="s">
        <v>122</v>
      </c>
      <c r="BE644" s="179">
        <f>IF(N644="základní",J644,0)</f>
        <v>0</v>
      </c>
      <c r="BF644" s="179">
        <f>IF(N644="snížená",J644,0)</f>
        <v>0</v>
      </c>
      <c r="BG644" s="179">
        <f>IF(N644="zákl. přenesená",J644,0)</f>
        <v>0</v>
      </c>
      <c r="BH644" s="179">
        <f>IF(N644="sníž. přenesená",J644,0)</f>
        <v>0</v>
      </c>
      <c r="BI644" s="179">
        <f>IF(N644="nulová",J644,0)</f>
        <v>0</v>
      </c>
      <c r="BJ644" s="16" t="s">
        <v>80</v>
      </c>
      <c r="BK644" s="179">
        <f>ROUND(I644*H644,2)</f>
        <v>0</v>
      </c>
      <c r="BL644" s="16" t="s">
        <v>411</v>
      </c>
      <c r="BM644" s="178" t="s">
        <v>1379</v>
      </c>
    </row>
    <row r="645" spans="1:65" s="2" customFormat="1" ht="58.5">
      <c r="A645" s="33"/>
      <c r="B645" s="34"/>
      <c r="C645" s="35"/>
      <c r="D645" s="190" t="s">
        <v>449</v>
      </c>
      <c r="E645" s="35"/>
      <c r="F645" s="191" t="s">
        <v>1329</v>
      </c>
      <c r="G645" s="35"/>
      <c r="H645" s="35"/>
      <c r="I645" s="192"/>
      <c r="J645" s="35"/>
      <c r="K645" s="35"/>
      <c r="L645" s="38"/>
      <c r="M645" s="193"/>
      <c r="N645" s="194"/>
      <c r="O645" s="63"/>
      <c r="P645" s="63"/>
      <c r="Q645" s="63"/>
      <c r="R645" s="63"/>
      <c r="S645" s="63"/>
      <c r="T645" s="64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T645" s="16" t="s">
        <v>449</v>
      </c>
      <c r="AU645" s="16" t="s">
        <v>135</v>
      </c>
    </row>
    <row r="646" spans="1:65" s="2" customFormat="1" ht="16.5" customHeight="1">
      <c r="A646" s="33"/>
      <c r="B646" s="34"/>
      <c r="C646" s="167" t="s">
        <v>1380</v>
      </c>
      <c r="D646" s="167" t="s">
        <v>125</v>
      </c>
      <c r="E646" s="168" t="s">
        <v>1381</v>
      </c>
      <c r="F646" s="169" t="s">
        <v>1382</v>
      </c>
      <c r="G646" s="170" t="s">
        <v>1383</v>
      </c>
      <c r="H646" s="171">
        <v>2</v>
      </c>
      <c r="I646" s="172"/>
      <c r="J646" s="173">
        <f>ROUND(I646*H646,2)</f>
        <v>0</v>
      </c>
      <c r="K646" s="169" t="s">
        <v>129</v>
      </c>
      <c r="L646" s="38"/>
      <c r="M646" s="174" t="s">
        <v>19</v>
      </c>
      <c r="N646" s="175" t="s">
        <v>46</v>
      </c>
      <c r="O646" s="63"/>
      <c r="P646" s="176">
        <f>O646*H646</f>
        <v>0</v>
      </c>
      <c r="Q646" s="176">
        <v>0</v>
      </c>
      <c r="R646" s="176">
        <f>Q646*H646</f>
        <v>0</v>
      </c>
      <c r="S646" s="176">
        <v>0</v>
      </c>
      <c r="T646" s="177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178" t="s">
        <v>411</v>
      </c>
      <c r="AT646" s="178" t="s">
        <v>125</v>
      </c>
      <c r="AU646" s="178" t="s">
        <v>135</v>
      </c>
      <c r="AY646" s="16" t="s">
        <v>122</v>
      </c>
      <c r="BE646" s="179">
        <f>IF(N646="základní",J646,0)</f>
        <v>0</v>
      </c>
      <c r="BF646" s="179">
        <f>IF(N646="snížená",J646,0)</f>
        <v>0</v>
      </c>
      <c r="BG646" s="179">
        <f>IF(N646="zákl. přenesená",J646,0)</f>
        <v>0</v>
      </c>
      <c r="BH646" s="179">
        <f>IF(N646="sníž. přenesená",J646,0)</f>
        <v>0</v>
      </c>
      <c r="BI646" s="179">
        <f>IF(N646="nulová",J646,0)</f>
        <v>0</v>
      </c>
      <c r="BJ646" s="16" t="s">
        <v>80</v>
      </c>
      <c r="BK646" s="179">
        <f>ROUND(I646*H646,2)</f>
        <v>0</v>
      </c>
      <c r="BL646" s="16" t="s">
        <v>411</v>
      </c>
      <c r="BM646" s="178" t="s">
        <v>1384</v>
      </c>
    </row>
    <row r="647" spans="1:65" s="2" customFormat="1" ht="58.5">
      <c r="A647" s="33"/>
      <c r="B647" s="34"/>
      <c r="C647" s="35"/>
      <c r="D647" s="190" t="s">
        <v>449</v>
      </c>
      <c r="E647" s="35"/>
      <c r="F647" s="191" t="s">
        <v>1329</v>
      </c>
      <c r="G647" s="35"/>
      <c r="H647" s="35"/>
      <c r="I647" s="192"/>
      <c r="J647" s="35"/>
      <c r="K647" s="35"/>
      <c r="L647" s="38"/>
      <c r="M647" s="193"/>
      <c r="N647" s="194"/>
      <c r="O647" s="63"/>
      <c r="P647" s="63"/>
      <c r="Q647" s="63"/>
      <c r="R647" s="63"/>
      <c r="S647" s="63"/>
      <c r="T647" s="64"/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T647" s="16" t="s">
        <v>449</v>
      </c>
      <c r="AU647" s="16" t="s">
        <v>135</v>
      </c>
    </row>
    <row r="648" spans="1:65" s="2" customFormat="1" ht="33" customHeight="1">
      <c r="A648" s="33"/>
      <c r="B648" s="34"/>
      <c r="C648" s="167" t="s">
        <v>1385</v>
      </c>
      <c r="D648" s="167" t="s">
        <v>125</v>
      </c>
      <c r="E648" s="168" t="s">
        <v>1386</v>
      </c>
      <c r="F648" s="169" t="s">
        <v>1387</v>
      </c>
      <c r="G648" s="170" t="s">
        <v>278</v>
      </c>
      <c r="H648" s="171">
        <v>2</v>
      </c>
      <c r="I648" s="172"/>
      <c r="J648" s="173">
        <f>ROUND(I648*H648,2)</f>
        <v>0</v>
      </c>
      <c r="K648" s="169" t="s">
        <v>129</v>
      </c>
      <c r="L648" s="38"/>
      <c r="M648" s="174" t="s">
        <v>19</v>
      </c>
      <c r="N648" s="175" t="s">
        <v>46</v>
      </c>
      <c r="O648" s="63"/>
      <c r="P648" s="176">
        <f>O648*H648</f>
        <v>0</v>
      </c>
      <c r="Q648" s="176">
        <v>0</v>
      </c>
      <c r="R648" s="176">
        <f>Q648*H648</f>
        <v>0</v>
      </c>
      <c r="S648" s="176">
        <v>0</v>
      </c>
      <c r="T648" s="177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178" t="s">
        <v>411</v>
      </c>
      <c r="AT648" s="178" t="s">
        <v>125</v>
      </c>
      <c r="AU648" s="178" t="s">
        <v>135</v>
      </c>
      <c r="AY648" s="16" t="s">
        <v>122</v>
      </c>
      <c r="BE648" s="179">
        <f>IF(N648="základní",J648,0)</f>
        <v>0</v>
      </c>
      <c r="BF648" s="179">
        <f>IF(N648="snížená",J648,0)</f>
        <v>0</v>
      </c>
      <c r="BG648" s="179">
        <f>IF(N648="zákl. přenesená",J648,0)</f>
        <v>0</v>
      </c>
      <c r="BH648" s="179">
        <f>IF(N648="sníž. přenesená",J648,0)</f>
        <v>0</v>
      </c>
      <c r="BI648" s="179">
        <f>IF(N648="nulová",J648,0)</f>
        <v>0</v>
      </c>
      <c r="BJ648" s="16" t="s">
        <v>80</v>
      </c>
      <c r="BK648" s="179">
        <f>ROUND(I648*H648,2)</f>
        <v>0</v>
      </c>
      <c r="BL648" s="16" t="s">
        <v>411</v>
      </c>
      <c r="BM648" s="178" t="s">
        <v>1388</v>
      </c>
    </row>
    <row r="649" spans="1:65" s="2" customFormat="1" ht="58.5">
      <c r="A649" s="33"/>
      <c r="B649" s="34"/>
      <c r="C649" s="35"/>
      <c r="D649" s="190" t="s">
        <v>449</v>
      </c>
      <c r="E649" s="35"/>
      <c r="F649" s="191" t="s">
        <v>1329</v>
      </c>
      <c r="G649" s="35"/>
      <c r="H649" s="35"/>
      <c r="I649" s="192"/>
      <c r="J649" s="35"/>
      <c r="K649" s="35"/>
      <c r="L649" s="38"/>
      <c r="M649" s="193"/>
      <c r="N649" s="194"/>
      <c r="O649" s="63"/>
      <c r="P649" s="63"/>
      <c r="Q649" s="63"/>
      <c r="R649" s="63"/>
      <c r="S649" s="63"/>
      <c r="T649" s="64"/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T649" s="16" t="s">
        <v>449</v>
      </c>
      <c r="AU649" s="16" t="s">
        <v>135</v>
      </c>
    </row>
    <row r="650" spans="1:65" s="2" customFormat="1" ht="33" customHeight="1">
      <c r="A650" s="33"/>
      <c r="B650" s="34"/>
      <c r="C650" s="167" t="s">
        <v>1389</v>
      </c>
      <c r="D650" s="167" t="s">
        <v>125</v>
      </c>
      <c r="E650" s="168" t="s">
        <v>1390</v>
      </c>
      <c r="F650" s="169" t="s">
        <v>1391</v>
      </c>
      <c r="G650" s="170" t="s">
        <v>278</v>
      </c>
      <c r="H650" s="171">
        <v>5</v>
      </c>
      <c r="I650" s="172"/>
      <c r="J650" s="173">
        <f>ROUND(I650*H650,2)</f>
        <v>0</v>
      </c>
      <c r="K650" s="169" t="s">
        <v>129</v>
      </c>
      <c r="L650" s="38"/>
      <c r="M650" s="174" t="s">
        <v>19</v>
      </c>
      <c r="N650" s="175" t="s">
        <v>46</v>
      </c>
      <c r="O650" s="63"/>
      <c r="P650" s="176">
        <f>O650*H650</f>
        <v>0</v>
      </c>
      <c r="Q650" s="176">
        <v>0</v>
      </c>
      <c r="R650" s="176">
        <f>Q650*H650</f>
        <v>0</v>
      </c>
      <c r="S650" s="176">
        <v>0</v>
      </c>
      <c r="T650" s="177">
        <f>S650*H650</f>
        <v>0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178" t="s">
        <v>411</v>
      </c>
      <c r="AT650" s="178" t="s">
        <v>125</v>
      </c>
      <c r="AU650" s="178" t="s">
        <v>135</v>
      </c>
      <c r="AY650" s="16" t="s">
        <v>122</v>
      </c>
      <c r="BE650" s="179">
        <f>IF(N650="základní",J650,0)</f>
        <v>0</v>
      </c>
      <c r="BF650" s="179">
        <f>IF(N650="snížená",J650,0)</f>
        <v>0</v>
      </c>
      <c r="BG650" s="179">
        <f>IF(N650="zákl. přenesená",J650,0)</f>
        <v>0</v>
      </c>
      <c r="BH650" s="179">
        <f>IF(N650="sníž. přenesená",J650,0)</f>
        <v>0</v>
      </c>
      <c r="BI650" s="179">
        <f>IF(N650="nulová",J650,0)</f>
        <v>0</v>
      </c>
      <c r="BJ650" s="16" t="s">
        <v>80</v>
      </c>
      <c r="BK650" s="179">
        <f>ROUND(I650*H650,2)</f>
        <v>0</v>
      </c>
      <c r="BL650" s="16" t="s">
        <v>411</v>
      </c>
      <c r="BM650" s="178" t="s">
        <v>1392</v>
      </c>
    </row>
    <row r="651" spans="1:65" s="2" customFormat="1" ht="58.5">
      <c r="A651" s="33"/>
      <c r="B651" s="34"/>
      <c r="C651" s="35"/>
      <c r="D651" s="190" t="s">
        <v>449</v>
      </c>
      <c r="E651" s="35"/>
      <c r="F651" s="191" t="s">
        <v>1329</v>
      </c>
      <c r="G651" s="35"/>
      <c r="H651" s="35"/>
      <c r="I651" s="192"/>
      <c r="J651" s="35"/>
      <c r="K651" s="35"/>
      <c r="L651" s="38"/>
      <c r="M651" s="193"/>
      <c r="N651" s="194"/>
      <c r="O651" s="63"/>
      <c r="P651" s="63"/>
      <c r="Q651" s="63"/>
      <c r="R651" s="63"/>
      <c r="S651" s="63"/>
      <c r="T651" s="64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T651" s="16" t="s">
        <v>449</v>
      </c>
      <c r="AU651" s="16" t="s">
        <v>135</v>
      </c>
    </row>
    <row r="652" spans="1:65" s="2" customFormat="1" ht="24">
      <c r="A652" s="33"/>
      <c r="B652" s="34"/>
      <c r="C652" s="167" t="s">
        <v>1393</v>
      </c>
      <c r="D652" s="167" t="s">
        <v>125</v>
      </c>
      <c r="E652" s="168" t="s">
        <v>1394</v>
      </c>
      <c r="F652" s="169" t="s">
        <v>1395</v>
      </c>
      <c r="G652" s="170" t="s">
        <v>278</v>
      </c>
      <c r="H652" s="171">
        <v>2</v>
      </c>
      <c r="I652" s="172"/>
      <c r="J652" s="173">
        <f>ROUND(I652*H652,2)</f>
        <v>0</v>
      </c>
      <c r="K652" s="169" t="s">
        <v>129</v>
      </c>
      <c r="L652" s="38"/>
      <c r="M652" s="174" t="s">
        <v>19</v>
      </c>
      <c r="N652" s="175" t="s">
        <v>46</v>
      </c>
      <c r="O652" s="63"/>
      <c r="P652" s="176">
        <f>O652*H652</f>
        <v>0</v>
      </c>
      <c r="Q652" s="176">
        <v>0</v>
      </c>
      <c r="R652" s="176">
        <f>Q652*H652</f>
        <v>0</v>
      </c>
      <c r="S652" s="176">
        <v>0</v>
      </c>
      <c r="T652" s="177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178" t="s">
        <v>411</v>
      </c>
      <c r="AT652" s="178" t="s">
        <v>125</v>
      </c>
      <c r="AU652" s="178" t="s">
        <v>135</v>
      </c>
      <c r="AY652" s="16" t="s">
        <v>122</v>
      </c>
      <c r="BE652" s="179">
        <f>IF(N652="základní",J652,0)</f>
        <v>0</v>
      </c>
      <c r="BF652" s="179">
        <f>IF(N652="snížená",J652,0)</f>
        <v>0</v>
      </c>
      <c r="BG652" s="179">
        <f>IF(N652="zákl. přenesená",J652,0)</f>
        <v>0</v>
      </c>
      <c r="BH652" s="179">
        <f>IF(N652="sníž. přenesená",J652,0)</f>
        <v>0</v>
      </c>
      <c r="BI652" s="179">
        <f>IF(N652="nulová",J652,0)</f>
        <v>0</v>
      </c>
      <c r="BJ652" s="16" t="s">
        <v>80</v>
      </c>
      <c r="BK652" s="179">
        <f>ROUND(I652*H652,2)</f>
        <v>0</v>
      </c>
      <c r="BL652" s="16" t="s">
        <v>411</v>
      </c>
      <c r="BM652" s="178" t="s">
        <v>1396</v>
      </c>
    </row>
    <row r="653" spans="1:65" s="2" customFormat="1" ht="39">
      <c r="A653" s="33"/>
      <c r="B653" s="34"/>
      <c r="C653" s="35"/>
      <c r="D653" s="190" t="s">
        <v>449</v>
      </c>
      <c r="E653" s="35"/>
      <c r="F653" s="191" t="s">
        <v>1397</v>
      </c>
      <c r="G653" s="35"/>
      <c r="H653" s="35"/>
      <c r="I653" s="192"/>
      <c r="J653" s="35"/>
      <c r="K653" s="35"/>
      <c r="L653" s="38"/>
      <c r="M653" s="193"/>
      <c r="N653" s="194"/>
      <c r="O653" s="63"/>
      <c r="P653" s="63"/>
      <c r="Q653" s="63"/>
      <c r="R653" s="63"/>
      <c r="S653" s="63"/>
      <c r="T653" s="64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T653" s="16" t="s">
        <v>449</v>
      </c>
      <c r="AU653" s="16" t="s">
        <v>135</v>
      </c>
    </row>
    <row r="654" spans="1:65" s="2" customFormat="1" ht="24">
      <c r="A654" s="33"/>
      <c r="B654" s="34"/>
      <c r="C654" s="167" t="s">
        <v>1398</v>
      </c>
      <c r="D654" s="167" t="s">
        <v>125</v>
      </c>
      <c r="E654" s="168" t="s">
        <v>1399</v>
      </c>
      <c r="F654" s="169" t="s">
        <v>1400</v>
      </c>
      <c r="G654" s="170" t="s">
        <v>278</v>
      </c>
      <c r="H654" s="171">
        <v>3</v>
      </c>
      <c r="I654" s="172"/>
      <c r="J654" s="173">
        <f>ROUND(I654*H654,2)</f>
        <v>0</v>
      </c>
      <c r="K654" s="169" t="s">
        <v>129</v>
      </c>
      <c r="L654" s="38"/>
      <c r="M654" s="174" t="s">
        <v>19</v>
      </c>
      <c r="N654" s="175" t="s">
        <v>46</v>
      </c>
      <c r="O654" s="63"/>
      <c r="P654" s="176">
        <f>O654*H654</f>
        <v>0</v>
      </c>
      <c r="Q654" s="176">
        <v>0</v>
      </c>
      <c r="R654" s="176">
        <f>Q654*H654</f>
        <v>0</v>
      </c>
      <c r="S654" s="176">
        <v>0</v>
      </c>
      <c r="T654" s="177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178" t="s">
        <v>411</v>
      </c>
      <c r="AT654" s="178" t="s">
        <v>125</v>
      </c>
      <c r="AU654" s="178" t="s">
        <v>135</v>
      </c>
      <c r="AY654" s="16" t="s">
        <v>122</v>
      </c>
      <c r="BE654" s="179">
        <f>IF(N654="základní",J654,0)</f>
        <v>0</v>
      </c>
      <c r="BF654" s="179">
        <f>IF(N654="snížená",J654,0)</f>
        <v>0</v>
      </c>
      <c r="BG654" s="179">
        <f>IF(N654="zákl. přenesená",J654,0)</f>
        <v>0</v>
      </c>
      <c r="BH654" s="179">
        <f>IF(N654="sníž. přenesená",J654,0)</f>
        <v>0</v>
      </c>
      <c r="BI654" s="179">
        <f>IF(N654="nulová",J654,0)</f>
        <v>0</v>
      </c>
      <c r="BJ654" s="16" t="s">
        <v>80</v>
      </c>
      <c r="BK654" s="179">
        <f>ROUND(I654*H654,2)</f>
        <v>0</v>
      </c>
      <c r="BL654" s="16" t="s">
        <v>411</v>
      </c>
      <c r="BM654" s="178" t="s">
        <v>1401</v>
      </c>
    </row>
    <row r="655" spans="1:65" s="2" customFormat="1" ht="39">
      <c r="A655" s="33"/>
      <c r="B655" s="34"/>
      <c r="C655" s="35"/>
      <c r="D655" s="190" t="s">
        <v>449</v>
      </c>
      <c r="E655" s="35"/>
      <c r="F655" s="191" t="s">
        <v>1397</v>
      </c>
      <c r="G655" s="35"/>
      <c r="H655" s="35"/>
      <c r="I655" s="192"/>
      <c r="J655" s="35"/>
      <c r="K655" s="35"/>
      <c r="L655" s="38"/>
      <c r="M655" s="193"/>
      <c r="N655" s="194"/>
      <c r="O655" s="63"/>
      <c r="P655" s="63"/>
      <c r="Q655" s="63"/>
      <c r="R655" s="63"/>
      <c r="S655" s="63"/>
      <c r="T655" s="64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T655" s="16" t="s">
        <v>449</v>
      </c>
      <c r="AU655" s="16" t="s">
        <v>135</v>
      </c>
    </row>
    <row r="656" spans="1:65" s="2" customFormat="1" ht="24">
      <c r="A656" s="33"/>
      <c r="B656" s="34"/>
      <c r="C656" s="167" t="s">
        <v>1402</v>
      </c>
      <c r="D656" s="167" t="s">
        <v>125</v>
      </c>
      <c r="E656" s="168" t="s">
        <v>1403</v>
      </c>
      <c r="F656" s="169" t="s">
        <v>1404</v>
      </c>
      <c r="G656" s="170" t="s">
        <v>278</v>
      </c>
      <c r="H656" s="171">
        <v>2</v>
      </c>
      <c r="I656" s="172"/>
      <c r="J656" s="173">
        <f>ROUND(I656*H656,2)</f>
        <v>0</v>
      </c>
      <c r="K656" s="169" t="s">
        <v>129</v>
      </c>
      <c r="L656" s="38"/>
      <c r="M656" s="174" t="s">
        <v>19</v>
      </c>
      <c r="N656" s="175" t="s">
        <v>46</v>
      </c>
      <c r="O656" s="63"/>
      <c r="P656" s="176">
        <f>O656*H656</f>
        <v>0</v>
      </c>
      <c r="Q656" s="176">
        <v>0</v>
      </c>
      <c r="R656" s="176">
        <f>Q656*H656</f>
        <v>0</v>
      </c>
      <c r="S656" s="176">
        <v>0</v>
      </c>
      <c r="T656" s="177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178" t="s">
        <v>411</v>
      </c>
      <c r="AT656" s="178" t="s">
        <v>125</v>
      </c>
      <c r="AU656" s="178" t="s">
        <v>135</v>
      </c>
      <c r="AY656" s="16" t="s">
        <v>122</v>
      </c>
      <c r="BE656" s="179">
        <f>IF(N656="základní",J656,0)</f>
        <v>0</v>
      </c>
      <c r="BF656" s="179">
        <f>IF(N656="snížená",J656,0)</f>
        <v>0</v>
      </c>
      <c r="BG656" s="179">
        <f>IF(N656="zákl. přenesená",J656,0)</f>
        <v>0</v>
      </c>
      <c r="BH656" s="179">
        <f>IF(N656="sníž. přenesená",J656,0)</f>
        <v>0</v>
      </c>
      <c r="BI656" s="179">
        <f>IF(N656="nulová",J656,0)</f>
        <v>0</v>
      </c>
      <c r="BJ656" s="16" t="s">
        <v>80</v>
      </c>
      <c r="BK656" s="179">
        <f>ROUND(I656*H656,2)</f>
        <v>0</v>
      </c>
      <c r="BL656" s="16" t="s">
        <v>411</v>
      </c>
      <c r="BM656" s="178" t="s">
        <v>1405</v>
      </c>
    </row>
    <row r="657" spans="1:65" s="2" customFormat="1" ht="39">
      <c r="A657" s="33"/>
      <c r="B657" s="34"/>
      <c r="C657" s="35"/>
      <c r="D657" s="190" t="s">
        <v>449</v>
      </c>
      <c r="E657" s="35"/>
      <c r="F657" s="191" t="s">
        <v>1397</v>
      </c>
      <c r="G657" s="35"/>
      <c r="H657" s="35"/>
      <c r="I657" s="192"/>
      <c r="J657" s="35"/>
      <c r="K657" s="35"/>
      <c r="L657" s="38"/>
      <c r="M657" s="193"/>
      <c r="N657" s="194"/>
      <c r="O657" s="63"/>
      <c r="P657" s="63"/>
      <c r="Q657" s="63"/>
      <c r="R657" s="63"/>
      <c r="S657" s="63"/>
      <c r="T657" s="64"/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T657" s="16" t="s">
        <v>449</v>
      </c>
      <c r="AU657" s="16" t="s">
        <v>135</v>
      </c>
    </row>
    <row r="658" spans="1:65" s="2" customFormat="1" ht="16.5" customHeight="1">
      <c r="A658" s="33"/>
      <c r="B658" s="34"/>
      <c r="C658" s="167" t="s">
        <v>1406</v>
      </c>
      <c r="D658" s="167" t="s">
        <v>125</v>
      </c>
      <c r="E658" s="168" t="s">
        <v>1407</v>
      </c>
      <c r="F658" s="169" t="s">
        <v>1408</v>
      </c>
      <c r="G658" s="170" t="s">
        <v>779</v>
      </c>
      <c r="H658" s="171">
        <v>1</v>
      </c>
      <c r="I658" s="172"/>
      <c r="J658" s="173">
        <f>ROUND(I658*H658,2)</f>
        <v>0</v>
      </c>
      <c r="K658" s="169" t="s">
        <v>19</v>
      </c>
      <c r="L658" s="38"/>
      <c r="M658" s="174" t="s">
        <v>19</v>
      </c>
      <c r="N658" s="175" t="s">
        <v>46</v>
      </c>
      <c r="O658" s="63"/>
      <c r="P658" s="176">
        <f>O658*H658</f>
        <v>0</v>
      </c>
      <c r="Q658" s="176">
        <v>0</v>
      </c>
      <c r="R658" s="176">
        <f>Q658*H658</f>
        <v>0</v>
      </c>
      <c r="S658" s="176">
        <v>0</v>
      </c>
      <c r="T658" s="177">
        <f>S658*H658</f>
        <v>0</v>
      </c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R658" s="178" t="s">
        <v>139</v>
      </c>
      <c r="AT658" s="178" t="s">
        <v>125</v>
      </c>
      <c r="AU658" s="178" t="s">
        <v>135</v>
      </c>
      <c r="AY658" s="16" t="s">
        <v>122</v>
      </c>
      <c r="BE658" s="179">
        <f>IF(N658="základní",J658,0)</f>
        <v>0</v>
      </c>
      <c r="BF658" s="179">
        <f>IF(N658="snížená",J658,0)</f>
        <v>0</v>
      </c>
      <c r="BG658" s="179">
        <f>IF(N658="zákl. přenesená",J658,0)</f>
        <v>0</v>
      </c>
      <c r="BH658" s="179">
        <f>IF(N658="sníž. přenesená",J658,0)</f>
        <v>0</v>
      </c>
      <c r="BI658" s="179">
        <f>IF(N658="nulová",J658,0)</f>
        <v>0</v>
      </c>
      <c r="BJ658" s="16" t="s">
        <v>80</v>
      </c>
      <c r="BK658" s="179">
        <f>ROUND(I658*H658,2)</f>
        <v>0</v>
      </c>
      <c r="BL658" s="16" t="s">
        <v>139</v>
      </c>
      <c r="BM658" s="178" t="s">
        <v>1409</v>
      </c>
    </row>
    <row r="659" spans="1:65" s="2" customFormat="1" ht="195">
      <c r="A659" s="33"/>
      <c r="B659" s="34"/>
      <c r="C659" s="35"/>
      <c r="D659" s="190" t="s">
        <v>160</v>
      </c>
      <c r="E659" s="35"/>
      <c r="F659" s="191" t="s">
        <v>1410</v>
      </c>
      <c r="G659" s="35"/>
      <c r="H659" s="35"/>
      <c r="I659" s="192"/>
      <c r="J659" s="35"/>
      <c r="K659" s="35"/>
      <c r="L659" s="38"/>
      <c r="M659" s="193"/>
      <c r="N659" s="194"/>
      <c r="O659" s="63"/>
      <c r="P659" s="63"/>
      <c r="Q659" s="63"/>
      <c r="R659" s="63"/>
      <c r="S659" s="63"/>
      <c r="T659" s="64"/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T659" s="16" t="s">
        <v>160</v>
      </c>
      <c r="AU659" s="16" t="s">
        <v>135</v>
      </c>
    </row>
    <row r="660" spans="1:65" s="2" customFormat="1" ht="16.5" customHeight="1">
      <c r="A660" s="33"/>
      <c r="B660" s="34"/>
      <c r="C660" s="167" t="s">
        <v>1411</v>
      </c>
      <c r="D660" s="167" t="s">
        <v>125</v>
      </c>
      <c r="E660" s="168" t="s">
        <v>1412</v>
      </c>
      <c r="F660" s="169" t="s">
        <v>1413</v>
      </c>
      <c r="G660" s="170" t="s">
        <v>150</v>
      </c>
      <c r="H660" s="171">
        <v>74</v>
      </c>
      <c r="I660" s="172"/>
      <c r="J660" s="173">
        <f>ROUND(I660*H660,2)</f>
        <v>0</v>
      </c>
      <c r="K660" s="169" t="s">
        <v>19</v>
      </c>
      <c r="L660" s="38"/>
      <c r="M660" s="174" t="s">
        <v>19</v>
      </c>
      <c r="N660" s="175" t="s">
        <v>46</v>
      </c>
      <c r="O660" s="63"/>
      <c r="P660" s="176">
        <f>O660*H660</f>
        <v>0</v>
      </c>
      <c r="Q660" s="176">
        <v>0</v>
      </c>
      <c r="R660" s="176">
        <f>Q660*H660</f>
        <v>0</v>
      </c>
      <c r="S660" s="176">
        <v>0</v>
      </c>
      <c r="T660" s="177">
        <f>S660*H660</f>
        <v>0</v>
      </c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R660" s="178" t="s">
        <v>411</v>
      </c>
      <c r="AT660" s="178" t="s">
        <v>125</v>
      </c>
      <c r="AU660" s="178" t="s">
        <v>135</v>
      </c>
      <c r="AY660" s="16" t="s">
        <v>122</v>
      </c>
      <c r="BE660" s="179">
        <f>IF(N660="základní",J660,0)</f>
        <v>0</v>
      </c>
      <c r="BF660" s="179">
        <f>IF(N660="snížená",J660,0)</f>
        <v>0</v>
      </c>
      <c r="BG660" s="179">
        <f>IF(N660="zákl. přenesená",J660,0)</f>
        <v>0</v>
      </c>
      <c r="BH660" s="179">
        <f>IF(N660="sníž. přenesená",J660,0)</f>
        <v>0</v>
      </c>
      <c r="BI660" s="179">
        <f>IF(N660="nulová",J660,0)</f>
        <v>0</v>
      </c>
      <c r="BJ660" s="16" t="s">
        <v>80</v>
      </c>
      <c r="BK660" s="179">
        <f>ROUND(I660*H660,2)</f>
        <v>0</v>
      </c>
      <c r="BL660" s="16" t="s">
        <v>411</v>
      </c>
      <c r="BM660" s="178" t="s">
        <v>1414</v>
      </c>
    </row>
    <row r="661" spans="1:65" s="2" customFormat="1" ht="19.5">
      <c r="A661" s="33"/>
      <c r="B661" s="34"/>
      <c r="C661" s="35"/>
      <c r="D661" s="190" t="s">
        <v>160</v>
      </c>
      <c r="E661" s="35"/>
      <c r="F661" s="191" t="s">
        <v>1415</v>
      </c>
      <c r="G661" s="35"/>
      <c r="H661" s="35"/>
      <c r="I661" s="192"/>
      <c r="J661" s="35"/>
      <c r="K661" s="35"/>
      <c r="L661" s="38"/>
      <c r="M661" s="193"/>
      <c r="N661" s="194"/>
      <c r="O661" s="63"/>
      <c r="P661" s="63"/>
      <c r="Q661" s="63"/>
      <c r="R661" s="63"/>
      <c r="S661" s="63"/>
      <c r="T661" s="64"/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T661" s="16" t="s">
        <v>160</v>
      </c>
      <c r="AU661" s="16" t="s">
        <v>135</v>
      </c>
    </row>
    <row r="662" spans="1:65" s="2" customFormat="1" ht="16.5" customHeight="1">
      <c r="A662" s="33"/>
      <c r="B662" s="34"/>
      <c r="C662" s="167" t="s">
        <v>1416</v>
      </c>
      <c r="D662" s="167" t="s">
        <v>125</v>
      </c>
      <c r="E662" s="168" t="s">
        <v>1417</v>
      </c>
      <c r="F662" s="169" t="s">
        <v>1418</v>
      </c>
      <c r="G662" s="170" t="s">
        <v>150</v>
      </c>
      <c r="H662" s="171">
        <v>46</v>
      </c>
      <c r="I662" s="172"/>
      <c r="J662" s="173">
        <f>ROUND(I662*H662,2)</f>
        <v>0</v>
      </c>
      <c r="K662" s="169" t="s">
        <v>19</v>
      </c>
      <c r="L662" s="38"/>
      <c r="M662" s="174" t="s">
        <v>19</v>
      </c>
      <c r="N662" s="175" t="s">
        <v>46</v>
      </c>
      <c r="O662" s="63"/>
      <c r="P662" s="176">
        <f>O662*H662</f>
        <v>0</v>
      </c>
      <c r="Q662" s="176">
        <v>0</v>
      </c>
      <c r="R662" s="176">
        <f>Q662*H662</f>
        <v>0</v>
      </c>
      <c r="S662" s="176">
        <v>0</v>
      </c>
      <c r="T662" s="177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178" t="s">
        <v>411</v>
      </c>
      <c r="AT662" s="178" t="s">
        <v>125</v>
      </c>
      <c r="AU662" s="178" t="s">
        <v>135</v>
      </c>
      <c r="AY662" s="16" t="s">
        <v>122</v>
      </c>
      <c r="BE662" s="179">
        <f>IF(N662="základní",J662,0)</f>
        <v>0</v>
      </c>
      <c r="BF662" s="179">
        <f>IF(N662="snížená",J662,0)</f>
        <v>0</v>
      </c>
      <c r="BG662" s="179">
        <f>IF(N662="zákl. přenesená",J662,0)</f>
        <v>0</v>
      </c>
      <c r="BH662" s="179">
        <f>IF(N662="sníž. přenesená",J662,0)</f>
        <v>0</v>
      </c>
      <c r="BI662" s="179">
        <f>IF(N662="nulová",J662,0)</f>
        <v>0</v>
      </c>
      <c r="BJ662" s="16" t="s">
        <v>80</v>
      </c>
      <c r="BK662" s="179">
        <f>ROUND(I662*H662,2)</f>
        <v>0</v>
      </c>
      <c r="BL662" s="16" t="s">
        <v>411</v>
      </c>
      <c r="BM662" s="178" t="s">
        <v>1419</v>
      </c>
    </row>
    <row r="663" spans="1:65" s="2" customFormat="1" ht="19.5">
      <c r="A663" s="33"/>
      <c r="B663" s="34"/>
      <c r="C663" s="35"/>
      <c r="D663" s="190" t="s">
        <v>160</v>
      </c>
      <c r="E663" s="35"/>
      <c r="F663" s="191" t="s">
        <v>1415</v>
      </c>
      <c r="G663" s="35"/>
      <c r="H663" s="35"/>
      <c r="I663" s="192"/>
      <c r="J663" s="35"/>
      <c r="K663" s="35"/>
      <c r="L663" s="38"/>
      <c r="M663" s="193"/>
      <c r="N663" s="194"/>
      <c r="O663" s="63"/>
      <c r="P663" s="63"/>
      <c r="Q663" s="63"/>
      <c r="R663" s="63"/>
      <c r="S663" s="63"/>
      <c r="T663" s="64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T663" s="16" t="s">
        <v>160</v>
      </c>
      <c r="AU663" s="16" t="s">
        <v>135</v>
      </c>
    </row>
    <row r="664" spans="1:65" s="2" customFormat="1" ht="16.5" customHeight="1">
      <c r="A664" s="33"/>
      <c r="B664" s="34"/>
      <c r="C664" s="167" t="s">
        <v>1420</v>
      </c>
      <c r="D664" s="167" t="s">
        <v>125</v>
      </c>
      <c r="E664" s="168" t="s">
        <v>1421</v>
      </c>
      <c r="F664" s="169" t="s">
        <v>1422</v>
      </c>
      <c r="G664" s="170" t="s">
        <v>779</v>
      </c>
      <c r="H664" s="171">
        <v>4440</v>
      </c>
      <c r="I664" s="172"/>
      <c r="J664" s="173">
        <f>ROUND(I664*H664,2)</f>
        <v>0</v>
      </c>
      <c r="K664" s="169" t="s">
        <v>19</v>
      </c>
      <c r="L664" s="38"/>
      <c r="M664" s="174" t="s">
        <v>19</v>
      </c>
      <c r="N664" s="175" t="s">
        <v>46</v>
      </c>
      <c r="O664" s="63"/>
      <c r="P664" s="176">
        <f>O664*H664</f>
        <v>0</v>
      </c>
      <c r="Q664" s="176">
        <v>0</v>
      </c>
      <c r="R664" s="176">
        <f>Q664*H664</f>
        <v>0</v>
      </c>
      <c r="S664" s="176">
        <v>0</v>
      </c>
      <c r="T664" s="177">
        <f>S664*H664</f>
        <v>0</v>
      </c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R664" s="178" t="s">
        <v>411</v>
      </c>
      <c r="AT664" s="178" t="s">
        <v>125</v>
      </c>
      <c r="AU664" s="178" t="s">
        <v>135</v>
      </c>
      <c r="AY664" s="16" t="s">
        <v>122</v>
      </c>
      <c r="BE664" s="179">
        <f>IF(N664="základní",J664,0)</f>
        <v>0</v>
      </c>
      <c r="BF664" s="179">
        <f>IF(N664="snížená",J664,0)</f>
        <v>0</v>
      </c>
      <c r="BG664" s="179">
        <f>IF(N664="zákl. přenesená",J664,0)</f>
        <v>0</v>
      </c>
      <c r="BH664" s="179">
        <f>IF(N664="sníž. přenesená",J664,0)</f>
        <v>0</v>
      </c>
      <c r="BI664" s="179">
        <f>IF(N664="nulová",J664,0)</f>
        <v>0</v>
      </c>
      <c r="BJ664" s="16" t="s">
        <v>80</v>
      </c>
      <c r="BK664" s="179">
        <f>ROUND(I664*H664,2)</f>
        <v>0</v>
      </c>
      <c r="BL664" s="16" t="s">
        <v>411</v>
      </c>
      <c r="BM664" s="178" t="s">
        <v>1423</v>
      </c>
    </row>
    <row r="665" spans="1:65" s="2" customFormat="1" ht="19.5">
      <c r="A665" s="33"/>
      <c r="B665" s="34"/>
      <c r="C665" s="35"/>
      <c r="D665" s="190" t="s">
        <v>160</v>
      </c>
      <c r="E665" s="35"/>
      <c r="F665" s="191" t="s">
        <v>1424</v>
      </c>
      <c r="G665" s="35"/>
      <c r="H665" s="35"/>
      <c r="I665" s="192"/>
      <c r="J665" s="35"/>
      <c r="K665" s="35"/>
      <c r="L665" s="38"/>
      <c r="M665" s="193"/>
      <c r="N665" s="194"/>
      <c r="O665" s="63"/>
      <c r="P665" s="63"/>
      <c r="Q665" s="63"/>
      <c r="R665" s="63"/>
      <c r="S665" s="63"/>
      <c r="T665" s="64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T665" s="16" t="s">
        <v>160</v>
      </c>
      <c r="AU665" s="16" t="s">
        <v>135</v>
      </c>
    </row>
    <row r="666" spans="1:65" s="13" customFormat="1">
      <c r="B666" s="195"/>
      <c r="C666" s="196"/>
      <c r="D666" s="190" t="s">
        <v>285</v>
      </c>
      <c r="E666" s="197" t="s">
        <v>19</v>
      </c>
      <c r="F666" s="198" t="s">
        <v>1425</v>
      </c>
      <c r="G666" s="196"/>
      <c r="H666" s="199">
        <v>4440</v>
      </c>
      <c r="I666" s="200"/>
      <c r="J666" s="196"/>
      <c r="K666" s="196"/>
      <c r="L666" s="201"/>
      <c r="M666" s="202"/>
      <c r="N666" s="203"/>
      <c r="O666" s="203"/>
      <c r="P666" s="203"/>
      <c r="Q666" s="203"/>
      <c r="R666" s="203"/>
      <c r="S666" s="203"/>
      <c r="T666" s="204"/>
      <c r="AT666" s="205" t="s">
        <v>285</v>
      </c>
      <c r="AU666" s="205" t="s">
        <v>135</v>
      </c>
      <c r="AV666" s="13" t="s">
        <v>82</v>
      </c>
      <c r="AW666" s="13" t="s">
        <v>37</v>
      </c>
      <c r="AX666" s="13" t="s">
        <v>80</v>
      </c>
      <c r="AY666" s="205" t="s">
        <v>122</v>
      </c>
    </row>
    <row r="667" spans="1:65" s="2" customFormat="1" ht="16.5" customHeight="1">
      <c r="A667" s="33"/>
      <c r="B667" s="34"/>
      <c r="C667" s="167" t="s">
        <v>1426</v>
      </c>
      <c r="D667" s="167" t="s">
        <v>125</v>
      </c>
      <c r="E667" s="168" t="s">
        <v>1427</v>
      </c>
      <c r="F667" s="169" t="s">
        <v>1428</v>
      </c>
      <c r="G667" s="170" t="s">
        <v>779</v>
      </c>
      <c r="H667" s="171">
        <v>2760</v>
      </c>
      <c r="I667" s="172"/>
      <c r="J667" s="173">
        <f>ROUND(I667*H667,2)</f>
        <v>0</v>
      </c>
      <c r="K667" s="169" t="s">
        <v>19</v>
      </c>
      <c r="L667" s="38"/>
      <c r="M667" s="174" t="s">
        <v>19</v>
      </c>
      <c r="N667" s="175" t="s">
        <v>46</v>
      </c>
      <c r="O667" s="63"/>
      <c r="P667" s="176">
        <f>O667*H667</f>
        <v>0</v>
      </c>
      <c r="Q667" s="176">
        <v>0</v>
      </c>
      <c r="R667" s="176">
        <f>Q667*H667</f>
        <v>0</v>
      </c>
      <c r="S667" s="176">
        <v>0</v>
      </c>
      <c r="T667" s="177">
        <f>S667*H667</f>
        <v>0</v>
      </c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R667" s="178" t="s">
        <v>411</v>
      </c>
      <c r="AT667" s="178" t="s">
        <v>125</v>
      </c>
      <c r="AU667" s="178" t="s">
        <v>135</v>
      </c>
      <c r="AY667" s="16" t="s">
        <v>122</v>
      </c>
      <c r="BE667" s="179">
        <f>IF(N667="základní",J667,0)</f>
        <v>0</v>
      </c>
      <c r="BF667" s="179">
        <f>IF(N667="snížená",J667,0)</f>
        <v>0</v>
      </c>
      <c r="BG667" s="179">
        <f>IF(N667="zákl. přenesená",J667,0)</f>
        <v>0</v>
      </c>
      <c r="BH667" s="179">
        <f>IF(N667="sníž. přenesená",J667,0)</f>
        <v>0</v>
      </c>
      <c r="BI667" s="179">
        <f>IF(N667="nulová",J667,0)</f>
        <v>0</v>
      </c>
      <c r="BJ667" s="16" t="s">
        <v>80</v>
      </c>
      <c r="BK667" s="179">
        <f>ROUND(I667*H667,2)</f>
        <v>0</v>
      </c>
      <c r="BL667" s="16" t="s">
        <v>411</v>
      </c>
      <c r="BM667" s="178" t="s">
        <v>1429</v>
      </c>
    </row>
    <row r="668" spans="1:65" s="2" customFormat="1" ht="19.5">
      <c r="A668" s="33"/>
      <c r="B668" s="34"/>
      <c r="C668" s="35"/>
      <c r="D668" s="190" t="s">
        <v>160</v>
      </c>
      <c r="E668" s="35"/>
      <c r="F668" s="191" t="s">
        <v>1424</v>
      </c>
      <c r="G668" s="35"/>
      <c r="H668" s="35"/>
      <c r="I668" s="192"/>
      <c r="J668" s="35"/>
      <c r="K668" s="35"/>
      <c r="L668" s="38"/>
      <c r="M668" s="193"/>
      <c r="N668" s="194"/>
      <c r="O668" s="63"/>
      <c r="P668" s="63"/>
      <c r="Q668" s="63"/>
      <c r="R668" s="63"/>
      <c r="S668" s="63"/>
      <c r="T668" s="64"/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T668" s="16" t="s">
        <v>160</v>
      </c>
      <c r="AU668" s="16" t="s">
        <v>135</v>
      </c>
    </row>
    <row r="669" spans="1:65" s="13" customFormat="1">
      <c r="B669" s="195"/>
      <c r="C669" s="196"/>
      <c r="D669" s="190" t="s">
        <v>285</v>
      </c>
      <c r="E669" s="197" t="s">
        <v>19</v>
      </c>
      <c r="F669" s="198" t="s">
        <v>1430</v>
      </c>
      <c r="G669" s="196"/>
      <c r="H669" s="199">
        <v>2760</v>
      </c>
      <c r="I669" s="200"/>
      <c r="J669" s="196"/>
      <c r="K669" s="196"/>
      <c r="L669" s="201"/>
      <c r="M669" s="202"/>
      <c r="N669" s="203"/>
      <c r="O669" s="203"/>
      <c r="P669" s="203"/>
      <c r="Q669" s="203"/>
      <c r="R669" s="203"/>
      <c r="S669" s="203"/>
      <c r="T669" s="204"/>
      <c r="AT669" s="205" t="s">
        <v>285</v>
      </c>
      <c r="AU669" s="205" t="s">
        <v>135</v>
      </c>
      <c r="AV669" s="13" t="s">
        <v>82</v>
      </c>
      <c r="AW669" s="13" t="s">
        <v>37</v>
      </c>
      <c r="AX669" s="13" t="s">
        <v>80</v>
      </c>
      <c r="AY669" s="205" t="s">
        <v>122</v>
      </c>
    </row>
    <row r="670" spans="1:65" s="2" customFormat="1" ht="16.5" customHeight="1">
      <c r="A670" s="33"/>
      <c r="B670" s="34"/>
      <c r="C670" s="167" t="s">
        <v>1431</v>
      </c>
      <c r="D670" s="167" t="s">
        <v>125</v>
      </c>
      <c r="E670" s="168" t="s">
        <v>1432</v>
      </c>
      <c r="F670" s="169" t="s">
        <v>1433</v>
      </c>
      <c r="G670" s="170" t="s">
        <v>779</v>
      </c>
      <c r="H670" s="171">
        <v>239460</v>
      </c>
      <c r="I670" s="172"/>
      <c r="J670" s="173">
        <f>ROUND(I670*H670,2)</f>
        <v>0</v>
      </c>
      <c r="K670" s="169" t="s">
        <v>19</v>
      </c>
      <c r="L670" s="38"/>
      <c r="M670" s="174" t="s">
        <v>19</v>
      </c>
      <c r="N670" s="175" t="s">
        <v>46</v>
      </c>
      <c r="O670" s="63"/>
      <c r="P670" s="176">
        <f>O670*H670</f>
        <v>0</v>
      </c>
      <c r="Q670" s="176">
        <v>0</v>
      </c>
      <c r="R670" s="176">
        <f>Q670*H670</f>
        <v>0</v>
      </c>
      <c r="S670" s="176">
        <v>0</v>
      </c>
      <c r="T670" s="177">
        <f>S670*H670</f>
        <v>0</v>
      </c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R670" s="178" t="s">
        <v>411</v>
      </c>
      <c r="AT670" s="178" t="s">
        <v>125</v>
      </c>
      <c r="AU670" s="178" t="s">
        <v>135</v>
      </c>
      <c r="AY670" s="16" t="s">
        <v>122</v>
      </c>
      <c r="BE670" s="179">
        <f>IF(N670="základní",J670,0)</f>
        <v>0</v>
      </c>
      <c r="BF670" s="179">
        <f>IF(N670="snížená",J670,0)</f>
        <v>0</v>
      </c>
      <c r="BG670" s="179">
        <f>IF(N670="zákl. přenesená",J670,0)</f>
        <v>0</v>
      </c>
      <c r="BH670" s="179">
        <f>IF(N670="sníž. přenesená",J670,0)</f>
        <v>0</v>
      </c>
      <c r="BI670" s="179">
        <f>IF(N670="nulová",J670,0)</f>
        <v>0</v>
      </c>
      <c r="BJ670" s="16" t="s">
        <v>80</v>
      </c>
      <c r="BK670" s="179">
        <f>ROUND(I670*H670,2)</f>
        <v>0</v>
      </c>
      <c r="BL670" s="16" t="s">
        <v>411</v>
      </c>
      <c r="BM670" s="178" t="s">
        <v>1434</v>
      </c>
    </row>
    <row r="671" spans="1:65" s="2" customFormat="1" ht="19.5">
      <c r="A671" s="33"/>
      <c r="B671" s="34"/>
      <c r="C671" s="35"/>
      <c r="D671" s="190" t="s">
        <v>160</v>
      </c>
      <c r="E671" s="35"/>
      <c r="F671" s="191" t="s">
        <v>1435</v>
      </c>
      <c r="G671" s="35"/>
      <c r="H671" s="35"/>
      <c r="I671" s="192"/>
      <c r="J671" s="35"/>
      <c r="K671" s="35"/>
      <c r="L671" s="38"/>
      <c r="M671" s="193"/>
      <c r="N671" s="194"/>
      <c r="O671" s="63"/>
      <c r="P671" s="63"/>
      <c r="Q671" s="63"/>
      <c r="R671" s="63"/>
      <c r="S671" s="63"/>
      <c r="T671" s="64"/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T671" s="16" t="s">
        <v>160</v>
      </c>
      <c r="AU671" s="16" t="s">
        <v>135</v>
      </c>
    </row>
    <row r="672" spans="1:65" s="13" customFormat="1">
      <c r="B672" s="195"/>
      <c r="C672" s="196"/>
      <c r="D672" s="190" t="s">
        <v>285</v>
      </c>
      <c r="E672" s="197" t="s">
        <v>19</v>
      </c>
      <c r="F672" s="198" t="s">
        <v>1436</v>
      </c>
      <c r="G672" s="196"/>
      <c r="H672" s="199">
        <v>239460</v>
      </c>
      <c r="I672" s="200"/>
      <c r="J672" s="196"/>
      <c r="K672" s="196"/>
      <c r="L672" s="201"/>
      <c r="M672" s="202"/>
      <c r="N672" s="203"/>
      <c r="O672" s="203"/>
      <c r="P672" s="203"/>
      <c r="Q672" s="203"/>
      <c r="R672" s="203"/>
      <c r="S672" s="203"/>
      <c r="T672" s="204"/>
      <c r="AT672" s="205" t="s">
        <v>285</v>
      </c>
      <c r="AU672" s="205" t="s">
        <v>135</v>
      </c>
      <c r="AV672" s="13" t="s">
        <v>82</v>
      </c>
      <c r="AW672" s="13" t="s">
        <v>37</v>
      </c>
      <c r="AX672" s="13" t="s">
        <v>80</v>
      </c>
      <c r="AY672" s="205" t="s">
        <v>122</v>
      </c>
    </row>
    <row r="673" spans="1:65" s="2" customFormat="1" ht="16.5" customHeight="1">
      <c r="A673" s="33"/>
      <c r="B673" s="34"/>
      <c r="C673" s="167" t="s">
        <v>1437</v>
      </c>
      <c r="D673" s="167" t="s">
        <v>125</v>
      </c>
      <c r="E673" s="168" t="s">
        <v>1438</v>
      </c>
      <c r="F673" s="169" t="s">
        <v>1439</v>
      </c>
      <c r="G673" s="170" t="s">
        <v>743</v>
      </c>
      <c r="H673" s="171">
        <v>5400</v>
      </c>
      <c r="I673" s="172"/>
      <c r="J673" s="173">
        <f>ROUND(I673*H673,2)</f>
        <v>0</v>
      </c>
      <c r="K673" s="169" t="s">
        <v>19</v>
      </c>
      <c r="L673" s="38"/>
      <c r="M673" s="174" t="s">
        <v>19</v>
      </c>
      <c r="N673" s="175" t="s">
        <v>46</v>
      </c>
      <c r="O673" s="63"/>
      <c r="P673" s="176">
        <f>O673*H673</f>
        <v>0</v>
      </c>
      <c r="Q673" s="176">
        <v>0</v>
      </c>
      <c r="R673" s="176">
        <f>Q673*H673</f>
        <v>0</v>
      </c>
      <c r="S673" s="176">
        <v>0</v>
      </c>
      <c r="T673" s="177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178" t="s">
        <v>411</v>
      </c>
      <c r="AT673" s="178" t="s">
        <v>125</v>
      </c>
      <c r="AU673" s="178" t="s">
        <v>135</v>
      </c>
      <c r="AY673" s="16" t="s">
        <v>122</v>
      </c>
      <c r="BE673" s="179">
        <f>IF(N673="základní",J673,0)</f>
        <v>0</v>
      </c>
      <c r="BF673" s="179">
        <f>IF(N673="snížená",J673,0)</f>
        <v>0</v>
      </c>
      <c r="BG673" s="179">
        <f>IF(N673="zákl. přenesená",J673,0)</f>
        <v>0</v>
      </c>
      <c r="BH673" s="179">
        <f>IF(N673="sníž. přenesená",J673,0)</f>
        <v>0</v>
      </c>
      <c r="BI673" s="179">
        <f>IF(N673="nulová",J673,0)</f>
        <v>0</v>
      </c>
      <c r="BJ673" s="16" t="s">
        <v>80</v>
      </c>
      <c r="BK673" s="179">
        <f>ROUND(I673*H673,2)</f>
        <v>0</v>
      </c>
      <c r="BL673" s="16" t="s">
        <v>411</v>
      </c>
      <c r="BM673" s="178" t="s">
        <v>1440</v>
      </c>
    </row>
    <row r="674" spans="1:65" s="2" customFormat="1" ht="19.5">
      <c r="A674" s="33"/>
      <c r="B674" s="34"/>
      <c r="C674" s="35"/>
      <c r="D674" s="190" t="s">
        <v>160</v>
      </c>
      <c r="E674" s="35"/>
      <c r="F674" s="191" t="s">
        <v>1441</v>
      </c>
      <c r="G674" s="35"/>
      <c r="H674" s="35"/>
      <c r="I674" s="192"/>
      <c r="J674" s="35"/>
      <c r="K674" s="35"/>
      <c r="L674" s="38"/>
      <c r="M674" s="193"/>
      <c r="N674" s="194"/>
      <c r="O674" s="63"/>
      <c r="P674" s="63"/>
      <c r="Q674" s="63"/>
      <c r="R674" s="63"/>
      <c r="S674" s="63"/>
      <c r="T674" s="64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T674" s="16" t="s">
        <v>160</v>
      </c>
      <c r="AU674" s="16" t="s">
        <v>135</v>
      </c>
    </row>
    <row r="675" spans="1:65" s="13" customFormat="1">
      <c r="B675" s="195"/>
      <c r="C675" s="196"/>
      <c r="D675" s="190" t="s">
        <v>285</v>
      </c>
      <c r="E675" s="197" t="s">
        <v>19</v>
      </c>
      <c r="F675" s="198" t="s">
        <v>1442</v>
      </c>
      <c r="G675" s="196"/>
      <c r="H675" s="199">
        <v>5400</v>
      </c>
      <c r="I675" s="200"/>
      <c r="J675" s="196"/>
      <c r="K675" s="196"/>
      <c r="L675" s="201"/>
      <c r="M675" s="202"/>
      <c r="N675" s="203"/>
      <c r="O675" s="203"/>
      <c r="P675" s="203"/>
      <c r="Q675" s="203"/>
      <c r="R675" s="203"/>
      <c r="S675" s="203"/>
      <c r="T675" s="204"/>
      <c r="AT675" s="205" t="s">
        <v>285</v>
      </c>
      <c r="AU675" s="205" t="s">
        <v>135</v>
      </c>
      <c r="AV675" s="13" t="s">
        <v>82</v>
      </c>
      <c r="AW675" s="13" t="s">
        <v>37</v>
      </c>
      <c r="AX675" s="13" t="s">
        <v>80</v>
      </c>
      <c r="AY675" s="205" t="s">
        <v>122</v>
      </c>
    </row>
    <row r="676" spans="1:65" s="2" customFormat="1" ht="16.5" customHeight="1">
      <c r="A676" s="33"/>
      <c r="B676" s="34"/>
      <c r="C676" s="167" t="s">
        <v>1443</v>
      </c>
      <c r="D676" s="167" t="s">
        <v>125</v>
      </c>
      <c r="E676" s="168" t="s">
        <v>1444</v>
      </c>
      <c r="F676" s="169" t="s">
        <v>1445</v>
      </c>
      <c r="G676" s="170" t="s">
        <v>150</v>
      </c>
      <c r="H676" s="171">
        <v>3</v>
      </c>
      <c r="I676" s="172"/>
      <c r="J676" s="173">
        <f>ROUND(I676*H676,2)</f>
        <v>0</v>
      </c>
      <c r="K676" s="169" t="s">
        <v>19</v>
      </c>
      <c r="L676" s="38"/>
      <c r="M676" s="174" t="s">
        <v>19</v>
      </c>
      <c r="N676" s="175" t="s">
        <v>46</v>
      </c>
      <c r="O676" s="63"/>
      <c r="P676" s="176">
        <f>O676*H676</f>
        <v>0</v>
      </c>
      <c r="Q676" s="176">
        <v>0</v>
      </c>
      <c r="R676" s="176">
        <f>Q676*H676</f>
        <v>0</v>
      </c>
      <c r="S676" s="176">
        <v>0</v>
      </c>
      <c r="T676" s="177">
        <f>S676*H676</f>
        <v>0</v>
      </c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R676" s="178" t="s">
        <v>411</v>
      </c>
      <c r="AT676" s="178" t="s">
        <v>125</v>
      </c>
      <c r="AU676" s="178" t="s">
        <v>135</v>
      </c>
      <c r="AY676" s="16" t="s">
        <v>122</v>
      </c>
      <c r="BE676" s="179">
        <f>IF(N676="základní",J676,0)</f>
        <v>0</v>
      </c>
      <c r="BF676" s="179">
        <f>IF(N676="snížená",J676,0)</f>
        <v>0</v>
      </c>
      <c r="BG676" s="179">
        <f>IF(N676="zákl. přenesená",J676,0)</f>
        <v>0</v>
      </c>
      <c r="BH676" s="179">
        <f>IF(N676="sníž. přenesená",J676,0)</f>
        <v>0</v>
      </c>
      <c r="BI676" s="179">
        <f>IF(N676="nulová",J676,0)</f>
        <v>0</v>
      </c>
      <c r="BJ676" s="16" t="s">
        <v>80</v>
      </c>
      <c r="BK676" s="179">
        <f>ROUND(I676*H676,2)</f>
        <v>0</v>
      </c>
      <c r="BL676" s="16" t="s">
        <v>411</v>
      </c>
      <c r="BM676" s="178" t="s">
        <v>1446</v>
      </c>
    </row>
    <row r="677" spans="1:65" s="2" customFormat="1" ht="19.5">
      <c r="A677" s="33"/>
      <c r="B677" s="34"/>
      <c r="C677" s="35"/>
      <c r="D677" s="190" t="s">
        <v>160</v>
      </c>
      <c r="E677" s="35"/>
      <c r="F677" s="191" t="s">
        <v>1447</v>
      </c>
      <c r="G677" s="35"/>
      <c r="H677" s="35"/>
      <c r="I677" s="192"/>
      <c r="J677" s="35"/>
      <c r="K677" s="35"/>
      <c r="L677" s="38"/>
      <c r="M677" s="193"/>
      <c r="N677" s="194"/>
      <c r="O677" s="63"/>
      <c r="P677" s="63"/>
      <c r="Q677" s="63"/>
      <c r="R677" s="63"/>
      <c r="S677" s="63"/>
      <c r="T677" s="64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T677" s="16" t="s">
        <v>160</v>
      </c>
      <c r="AU677" s="16" t="s">
        <v>135</v>
      </c>
    </row>
    <row r="678" spans="1:65" s="2" customFormat="1" ht="16.5" customHeight="1">
      <c r="A678" s="33"/>
      <c r="B678" s="34"/>
      <c r="C678" s="167" t="s">
        <v>1448</v>
      </c>
      <c r="D678" s="167" t="s">
        <v>125</v>
      </c>
      <c r="E678" s="168" t="s">
        <v>1449</v>
      </c>
      <c r="F678" s="169" t="s">
        <v>1450</v>
      </c>
      <c r="G678" s="170" t="s">
        <v>150</v>
      </c>
      <c r="H678" s="171">
        <v>3</v>
      </c>
      <c r="I678" s="172"/>
      <c r="J678" s="173">
        <f>ROUND(I678*H678,2)</f>
        <v>0</v>
      </c>
      <c r="K678" s="169" t="s">
        <v>19</v>
      </c>
      <c r="L678" s="38"/>
      <c r="M678" s="174" t="s">
        <v>19</v>
      </c>
      <c r="N678" s="175" t="s">
        <v>46</v>
      </c>
      <c r="O678" s="63"/>
      <c r="P678" s="176">
        <f>O678*H678</f>
        <v>0</v>
      </c>
      <c r="Q678" s="176">
        <v>0</v>
      </c>
      <c r="R678" s="176">
        <f>Q678*H678</f>
        <v>0</v>
      </c>
      <c r="S678" s="176">
        <v>0</v>
      </c>
      <c r="T678" s="177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178" t="s">
        <v>411</v>
      </c>
      <c r="AT678" s="178" t="s">
        <v>125</v>
      </c>
      <c r="AU678" s="178" t="s">
        <v>135</v>
      </c>
      <c r="AY678" s="16" t="s">
        <v>122</v>
      </c>
      <c r="BE678" s="179">
        <f>IF(N678="základní",J678,0)</f>
        <v>0</v>
      </c>
      <c r="BF678" s="179">
        <f>IF(N678="snížená",J678,0)</f>
        <v>0</v>
      </c>
      <c r="BG678" s="179">
        <f>IF(N678="zákl. přenesená",J678,0)</f>
        <v>0</v>
      </c>
      <c r="BH678" s="179">
        <f>IF(N678="sníž. přenesená",J678,0)</f>
        <v>0</v>
      </c>
      <c r="BI678" s="179">
        <f>IF(N678="nulová",J678,0)</f>
        <v>0</v>
      </c>
      <c r="BJ678" s="16" t="s">
        <v>80</v>
      </c>
      <c r="BK678" s="179">
        <f>ROUND(I678*H678,2)</f>
        <v>0</v>
      </c>
      <c r="BL678" s="16" t="s">
        <v>411</v>
      </c>
      <c r="BM678" s="178" t="s">
        <v>1451</v>
      </c>
    </row>
    <row r="679" spans="1:65" s="2" customFormat="1" ht="19.5">
      <c r="A679" s="33"/>
      <c r="B679" s="34"/>
      <c r="C679" s="35"/>
      <c r="D679" s="190" t="s">
        <v>160</v>
      </c>
      <c r="E679" s="35"/>
      <c r="F679" s="191" t="s">
        <v>1452</v>
      </c>
      <c r="G679" s="35"/>
      <c r="H679" s="35"/>
      <c r="I679" s="192"/>
      <c r="J679" s="35"/>
      <c r="K679" s="35"/>
      <c r="L679" s="38"/>
      <c r="M679" s="193"/>
      <c r="N679" s="194"/>
      <c r="O679" s="63"/>
      <c r="P679" s="63"/>
      <c r="Q679" s="63"/>
      <c r="R679" s="63"/>
      <c r="S679" s="63"/>
      <c r="T679" s="64"/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T679" s="16" t="s">
        <v>160</v>
      </c>
      <c r="AU679" s="16" t="s">
        <v>135</v>
      </c>
    </row>
    <row r="680" spans="1:65" s="2" customFormat="1" ht="16.5" customHeight="1">
      <c r="A680" s="33"/>
      <c r="B680" s="34"/>
      <c r="C680" s="167" t="s">
        <v>1453</v>
      </c>
      <c r="D680" s="167" t="s">
        <v>125</v>
      </c>
      <c r="E680" s="168" t="s">
        <v>1454</v>
      </c>
      <c r="F680" s="169" t="s">
        <v>1455</v>
      </c>
      <c r="G680" s="170" t="s">
        <v>150</v>
      </c>
      <c r="H680" s="171">
        <v>36</v>
      </c>
      <c r="I680" s="172"/>
      <c r="J680" s="173">
        <f>ROUND(I680*H680,2)</f>
        <v>0</v>
      </c>
      <c r="K680" s="169" t="s">
        <v>19</v>
      </c>
      <c r="L680" s="38"/>
      <c r="M680" s="174" t="s">
        <v>19</v>
      </c>
      <c r="N680" s="175" t="s">
        <v>46</v>
      </c>
      <c r="O680" s="63"/>
      <c r="P680" s="176">
        <f>O680*H680</f>
        <v>0</v>
      </c>
      <c r="Q680" s="176">
        <v>0</v>
      </c>
      <c r="R680" s="176">
        <f>Q680*H680</f>
        <v>0</v>
      </c>
      <c r="S680" s="176">
        <v>0</v>
      </c>
      <c r="T680" s="177">
        <f>S680*H680</f>
        <v>0</v>
      </c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R680" s="178" t="s">
        <v>411</v>
      </c>
      <c r="AT680" s="178" t="s">
        <v>125</v>
      </c>
      <c r="AU680" s="178" t="s">
        <v>135</v>
      </c>
      <c r="AY680" s="16" t="s">
        <v>122</v>
      </c>
      <c r="BE680" s="179">
        <f>IF(N680="základní",J680,0)</f>
        <v>0</v>
      </c>
      <c r="BF680" s="179">
        <f>IF(N680="snížená",J680,0)</f>
        <v>0</v>
      </c>
      <c r="BG680" s="179">
        <f>IF(N680="zákl. přenesená",J680,0)</f>
        <v>0</v>
      </c>
      <c r="BH680" s="179">
        <f>IF(N680="sníž. přenesená",J680,0)</f>
        <v>0</v>
      </c>
      <c r="BI680" s="179">
        <f>IF(N680="nulová",J680,0)</f>
        <v>0</v>
      </c>
      <c r="BJ680" s="16" t="s">
        <v>80</v>
      </c>
      <c r="BK680" s="179">
        <f>ROUND(I680*H680,2)</f>
        <v>0</v>
      </c>
      <c r="BL680" s="16" t="s">
        <v>411</v>
      </c>
      <c r="BM680" s="178" t="s">
        <v>1456</v>
      </c>
    </row>
    <row r="681" spans="1:65" s="2" customFormat="1" ht="16.5" customHeight="1">
      <c r="A681" s="33"/>
      <c r="B681" s="34"/>
      <c r="C681" s="167" t="s">
        <v>1457</v>
      </c>
      <c r="D681" s="167" t="s">
        <v>125</v>
      </c>
      <c r="E681" s="168" t="s">
        <v>1458</v>
      </c>
      <c r="F681" s="169" t="s">
        <v>1459</v>
      </c>
      <c r="G681" s="170" t="s">
        <v>150</v>
      </c>
      <c r="H681" s="171">
        <v>1</v>
      </c>
      <c r="I681" s="172"/>
      <c r="J681" s="173">
        <f>ROUND(I681*H681,2)</f>
        <v>0</v>
      </c>
      <c r="K681" s="169" t="s">
        <v>19</v>
      </c>
      <c r="L681" s="38"/>
      <c r="M681" s="174" t="s">
        <v>19</v>
      </c>
      <c r="N681" s="175" t="s">
        <v>46</v>
      </c>
      <c r="O681" s="63"/>
      <c r="P681" s="176">
        <f>O681*H681</f>
        <v>0</v>
      </c>
      <c r="Q681" s="176">
        <v>0</v>
      </c>
      <c r="R681" s="176">
        <f>Q681*H681</f>
        <v>0</v>
      </c>
      <c r="S681" s="176">
        <v>0</v>
      </c>
      <c r="T681" s="177">
        <f>S681*H681</f>
        <v>0</v>
      </c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R681" s="178" t="s">
        <v>411</v>
      </c>
      <c r="AT681" s="178" t="s">
        <v>125</v>
      </c>
      <c r="AU681" s="178" t="s">
        <v>135</v>
      </c>
      <c r="AY681" s="16" t="s">
        <v>122</v>
      </c>
      <c r="BE681" s="179">
        <f>IF(N681="základní",J681,0)</f>
        <v>0</v>
      </c>
      <c r="BF681" s="179">
        <f>IF(N681="snížená",J681,0)</f>
        <v>0</v>
      </c>
      <c r="BG681" s="179">
        <f>IF(N681="zákl. přenesená",J681,0)</f>
        <v>0</v>
      </c>
      <c r="BH681" s="179">
        <f>IF(N681="sníž. přenesená",J681,0)</f>
        <v>0</v>
      </c>
      <c r="BI681" s="179">
        <f>IF(N681="nulová",J681,0)</f>
        <v>0</v>
      </c>
      <c r="BJ681" s="16" t="s">
        <v>80</v>
      </c>
      <c r="BK681" s="179">
        <f>ROUND(I681*H681,2)</f>
        <v>0</v>
      </c>
      <c r="BL681" s="16" t="s">
        <v>411</v>
      </c>
      <c r="BM681" s="178" t="s">
        <v>1460</v>
      </c>
    </row>
    <row r="682" spans="1:65" s="2" customFormat="1" ht="19.5">
      <c r="A682" s="33"/>
      <c r="B682" s="34"/>
      <c r="C682" s="35"/>
      <c r="D682" s="190" t="s">
        <v>160</v>
      </c>
      <c r="E682" s="35"/>
      <c r="F682" s="191" t="s">
        <v>1461</v>
      </c>
      <c r="G682" s="35"/>
      <c r="H682" s="35"/>
      <c r="I682" s="192"/>
      <c r="J682" s="35"/>
      <c r="K682" s="35"/>
      <c r="L682" s="38"/>
      <c r="M682" s="193"/>
      <c r="N682" s="194"/>
      <c r="O682" s="63"/>
      <c r="P682" s="63"/>
      <c r="Q682" s="63"/>
      <c r="R682" s="63"/>
      <c r="S682" s="63"/>
      <c r="T682" s="64"/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T682" s="16" t="s">
        <v>160</v>
      </c>
      <c r="AU682" s="16" t="s">
        <v>135</v>
      </c>
    </row>
    <row r="683" spans="1:65" s="2" customFormat="1" ht="16.5" customHeight="1">
      <c r="A683" s="33"/>
      <c r="B683" s="34"/>
      <c r="C683" s="167" t="s">
        <v>1462</v>
      </c>
      <c r="D683" s="167" t="s">
        <v>125</v>
      </c>
      <c r="E683" s="168" t="s">
        <v>1463</v>
      </c>
      <c r="F683" s="169" t="s">
        <v>1464</v>
      </c>
      <c r="G683" s="170" t="s">
        <v>150</v>
      </c>
      <c r="H683" s="171">
        <v>1</v>
      </c>
      <c r="I683" s="172"/>
      <c r="J683" s="173">
        <f>ROUND(I683*H683,2)</f>
        <v>0</v>
      </c>
      <c r="K683" s="169" t="s">
        <v>19</v>
      </c>
      <c r="L683" s="38"/>
      <c r="M683" s="174" t="s">
        <v>19</v>
      </c>
      <c r="N683" s="175" t="s">
        <v>46</v>
      </c>
      <c r="O683" s="63"/>
      <c r="P683" s="176">
        <f>O683*H683</f>
        <v>0</v>
      </c>
      <c r="Q683" s="176">
        <v>0</v>
      </c>
      <c r="R683" s="176">
        <f>Q683*H683</f>
        <v>0</v>
      </c>
      <c r="S683" s="176">
        <v>0</v>
      </c>
      <c r="T683" s="177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178" t="s">
        <v>411</v>
      </c>
      <c r="AT683" s="178" t="s">
        <v>125</v>
      </c>
      <c r="AU683" s="178" t="s">
        <v>135</v>
      </c>
      <c r="AY683" s="16" t="s">
        <v>122</v>
      </c>
      <c r="BE683" s="179">
        <f>IF(N683="základní",J683,0)</f>
        <v>0</v>
      </c>
      <c r="BF683" s="179">
        <f>IF(N683="snížená",J683,0)</f>
        <v>0</v>
      </c>
      <c r="BG683" s="179">
        <f>IF(N683="zákl. přenesená",J683,0)</f>
        <v>0</v>
      </c>
      <c r="BH683" s="179">
        <f>IF(N683="sníž. přenesená",J683,0)</f>
        <v>0</v>
      </c>
      <c r="BI683" s="179">
        <f>IF(N683="nulová",J683,0)</f>
        <v>0</v>
      </c>
      <c r="BJ683" s="16" t="s">
        <v>80</v>
      </c>
      <c r="BK683" s="179">
        <f>ROUND(I683*H683,2)</f>
        <v>0</v>
      </c>
      <c r="BL683" s="16" t="s">
        <v>411</v>
      </c>
      <c r="BM683" s="178" t="s">
        <v>1465</v>
      </c>
    </row>
    <row r="684" spans="1:65" s="2" customFormat="1" ht="19.5">
      <c r="A684" s="33"/>
      <c r="B684" s="34"/>
      <c r="C684" s="35"/>
      <c r="D684" s="190" t="s">
        <v>160</v>
      </c>
      <c r="E684" s="35"/>
      <c r="F684" s="191" t="s">
        <v>1466</v>
      </c>
      <c r="G684" s="35"/>
      <c r="H684" s="35"/>
      <c r="I684" s="192"/>
      <c r="J684" s="35"/>
      <c r="K684" s="35"/>
      <c r="L684" s="38"/>
      <c r="M684" s="193"/>
      <c r="N684" s="194"/>
      <c r="O684" s="63"/>
      <c r="P684" s="63"/>
      <c r="Q684" s="63"/>
      <c r="R684" s="63"/>
      <c r="S684" s="63"/>
      <c r="T684" s="64"/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T684" s="16" t="s">
        <v>160</v>
      </c>
      <c r="AU684" s="16" t="s">
        <v>135</v>
      </c>
    </row>
    <row r="685" spans="1:65" s="2" customFormat="1" ht="16.5" customHeight="1">
      <c r="A685" s="33"/>
      <c r="B685" s="34"/>
      <c r="C685" s="167" t="s">
        <v>1467</v>
      </c>
      <c r="D685" s="167" t="s">
        <v>125</v>
      </c>
      <c r="E685" s="168" t="s">
        <v>1468</v>
      </c>
      <c r="F685" s="169" t="s">
        <v>1469</v>
      </c>
      <c r="G685" s="170" t="s">
        <v>150</v>
      </c>
      <c r="H685" s="171">
        <v>8</v>
      </c>
      <c r="I685" s="172"/>
      <c r="J685" s="173">
        <f>ROUND(I685*H685,2)</f>
        <v>0</v>
      </c>
      <c r="K685" s="169" t="s">
        <v>19</v>
      </c>
      <c r="L685" s="38"/>
      <c r="M685" s="174" t="s">
        <v>19</v>
      </c>
      <c r="N685" s="175" t="s">
        <v>46</v>
      </c>
      <c r="O685" s="63"/>
      <c r="P685" s="176">
        <f>O685*H685</f>
        <v>0</v>
      </c>
      <c r="Q685" s="176">
        <v>0</v>
      </c>
      <c r="R685" s="176">
        <f>Q685*H685</f>
        <v>0</v>
      </c>
      <c r="S685" s="176">
        <v>0</v>
      </c>
      <c r="T685" s="177">
        <f>S685*H685</f>
        <v>0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178" t="s">
        <v>411</v>
      </c>
      <c r="AT685" s="178" t="s">
        <v>125</v>
      </c>
      <c r="AU685" s="178" t="s">
        <v>135</v>
      </c>
      <c r="AY685" s="16" t="s">
        <v>122</v>
      </c>
      <c r="BE685" s="179">
        <f>IF(N685="základní",J685,0)</f>
        <v>0</v>
      </c>
      <c r="BF685" s="179">
        <f>IF(N685="snížená",J685,0)</f>
        <v>0</v>
      </c>
      <c r="BG685" s="179">
        <f>IF(N685="zákl. přenesená",J685,0)</f>
        <v>0</v>
      </c>
      <c r="BH685" s="179">
        <f>IF(N685="sníž. přenesená",J685,0)</f>
        <v>0</v>
      </c>
      <c r="BI685" s="179">
        <f>IF(N685="nulová",J685,0)</f>
        <v>0</v>
      </c>
      <c r="BJ685" s="16" t="s">
        <v>80</v>
      </c>
      <c r="BK685" s="179">
        <f>ROUND(I685*H685,2)</f>
        <v>0</v>
      </c>
      <c r="BL685" s="16" t="s">
        <v>411</v>
      </c>
      <c r="BM685" s="178" t="s">
        <v>1470</v>
      </c>
    </row>
    <row r="686" spans="1:65" s="2" customFormat="1" ht="19.5">
      <c r="A686" s="33"/>
      <c r="B686" s="34"/>
      <c r="C686" s="35"/>
      <c r="D686" s="190" t="s">
        <v>160</v>
      </c>
      <c r="E686" s="35"/>
      <c r="F686" s="191" t="s">
        <v>1471</v>
      </c>
      <c r="G686" s="35"/>
      <c r="H686" s="35"/>
      <c r="I686" s="192"/>
      <c r="J686" s="35"/>
      <c r="K686" s="35"/>
      <c r="L686" s="38"/>
      <c r="M686" s="193"/>
      <c r="N686" s="194"/>
      <c r="O686" s="63"/>
      <c r="P686" s="63"/>
      <c r="Q686" s="63"/>
      <c r="R686" s="63"/>
      <c r="S686" s="63"/>
      <c r="T686" s="64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T686" s="16" t="s">
        <v>160</v>
      </c>
      <c r="AU686" s="16" t="s">
        <v>135</v>
      </c>
    </row>
    <row r="687" spans="1:65" s="2" customFormat="1" ht="16.5" customHeight="1">
      <c r="A687" s="33"/>
      <c r="B687" s="34"/>
      <c r="C687" s="167" t="s">
        <v>1472</v>
      </c>
      <c r="D687" s="167" t="s">
        <v>125</v>
      </c>
      <c r="E687" s="168" t="s">
        <v>1473</v>
      </c>
      <c r="F687" s="169" t="s">
        <v>1474</v>
      </c>
      <c r="G687" s="170" t="s">
        <v>150</v>
      </c>
      <c r="H687" s="171">
        <v>3</v>
      </c>
      <c r="I687" s="172"/>
      <c r="J687" s="173">
        <f>ROUND(I687*H687,2)</f>
        <v>0</v>
      </c>
      <c r="K687" s="169" t="s">
        <v>19</v>
      </c>
      <c r="L687" s="38"/>
      <c r="M687" s="174" t="s">
        <v>19</v>
      </c>
      <c r="N687" s="175" t="s">
        <v>46</v>
      </c>
      <c r="O687" s="63"/>
      <c r="P687" s="176">
        <f>O687*H687</f>
        <v>0</v>
      </c>
      <c r="Q687" s="176">
        <v>0</v>
      </c>
      <c r="R687" s="176">
        <f>Q687*H687</f>
        <v>0</v>
      </c>
      <c r="S687" s="176">
        <v>0</v>
      </c>
      <c r="T687" s="177">
        <f>S687*H687</f>
        <v>0</v>
      </c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R687" s="178" t="s">
        <v>411</v>
      </c>
      <c r="AT687" s="178" t="s">
        <v>125</v>
      </c>
      <c r="AU687" s="178" t="s">
        <v>135</v>
      </c>
      <c r="AY687" s="16" t="s">
        <v>122</v>
      </c>
      <c r="BE687" s="179">
        <f>IF(N687="základní",J687,0)</f>
        <v>0</v>
      </c>
      <c r="BF687" s="179">
        <f>IF(N687="snížená",J687,0)</f>
        <v>0</v>
      </c>
      <c r="BG687" s="179">
        <f>IF(N687="zákl. přenesená",J687,0)</f>
        <v>0</v>
      </c>
      <c r="BH687" s="179">
        <f>IF(N687="sníž. přenesená",J687,0)</f>
        <v>0</v>
      </c>
      <c r="BI687" s="179">
        <f>IF(N687="nulová",J687,0)</f>
        <v>0</v>
      </c>
      <c r="BJ687" s="16" t="s">
        <v>80</v>
      </c>
      <c r="BK687" s="179">
        <f>ROUND(I687*H687,2)</f>
        <v>0</v>
      </c>
      <c r="BL687" s="16" t="s">
        <v>411</v>
      </c>
      <c r="BM687" s="178" t="s">
        <v>1475</v>
      </c>
    </row>
    <row r="688" spans="1:65" s="2" customFormat="1" ht="16.5" customHeight="1">
      <c r="A688" s="33"/>
      <c r="B688" s="34"/>
      <c r="C688" s="167" t="s">
        <v>1476</v>
      </c>
      <c r="D688" s="167" t="s">
        <v>125</v>
      </c>
      <c r="E688" s="168" t="s">
        <v>1477</v>
      </c>
      <c r="F688" s="169" t="s">
        <v>1478</v>
      </c>
      <c r="G688" s="170" t="s">
        <v>150</v>
      </c>
      <c r="H688" s="171">
        <v>3</v>
      </c>
      <c r="I688" s="172"/>
      <c r="J688" s="173">
        <f>ROUND(I688*H688,2)</f>
        <v>0</v>
      </c>
      <c r="K688" s="169" t="s">
        <v>19</v>
      </c>
      <c r="L688" s="38"/>
      <c r="M688" s="174" t="s">
        <v>19</v>
      </c>
      <c r="N688" s="175" t="s">
        <v>46</v>
      </c>
      <c r="O688" s="63"/>
      <c r="P688" s="176">
        <f>O688*H688</f>
        <v>0</v>
      </c>
      <c r="Q688" s="176">
        <v>0</v>
      </c>
      <c r="R688" s="176">
        <f>Q688*H688</f>
        <v>0</v>
      </c>
      <c r="S688" s="176">
        <v>0</v>
      </c>
      <c r="T688" s="177">
        <f>S688*H688</f>
        <v>0</v>
      </c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R688" s="178" t="s">
        <v>411</v>
      </c>
      <c r="AT688" s="178" t="s">
        <v>125</v>
      </c>
      <c r="AU688" s="178" t="s">
        <v>135</v>
      </c>
      <c r="AY688" s="16" t="s">
        <v>122</v>
      </c>
      <c r="BE688" s="179">
        <f>IF(N688="základní",J688,0)</f>
        <v>0</v>
      </c>
      <c r="BF688" s="179">
        <f>IF(N688="snížená",J688,0)</f>
        <v>0</v>
      </c>
      <c r="BG688" s="179">
        <f>IF(N688="zákl. přenesená",J688,0)</f>
        <v>0</v>
      </c>
      <c r="BH688" s="179">
        <f>IF(N688="sníž. přenesená",J688,0)</f>
        <v>0</v>
      </c>
      <c r="BI688" s="179">
        <f>IF(N688="nulová",J688,0)</f>
        <v>0</v>
      </c>
      <c r="BJ688" s="16" t="s">
        <v>80</v>
      </c>
      <c r="BK688" s="179">
        <f>ROUND(I688*H688,2)</f>
        <v>0</v>
      </c>
      <c r="BL688" s="16" t="s">
        <v>411</v>
      </c>
      <c r="BM688" s="178" t="s">
        <v>1479</v>
      </c>
    </row>
    <row r="689" spans="1:65" s="2" customFormat="1" ht="16.5" customHeight="1">
      <c r="A689" s="33"/>
      <c r="B689" s="34"/>
      <c r="C689" s="167" t="s">
        <v>1480</v>
      </c>
      <c r="D689" s="167" t="s">
        <v>125</v>
      </c>
      <c r="E689" s="168" t="s">
        <v>1481</v>
      </c>
      <c r="F689" s="169" t="s">
        <v>1482</v>
      </c>
      <c r="G689" s="170" t="s">
        <v>150</v>
      </c>
      <c r="H689" s="171">
        <v>1</v>
      </c>
      <c r="I689" s="172"/>
      <c r="J689" s="173">
        <f>ROUND(I689*H689,2)</f>
        <v>0</v>
      </c>
      <c r="K689" s="169" t="s">
        <v>19</v>
      </c>
      <c r="L689" s="38"/>
      <c r="M689" s="174" t="s">
        <v>19</v>
      </c>
      <c r="N689" s="175" t="s">
        <v>46</v>
      </c>
      <c r="O689" s="63"/>
      <c r="P689" s="176">
        <f>O689*H689</f>
        <v>0</v>
      </c>
      <c r="Q689" s="176">
        <v>0</v>
      </c>
      <c r="R689" s="176">
        <f>Q689*H689</f>
        <v>0</v>
      </c>
      <c r="S689" s="176">
        <v>0</v>
      </c>
      <c r="T689" s="177">
        <f>S689*H689</f>
        <v>0</v>
      </c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R689" s="178" t="s">
        <v>411</v>
      </c>
      <c r="AT689" s="178" t="s">
        <v>125</v>
      </c>
      <c r="AU689" s="178" t="s">
        <v>135</v>
      </c>
      <c r="AY689" s="16" t="s">
        <v>122</v>
      </c>
      <c r="BE689" s="179">
        <f>IF(N689="základní",J689,0)</f>
        <v>0</v>
      </c>
      <c r="BF689" s="179">
        <f>IF(N689="snížená",J689,0)</f>
        <v>0</v>
      </c>
      <c r="BG689" s="179">
        <f>IF(N689="zákl. přenesená",J689,0)</f>
        <v>0</v>
      </c>
      <c r="BH689" s="179">
        <f>IF(N689="sníž. přenesená",J689,0)</f>
        <v>0</v>
      </c>
      <c r="BI689" s="179">
        <f>IF(N689="nulová",J689,0)</f>
        <v>0</v>
      </c>
      <c r="BJ689" s="16" t="s">
        <v>80</v>
      </c>
      <c r="BK689" s="179">
        <f>ROUND(I689*H689,2)</f>
        <v>0</v>
      </c>
      <c r="BL689" s="16" t="s">
        <v>411</v>
      </c>
      <c r="BM689" s="178" t="s">
        <v>1483</v>
      </c>
    </row>
    <row r="690" spans="1:65" s="2" customFormat="1" ht="29.25">
      <c r="A690" s="33"/>
      <c r="B690" s="34"/>
      <c r="C690" s="35"/>
      <c r="D690" s="190" t="s">
        <v>160</v>
      </c>
      <c r="E690" s="35"/>
      <c r="F690" s="191" t="s">
        <v>1484</v>
      </c>
      <c r="G690" s="35"/>
      <c r="H690" s="35"/>
      <c r="I690" s="192"/>
      <c r="J690" s="35"/>
      <c r="K690" s="35"/>
      <c r="L690" s="38"/>
      <c r="M690" s="193"/>
      <c r="N690" s="194"/>
      <c r="O690" s="63"/>
      <c r="P690" s="63"/>
      <c r="Q690" s="63"/>
      <c r="R690" s="63"/>
      <c r="S690" s="63"/>
      <c r="T690" s="64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T690" s="16" t="s">
        <v>160</v>
      </c>
      <c r="AU690" s="16" t="s">
        <v>135</v>
      </c>
    </row>
    <row r="691" spans="1:65" s="2" customFormat="1" ht="16.5" customHeight="1">
      <c r="A691" s="33"/>
      <c r="B691" s="34"/>
      <c r="C691" s="167" t="s">
        <v>1485</v>
      </c>
      <c r="D691" s="167" t="s">
        <v>125</v>
      </c>
      <c r="E691" s="168" t="s">
        <v>1486</v>
      </c>
      <c r="F691" s="169" t="s">
        <v>1487</v>
      </c>
      <c r="G691" s="170" t="s">
        <v>150</v>
      </c>
      <c r="H691" s="171">
        <v>1</v>
      </c>
      <c r="I691" s="172"/>
      <c r="J691" s="173">
        <f>ROUND(I691*H691,2)</f>
        <v>0</v>
      </c>
      <c r="K691" s="169" t="s">
        <v>19</v>
      </c>
      <c r="L691" s="38"/>
      <c r="M691" s="174" t="s">
        <v>19</v>
      </c>
      <c r="N691" s="175" t="s">
        <v>46</v>
      </c>
      <c r="O691" s="63"/>
      <c r="P691" s="176">
        <f>O691*H691</f>
        <v>0</v>
      </c>
      <c r="Q691" s="176">
        <v>0</v>
      </c>
      <c r="R691" s="176">
        <f>Q691*H691</f>
        <v>0</v>
      </c>
      <c r="S691" s="176">
        <v>0</v>
      </c>
      <c r="T691" s="177">
        <f>S691*H691</f>
        <v>0</v>
      </c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R691" s="178" t="s">
        <v>411</v>
      </c>
      <c r="AT691" s="178" t="s">
        <v>125</v>
      </c>
      <c r="AU691" s="178" t="s">
        <v>135</v>
      </c>
      <c r="AY691" s="16" t="s">
        <v>122</v>
      </c>
      <c r="BE691" s="179">
        <f>IF(N691="základní",J691,0)</f>
        <v>0</v>
      </c>
      <c r="BF691" s="179">
        <f>IF(N691="snížená",J691,0)</f>
        <v>0</v>
      </c>
      <c r="BG691" s="179">
        <f>IF(N691="zákl. přenesená",J691,0)</f>
        <v>0</v>
      </c>
      <c r="BH691" s="179">
        <f>IF(N691="sníž. přenesená",J691,0)</f>
        <v>0</v>
      </c>
      <c r="BI691" s="179">
        <f>IF(N691="nulová",J691,0)</f>
        <v>0</v>
      </c>
      <c r="BJ691" s="16" t="s">
        <v>80</v>
      </c>
      <c r="BK691" s="179">
        <f>ROUND(I691*H691,2)</f>
        <v>0</v>
      </c>
      <c r="BL691" s="16" t="s">
        <v>411</v>
      </c>
      <c r="BM691" s="178" t="s">
        <v>1488</v>
      </c>
    </row>
    <row r="692" spans="1:65" s="2" customFormat="1" ht="19.5">
      <c r="A692" s="33"/>
      <c r="B692" s="34"/>
      <c r="C692" s="35"/>
      <c r="D692" s="190" t="s">
        <v>160</v>
      </c>
      <c r="E692" s="35"/>
      <c r="F692" s="191" t="s">
        <v>1489</v>
      </c>
      <c r="G692" s="35"/>
      <c r="H692" s="35"/>
      <c r="I692" s="192"/>
      <c r="J692" s="35"/>
      <c r="K692" s="35"/>
      <c r="L692" s="38"/>
      <c r="M692" s="193"/>
      <c r="N692" s="194"/>
      <c r="O692" s="63"/>
      <c r="P692" s="63"/>
      <c r="Q692" s="63"/>
      <c r="R692" s="63"/>
      <c r="S692" s="63"/>
      <c r="T692" s="64"/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T692" s="16" t="s">
        <v>160</v>
      </c>
      <c r="AU692" s="16" t="s">
        <v>135</v>
      </c>
    </row>
    <row r="693" spans="1:65" s="2" customFormat="1" ht="16.5" customHeight="1">
      <c r="A693" s="33"/>
      <c r="B693" s="34"/>
      <c r="C693" s="167" t="s">
        <v>1490</v>
      </c>
      <c r="D693" s="167" t="s">
        <v>125</v>
      </c>
      <c r="E693" s="168" t="s">
        <v>1491</v>
      </c>
      <c r="F693" s="169" t="s">
        <v>1492</v>
      </c>
      <c r="G693" s="170" t="s">
        <v>150</v>
      </c>
      <c r="H693" s="171">
        <v>1</v>
      </c>
      <c r="I693" s="172"/>
      <c r="J693" s="173">
        <f>ROUND(I693*H693,2)</f>
        <v>0</v>
      </c>
      <c r="K693" s="169" t="s">
        <v>19</v>
      </c>
      <c r="L693" s="38"/>
      <c r="M693" s="174" t="s">
        <v>19</v>
      </c>
      <c r="N693" s="175" t="s">
        <v>46</v>
      </c>
      <c r="O693" s="63"/>
      <c r="P693" s="176">
        <f>O693*H693</f>
        <v>0</v>
      </c>
      <c r="Q693" s="176">
        <v>0</v>
      </c>
      <c r="R693" s="176">
        <f>Q693*H693</f>
        <v>0</v>
      </c>
      <c r="S693" s="176">
        <v>0</v>
      </c>
      <c r="T693" s="177">
        <f>S693*H693</f>
        <v>0</v>
      </c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R693" s="178" t="s">
        <v>411</v>
      </c>
      <c r="AT693" s="178" t="s">
        <v>125</v>
      </c>
      <c r="AU693" s="178" t="s">
        <v>135</v>
      </c>
      <c r="AY693" s="16" t="s">
        <v>122</v>
      </c>
      <c r="BE693" s="179">
        <f>IF(N693="základní",J693,0)</f>
        <v>0</v>
      </c>
      <c r="BF693" s="179">
        <f>IF(N693="snížená",J693,0)</f>
        <v>0</v>
      </c>
      <c r="BG693" s="179">
        <f>IF(N693="zákl. přenesená",J693,0)</f>
        <v>0</v>
      </c>
      <c r="BH693" s="179">
        <f>IF(N693="sníž. přenesená",J693,0)</f>
        <v>0</v>
      </c>
      <c r="BI693" s="179">
        <f>IF(N693="nulová",J693,0)</f>
        <v>0</v>
      </c>
      <c r="BJ693" s="16" t="s">
        <v>80</v>
      </c>
      <c r="BK693" s="179">
        <f>ROUND(I693*H693,2)</f>
        <v>0</v>
      </c>
      <c r="BL693" s="16" t="s">
        <v>411</v>
      </c>
      <c r="BM693" s="178" t="s">
        <v>1493</v>
      </c>
    </row>
    <row r="694" spans="1:65" s="2" customFormat="1" ht="19.5">
      <c r="A694" s="33"/>
      <c r="B694" s="34"/>
      <c r="C694" s="35"/>
      <c r="D694" s="190" t="s">
        <v>160</v>
      </c>
      <c r="E694" s="35"/>
      <c r="F694" s="191" t="s">
        <v>1494</v>
      </c>
      <c r="G694" s="35"/>
      <c r="H694" s="35"/>
      <c r="I694" s="192"/>
      <c r="J694" s="35"/>
      <c r="K694" s="35"/>
      <c r="L694" s="38"/>
      <c r="M694" s="193"/>
      <c r="N694" s="194"/>
      <c r="O694" s="63"/>
      <c r="P694" s="63"/>
      <c r="Q694" s="63"/>
      <c r="R694" s="63"/>
      <c r="S694" s="63"/>
      <c r="T694" s="64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T694" s="16" t="s">
        <v>160</v>
      </c>
      <c r="AU694" s="16" t="s">
        <v>135</v>
      </c>
    </row>
    <row r="695" spans="1:65" s="2" customFormat="1" ht="16.5" customHeight="1">
      <c r="A695" s="33"/>
      <c r="B695" s="34"/>
      <c r="C695" s="167" t="s">
        <v>1495</v>
      </c>
      <c r="D695" s="167" t="s">
        <v>125</v>
      </c>
      <c r="E695" s="168" t="s">
        <v>1496</v>
      </c>
      <c r="F695" s="169" t="s">
        <v>1497</v>
      </c>
      <c r="G695" s="170" t="s">
        <v>150</v>
      </c>
      <c r="H695" s="171">
        <v>1</v>
      </c>
      <c r="I695" s="172"/>
      <c r="J695" s="173">
        <f>ROUND(I695*H695,2)</f>
        <v>0</v>
      </c>
      <c r="K695" s="169" t="s">
        <v>19</v>
      </c>
      <c r="L695" s="38"/>
      <c r="M695" s="174" t="s">
        <v>19</v>
      </c>
      <c r="N695" s="175" t="s">
        <v>46</v>
      </c>
      <c r="O695" s="63"/>
      <c r="P695" s="176">
        <f>O695*H695</f>
        <v>0</v>
      </c>
      <c r="Q695" s="176">
        <v>0</v>
      </c>
      <c r="R695" s="176">
        <f>Q695*H695</f>
        <v>0</v>
      </c>
      <c r="S695" s="176">
        <v>0</v>
      </c>
      <c r="T695" s="177">
        <f>S695*H695</f>
        <v>0</v>
      </c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R695" s="178" t="s">
        <v>411</v>
      </c>
      <c r="AT695" s="178" t="s">
        <v>125</v>
      </c>
      <c r="AU695" s="178" t="s">
        <v>135</v>
      </c>
      <c r="AY695" s="16" t="s">
        <v>122</v>
      </c>
      <c r="BE695" s="179">
        <f>IF(N695="základní",J695,0)</f>
        <v>0</v>
      </c>
      <c r="BF695" s="179">
        <f>IF(N695="snížená",J695,0)</f>
        <v>0</v>
      </c>
      <c r="BG695" s="179">
        <f>IF(N695="zákl. přenesená",J695,0)</f>
        <v>0</v>
      </c>
      <c r="BH695" s="179">
        <f>IF(N695="sníž. přenesená",J695,0)</f>
        <v>0</v>
      </c>
      <c r="BI695" s="179">
        <f>IF(N695="nulová",J695,0)</f>
        <v>0</v>
      </c>
      <c r="BJ695" s="16" t="s">
        <v>80</v>
      </c>
      <c r="BK695" s="179">
        <f>ROUND(I695*H695,2)</f>
        <v>0</v>
      </c>
      <c r="BL695" s="16" t="s">
        <v>411</v>
      </c>
      <c r="BM695" s="178" t="s">
        <v>1498</v>
      </c>
    </row>
    <row r="696" spans="1:65" s="2" customFormat="1" ht="19.5">
      <c r="A696" s="33"/>
      <c r="B696" s="34"/>
      <c r="C696" s="35"/>
      <c r="D696" s="190" t="s">
        <v>160</v>
      </c>
      <c r="E696" s="35"/>
      <c r="F696" s="191" t="s">
        <v>1499</v>
      </c>
      <c r="G696" s="35"/>
      <c r="H696" s="35"/>
      <c r="I696" s="192"/>
      <c r="J696" s="35"/>
      <c r="K696" s="35"/>
      <c r="L696" s="38"/>
      <c r="M696" s="193"/>
      <c r="N696" s="194"/>
      <c r="O696" s="63"/>
      <c r="P696" s="63"/>
      <c r="Q696" s="63"/>
      <c r="R696" s="63"/>
      <c r="S696" s="63"/>
      <c r="T696" s="64"/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T696" s="16" t="s">
        <v>160</v>
      </c>
      <c r="AU696" s="16" t="s">
        <v>135</v>
      </c>
    </row>
    <row r="697" spans="1:65" s="2" customFormat="1" ht="16.5" customHeight="1">
      <c r="A697" s="33"/>
      <c r="B697" s="34"/>
      <c r="C697" s="167" t="s">
        <v>1500</v>
      </c>
      <c r="D697" s="167" t="s">
        <v>125</v>
      </c>
      <c r="E697" s="168" t="s">
        <v>1501</v>
      </c>
      <c r="F697" s="169" t="s">
        <v>1502</v>
      </c>
      <c r="G697" s="170" t="s">
        <v>150</v>
      </c>
      <c r="H697" s="171">
        <v>1</v>
      </c>
      <c r="I697" s="172"/>
      <c r="J697" s="173">
        <f>ROUND(I697*H697,2)</f>
        <v>0</v>
      </c>
      <c r="K697" s="169" t="s">
        <v>19</v>
      </c>
      <c r="L697" s="38"/>
      <c r="M697" s="174" t="s">
        <v>19</v>
      </c>
      <c r="N697" s="175" t="s">
        <v>46</v>
      </c>
      <c r="O697" s="63"/>
      <c r="P697" s="176">
        <f>O697*H697</f>
        <v>0</v>
      </c>
      <c r="Q697" s="176">
        <v>0</v>
      </c>
      <c r="R697" s="176">
        <f>Q697*H697</f>
        <v>0</v>
      </c>
      <c r="S697" s="176">
        <v>0</v>
      </c>
      <c r="T697" s="177">
        <f>S697*H697</f>
        <v>0</v>
      </c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R697" s="178" t="s">
        <v>411</v>
      </c>
      <c r="AT697" s="178" t="s">
        <v>125</v>
      </c>
      <c r="AU697" s="178" t="s">
        <v>135</v>
      </c>
      <c r="AY697" s="16" t="s">
        <v>122</v>
      </c>
      <c r="BE697" s="179">
        <f>IF(N697="základní",J697,0)</f>
        <v>0</v>
      </c>
      <c r="BF697" s="179">
        <f>IF(N697="snížená",J697,0)</f>
        <v>0</v>
      </c>
      <c r="BG697" s="179">
        <f>IF(N697="zákl. přenesená",J697,0)</f>
        <v>0</v>
      </c>
      <c r="BH697" s="179">
        <f>IF(N697="sníž. přenesená",J697,0)</f>
        <v>0</v>
      </c>
      <c r="BI697" s="179">
        <f>IF(N697="nulová",J697,0)</f>
        <v>0</v>
      </c>
      <c r="BJ697" s="16" t="s">
        <v>80</v>
      </c>
      <c r="BK697" s="179">
        <f>ROUND(I697*H697,2)</f>
        <v>0</v>
      </c>
      <c r="BL697" s="16" t="s">
        <v>411</v>
      </c>
      <c r="BM697" s="178" t="s">
        <v>1503</v>
      </c>
    </row>
    <row r="698" spans="1:65" s="2" customFormat="1" ht="19.5">
      <c r="A698" s="33"/>
      <c r="B698" s="34"/>
      <c r="C698" s="35"/>
      <c r="D698" s="190" t="s">
        <v>160</v>
      </c>
      <c r="E698" s="35"/>
      <c r="F698" s="191" t="s">
        <v>1504</v>
      </c>
      <c r="G698" s="35"/>
      <c r="H698" s="35"/>
      <c r="I698" s="192"/>
      <c r="J698" s="35"/>
      <c r="K698" s="35"/>
      <c r="L698" s="38"/>
      <c r="M698" s="193"/>
      <c r="N698" s="194"/>
      <c r="O698" s="63"/>
      <c r="P698" s="63"/>
      <c r="Q698" s="63"/>
      <c r="R698" s="63"/>
      <c r="S698" s="63"/>
      <c r="T698" s="64"/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T698" s="16" t="s">
        <v>160</v>
      </c>
      <c r="AU698" s="16" t="s">
        <v>135</v>
      </c>
    </row>
    <row r="699" spans="1:65" s="2" customFormat="1" ht="16.5" customHeight="1">
      <c r="A699" s="33"/>
      <c r="B699" s="34"/>
      <c r="C699" s="167" t="s">
        <v>1505</v>
      </c>
      <c r="D699" s="167" t="s">
        <v>125</v>
      </c>
      <c r="E699" s="168" t="s">
        <v>1506</v>
      </c>
      <c r="F699" s="169" t="s">
        <v>1507</v>
      </c>
      <c r="G699" s="170" t="s">
        <v>1508</v>
      </c>
      <c r="H699" s="171">
        <v>60</v>
      </c>
      <c r="I699" s="172"/>
      <c r="J699" s="173">
        <f>ROUND(I699*H699,2)</f>
        <v>0</v>
      </c>
      <c r="K699" s="169" t="s">
        <v>129</v>
      </c>
      <c r="L699" s="38"/>
      <c r="M699" s="174" t="s">
        <v>19</v>
      </c>
      <c r="N699" s="175" t="s">
        <v>46</v>
      </c>
      <c r="O699" s="63"/>
      <c r="P699" s="176">
        <f>O699*H699</f>
        <v>0</v>
      </c>
      <c r="Q699" s="176">
        <v>0</v>
      </c>
      <c r="R699" s="176">
        <f>Q699*H699</f>
        <v>0</v>
      </c>
      <c r="S699" s="176">
        <v>0</v>
      </c>
      <c r="T699" s="177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178" t="s">
        <v>130</v>
      </c>
      <c r="AT699" s="178" t="s">
        <v>125</v>
      </c>
      <c r="AU699" s="178" t="s">
        <v>135</v>
      </c>
      <c r="AY699" s="16" t="s">
        <v>122</v>
      </c>
      <c r="BE699" s="179">
        <f>IF(N699="základní",J699,0)</f>
        <v>0</v>
      </c>
      <c r="BF699" s="179">
        <f>IF(N699="snížená",J699,0)</f>
        <v>0</v>
      </c>
      <c r="BG699" s="179">
        <f>IF(N699="zákl. přenesená",J699,0)</f>
        <v>0</v>
      </c>
      <c r="BH699" s="179">
        <f>IF(N699="sníž. přenesená",J699,0)</f>
        <v>0</v>
      </c>
      <c r="BI699" s="179">
        <f>IF(N699="nulová",J699,0)</f>
        <v>0</v>
      </c>
      <c r="BJ699" s="16" t="s">
        <v>80</v>
      </c>
      <c r="BK699" s="179">
        <f>ROUND(I699*H699,2)</f>
        <v>0</v>
      </c>
      <c r="BL699" s="16" t="s">
        <v>130</v>
      </c>
      <c r="BM699" s="178" t="s">
        <v>1509</v>
      </c>
    </row>
    <row r="700" spans="1:65" s="2" customFormat="1" ht="19.5">
      <c r="A700" s="33"/>
      <c r="B700" s="34"/>
      <c r="C700" s="35"/>
      <c r="D700" s="190" t="s">
        <v>160</v>
      </c>
      <c r="E700" s="35"/>
      <c r="F700" s="191" t="s">
        <v>1510</v>
      </c>
      <c r="G700" s="35"/>
      <c r="H700" s="35"/>
      <c r="I700" s="192"/>
      <c r="J700" s="35"/>
      <c r="K700" s="35"/>
      <c r="L700" s="38"/>
      <c r="M700" s="193"/>
      <c r="N700" s="194"/>
      <c r="O700" s="63"/>
      <c r="P700" s="63"/>
      <c r="Q700" s="63"/>
      <c r="R700" s="63"/>
      <c r="S700" s="63"/>
      <c r="T700" s="64"/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T700" s="16" t="s">
        <v>160</v>
      </c>
      <c r="AU700" s="16" t="s">
        <v>135</v>
      </c>
    </row>
    <row r="701" spans="1:65" s="2" customFormat="1" ht="16.5" customHeight="1">
      <c r="A701" s="33"/>
      <c r="B701" s="34"/>
      <c r="C701" s="167" t="s">
        <v>1511</v>
      </c>
      <c r="D701" s="167" t="s">
        <v>125</v>
      </c>
      <c r="E701" s="168" t="s">
        <v>1512</v>
      </c>
      <c r="F701" s="169" t="s">
        <v>1513</v>
      </c>
      <c r="G701" s="170" t="s">
        <v>1514</v>
      </c>
      <c r="H701" s="171">
        <v>30</v>
      </c>
      <c r="I701" s="172"/>
      <c r="J701" s="173">
        <f>ROUND(I701*H701,2)</f>
        <v>0</v>
      </c>
      <c r="K701" s="169" t="s">
        <v>129</v>
      </c>
      <c r="L701" s="38"/>
      <c r="M701" s="174" t="s">
        <v>19</v>
      </c>
      <c r="N701" s="175" t="s">
        <v>46</v>
      </c>
      <c r="O701" s="63"/>
      <c r="P701" s="176">
        <f>O701*H701</f>
        <v>0</v>
      </c>
      <c r="Q701" s="176">
        <v>0</v>
      </c>
      <c r="R701" s="176">
        <f>Q701*H701</f>
        <v>0</v>
      </c>
      <c r="S701" s="176">
        <v>0</v>
      </c>
      <c r="T701" s="177">
        <f>S701*H701</f>
        <v>0</v>
      </c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R701" s="178" t="s">
        <v>130</v>
      </c>
      <c r="AT701" s="178" t="s">
        <v>125</v>
      </c>
      <c r="AU701" s="178" t="s">
        <v>135</v>
      </c>
      <c r="AY701" s="16" t="s">
        <v>122</v>
      </c>
      <c r="BE701" s="179">
        <f>IF(N701="základní",J701,0)</f>
        <v>0</v>
      </c>
      <c r="BF701" s="179">
        <f>IF(N701="snížená",J701,0)</f>
        <v>0</v>
      </c>
      <c r="BG701" s="179">
        <f>IF(N701="zákl. přenesená",J701,0)</f>
        <v>0</v>
      </c>
      <c r="BH701" s="179">
        <f>IF(N701="sníž. přenesená",J701,0)</f>
        <v>0</v>
      </c>
      <c r="BI701" s="179">
        <f>IF(N701="nulová",J701,0)</f>
        <v>0</v>
      </c>
      <c r="BJ701" s="16" t="s">
        <v>80</v>
      </c>
      <c r="BK701" s="179">
        <f>ROUND(I701*H701,2)</f>
        <v>0</v>
      </c>
      <c r="BL701" s="16" t="s">
        <v>130</v>
      </c>
      <c r="BM701" s="178" t="s">
        <v>1515</v>
      </c>
    </row>
    <row r="702" spans="1:65" s="2" customFormat="1" ht="19.5">
      <c r="A702" s="33"/>
      <c r="B702" s="34"/>
      <c r="C702" s="35"/>
      <c r="D702" s="190" t="s">
        <v>160</v>
      </c>
      <c r="E702" s="35"/>
      <c r="F702" s="191" t="s">
        <v>1516</v>
      </c>
      <c r="G702" s="35"/>
      <c r="H702" s="35"/>
      <c r="I702" s="192"/>
      <c r="J702" s="35"/>
      <c r="K702" s="35"/>
      <c r="L702" s="38"/>
      <c r="M702" s="193"/>
      <c r="N702" s="194"/>
      <c r="O702" s="63"/>
      <c r="P702" s="63"/>
      <c r="Q702" s="63"/>
      <c r="R702" s="63"/>
      <c r="S702" s="63"/>
      <c r="T702" s="64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T702" s="16" t="s">
        <v>160</v>
      </c>
      <c r="AU702" s="16" t="s">
        <v>135</v>
      </c>
    </row>
    <row r="703" spans="1:65" s="12" customFormat="1" ht="22.9" customHeight="1">
      <c r="B703" s="151"/>
      <c r="C703" s="152"/>
      <c r="D703" s="153" t="s">
        <v>74</v>
      </c>
      <c r="E703" s="165" t="s">
        <v>1517</v>
      </c>
      <c r="F703" s="165" t="s">
        <v>1518</v>
      </c>
      <c r="G703" s="152"/>
      <c r="H703" s="152"/>
      <c r="I703" s="155"/>
      <c r="J703" s="166">
        <f>BK703</f>
        <v>0</v>
      </c>
      <c r="K703" s="152"/>
      <c r="L703" s="157"/>
      <c r="M703" s="158"/>
      <c r="N703" s="159"/>
      <c r="O703" s="159"/>
      <c r="P703" s="160">
        <f>SUM(P704:P716)</f>
        <v>0</v>
      </c>
      <c r="Q703" s="159"/>
      <c r="R703" s="160">
        <f>SUM(R704:R716)</f>
        <v>0</v>
      </c>
      <c r="S703" s="159"/>
      <c r="T703" s="161">
        <f>SUM(T704:T716)</f>
        <v>0</v>
      </c>
      <c r="AR703" s="162" t="s">
        <v>80</v>
      </c>
      <c r="AT703" s="163" t="s">
        <v>74</v>
      </c>
      <c r="AU703" s="163" t="s">
        <v>80</v>
      </c>
      <c r="AY703" s="162" t="s">
        <v>122</v>
      </c>
      <c r="BK703" s="164">
        <f>SUM(BK704:BK716)</f>
        <v>0</v>
      </c>
    </row>
    <row r="704" spans="1:65" s="2" customFormat="1" ht="16.5" customHeight="1">
      <c r="A704" s="33"/>
      <c r="B704" s="34"/>
      <c r="C704" s="167" t="s">
        <v>1519</v>
      </c>
      <c r="D704" s="167" t="s">
        <v>125</v>
      </c>
      <c r="E704" s="168" t="s">
        <v>1520</v>
      </c>
      <c r="F704" s="169" t="s">
        <v>1521</v>
      </c>
      <c r="G704" s="170" t="s">
        <v>150</v>
      </c>
      <c r="H704" s="171">
        <v>1</v>
      </c>
      <c r="I704" s="172"/>
      <c r="J704" s="173">
        <f>ROUND(I704*H704,2)</f>
        <v>0</v>
      </c>
      <c r="K704" s="169" t="s">
        <v>19</v>
      </c>
      <c r="L704" s="38"/>
      <c r="M704" s="174" t="s">
        <v>19</v>
      </c>
      <c r="N704" s="175" t="s">
        <v>46</v>
      </c>
      <c r="O704" s="63"/>
      <c r="P704" s="176">
        <f>O704*H704</f>
        <v>0</v>
      </c>
      <c r="Q704" s="176">
        <v>0</v>
      </c>
      <c r="R704" s="176">
        <f>Q704*H704</f>
        <v>0</v>
      </c>
      <c r="S704" s="176">
        <v>0</v>
      </c>
      <c r="T704" s="177">
        <f>S704*H704</f>
        <v>0</v>
      </c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R704" s="178" t="s">
        <v>139</v>
      </c>
      <c r="AT704" s="178" t="s">
        <v>125</v>
      </c>
      <c r="AU704" s="178" t="s">
        <v>82</v>
      </c>
      <c r="AY704" s="16" t="s">
        <v>122</v>
      </c>
      <c r="BE704" s="179">
        <f>IF(N704="základní",J704,0)</f>
        <v>0</v>
      </c>
      <c r="BF704" s="179">
        <f>IF(N704="snížená",J704,0)</f>
        <v>0</v>
      </c>
      <c r="BG704" s="179">
        <f>IF(N704="zákl. přenesená",J704,0)</f>
        <v>0</v>
      </c>
      <c r="BH704" s="179">
        <f>IF(N704="sníž. přenesená",J704,0)</f>
        <v>0</v>
      </c>
      <c r="BI704" s="179">
        <f>IF(N704="nulová",J704,0)</f>
        <v>0</v>
      </c>
      <c r="BJ704" s="16" t="s">
        <v>80</v>
      </c>
      <c r="BK704" s="179">
        <f>ROUND(I704*H704,2)</f>
        <v>0</v>
      </c>
      <c r="BL704" s="16" t="s">
        <v>139</v>
      </c>
      <c r="BM704" s="178" t="s">
        <v>1522</v>
      </c>
    </row>
    <row r="705" spans="1:65" s="2" customFormat="1" ht="16.5" customHeight="1">
      <c r="A705" s="33"/>
      <c r="B705" s="34"/>
      <c r="C705" s="167" t="s">
        <v>1523</v>
      </c>
      <c r="D705" s="167" t="s">
        <v>125</v>
      </c>
      <c r="E705" s="168" t="s">
        <v>1524</v>
      </c>
      <c r="F705" s="169" t="s">
        <v>1525</v>
      </c>
      <c r="G705" s="170" t="s">
        <v>397</v>
      </c>
      <c r="H705" s="171">
        <v>2445</v>
      </c>
      <c r="I705" s="172"/>
      <c r="J705" s="173">
        <f>ROUND(I705*H705,2)</f>
        <v>0</v>
      </c>
      <c r="K705" s="169" t="s">
        <v>19</v>
      </c>
      <c r="L705" s="38"/>
      <c r="M705" s="174" t="s">
        <v>19</v>
      </c>
      <c r="N705" s="175" t="s">
        <v>46</v>
      </c>
      <c r="O705" s="63"/>
      <c r="P705" s="176">
        <f>O705*H705</f>
        <v>0</v>
      </c>
      <c r="Q705" s="176">
        <v>0</v>
      </c>
      <c r="R705" s="176">
        <f>Q705*H705</f>
        <v>0</v>
      </c>
      <c r="S705" s="176">
        <v>0</v>
      </c>
      <c r="T705" s="177">
        <f>S705*H705</f>
        <v>0</v>
      </c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R705" s="178" t="s">
        <v>139</v>
      </c>
      <c r="AT705" s="178" t="s">
        <v>125</v>
      </c>
      <c r="AU705" s="178" t="s">
        <v>82</v>
      </c>
      <c r="AY705" s="16" t="s">
        <v>122</v>
      </c>
      <c r="BE705" s="179">
        <f>IF(N705="základní",J705,0)</f>
        <v>0</v>
      </c>
      <c r="BF705" s="179">
        <f>IF(N705="snížená",J705,0)</f>
        <v>0</v>
      </c>
      <c r="BG705" s="179">
        <f>IF(N705="zákl. přenesená",J705,0)</f>
        <v>0</v>
      </c>
      <c r="BH705" s="179">
        <f>IF(N705="sníž. přenesená",J705,0)</f>
        <v>0</v>
      </c>
      <c r="BI705" s="179">
        <f>IF(N705="nulová",J705,0)</f>
        <v>0</v>
      </c>
      <c r="BJ705" s="16" t="s">
        <v>80</v>
      </c>
      <c r="BK705" s="179">
        <f>ROUND(I705*H705,2)</f>
        <v>0</v>
      </c>
      <c r="BL705" s="16" t="s">
        <v>139</v>
      </c>
      <c r="BM705" s="178" t="s">
        <v>1526</v>
      </c>
    </row>
    <row r="706" spans="1:65" s="2" customFormat="1" ht="16.5" customHeight="1">
      <c r="A706" s="33"/>
      <c r="B706" s="34"/>
      <c r="C706" s="167" t="s">
        <v>1527</v>
      </c>
      <c r="D706" s="167" t="s">
        <v>125</v>
      </c>
      <c r="E706" s="168" t="s">
        <v>1528</v>
      </c>
      <c r="F706" s="169" t="s">
        <v>1529</v>
      </c>
      <c r="G706" s="170" t="s">
        <v>150</v>
      </c>
      <c r="H706" s="171">
        <v>1</v>
      </c>
      <c r="I706" s="172"/>
      <c r="J706" s="173">
        <f>ROUND(I706*H706,2)</f>
        <v>0</v>
      </c>
      <c r="K706" s="169" t="s">
        <v>19</v>
      </c>
      <c r="L706" s="38"/>
      <c r="M706" s="174" t="s">
        <v>19</v>
      </c>
      <c r="N706" s="175" t="s">
        <v>46</v>
      </c>
      <c r="O706" s="63"/>
      <c r="P706" s="176">
        <f>O706*H706</f>
        <v>0</v>
      </c>
      <c r="Q706" s="176">
        <v>0</v>
      </c>
      <c r="R706" s="176">
        <f>Q706*H706</f>
        <v>0</v>
      </c>
      <c r="S706" s="176">
        <v>0</v>
      </c>
      <c r="T706" s="177">
        <f>S706*H706</f>
        <v>0</v>
      </c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R706" s="178" t="s">
        <v>139</v>
      </c>
      <c r="AT706" s="178" t="s">
        <v>125</v>
      </c>
      <c r="AU706" s="178" t="s">
        <v>82</v>
      </c>
      <c r="AY706" s="16" t="s">
        <v>122</v>
      </c>
      <c r="BE706" s="179">
        <f>IF(N706="základní",J706,0)</f>
        <v>0</v>
      </c>
      <c r="BF706" s="179">
        <f>IF(N706="snížená",J706,0)</f>
        <v>0</v>
      </c>
      <c r="BG706" s="179">
        <f>IF(N706="zákl. přenesená",J706,0)</f>
        <v>0</v>
      </c>
      <c r="BH706" s="179">
        <f>IF(N706="sníž. přenesená",J706,0)</f>
        <v>0</v>
      </c>
      <c r="BI706" s="179">
        <f>IF(N706="nulová",J706,0)</f>
        <v>0</v>
      </c>
      <c r="BJ706" s="16" t="s">
        <v>80</v>
      </c>
      <c r="BK706" s="179">
        <f>ROUND(I706*H706,2)</f>
        <v>0</v>
      </c>
      <c r="BL706" s="16" t="s">
        <v>139</v>
      </c>
      <c r="BM706" s="178" t="s">
        <v>1530</v>
      </c>
    </row>
    <row r="707" spans="1:65" s="2" customFormat="1" ht="16.5" customHeight="1">
      <c r="A707" s="33"/>
      <c r="B707" s="34"/>
      <c r="C707" s="167" t="s">
        <v>1531</v>
      </c>
      <c r="D707" s="167" t="s">
        <v>125</v>
      </c>
      <c r="E707" s="168" t="s">
        <v>1532</v>
      </c>
      <c r="F707" s="169" t="s">
        <v>1533</v>
      </c>
      <c r="G707" s="170" t="s">
        <v>150</v>
      </c>
      <c r="H707" s="171">
        <v>1</v>
      </c>
      <c r="I707" s="172"/>
      <c r="J707" s="173">
        <f>ROUND(I707*H707,2)</f>
        <v>0</v>
      </c>
      <c r="K707" s="169" t="s">
        <v>19</v>
      </c>
      <c r="L707" s="38"/>
      <c r="M707" s="174" t="s">
        <v>19</v>
      </c>
      <c r="N707" s="175" t="s">
        <v>46</v>
      </c>
      <c r="O707" s="63"/>
      <c r="P707" s="176">
        <f>O707*H707</f>
        <v>0</v>
      </c>
      <c r="Q707" s="176">
        <v>0</v>
      </c>
      <c r="R707" s="176">
        <f>Q707*H707</f>
        <v>0</v>
      </c>
      <c r="S707" s="176">
        <v>0</v>
      </c>
      <c r="T707" s="177">
        <f>S707*H707</f>
        <v>0</v>
      </c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R707" s="178" t="s">
        <v>139</v>
      </c>
      <c r="AT707" s="178" t="s">
        <v>125</v>
      </c>
      <c r="AU707" s="178" t="s">
        <v>82</v>
      </c>
      <c r="AY707" s="16" t="s">
        <v>122</v>
      </c>
      <c r="BE707" s="179">
        <f>IF(N707="základní",J707,0)</f>
        <v>0</v>
      </c>
      <c r="BF707" s="179">
        <f>IF(N707="snížená",J707,0)</f>
        <v>0</v>
      </c>
      <c r="BG707" s="179">
        <f>IF(N707="zákl. přenesená",J707,0)</f>
        <v>0</v>
      </c>
      <c r="BH707" s="179">
        <f>IF(N707="sníž. přenesená",J707,0)</f>
        <v>0</v>
      </c>
      <c r="BI707" s="179">
        <f>IF(N707="nulová",J707,0)</f>
        <v>0</v>
      </c>
      <c r="BJ707" s="16" t="s">
        <v>80</v>
      </c>
      <c r="BK707" s="179">
        <f>ROUND(I707*H707,2)</f>
        <v>0</v>
      </c>
      <c r="BL707" s="16" t="s">
        <v>139</v>
      </c>
      <c r="BM707" s="178" t="s">
        <v>1534</v>
      </c>
    </row>
    <row r="708" spans="1:65" s="2" customFormat="1" ht="19.5">
      <c r="A708" s="33"/>
      <c r="B708" s="34"/>
      <c r="C708" s="35"/>
      <c r="D708" s="190" t="s">
        <v>160</v>
      </c>
      <c r="E708" s="35"/>
      <c r="F708" s="191" t="s">
        <v>1535</v>
      </c>
      <c r="G708" s="35"/>
      <c r="H708" s="35"/>
      <c r="I708" s="192"/>
      <c r="J708" s="35"/>
      <c r="K708" s="35"/>
      <c r="L708" s="38"/>
      <c r="M708" s="193"/>
      <c r="N708" s="194"/>
      <c r="O708" s="63"/>
      <c r="P708" s="63"/>
      <c r="Q708" s="63"/>
      <c r="R708" s="63"/>
      <c r="S708" s="63"/>
      <c r="T708" s="64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T708" s="16" t="s">
        <v>160</v>
      </c>
      <c r="AU708" s="16" t="s">
        <v>82</v>
      </c>
    </row>
    <row r="709" spans="1:65" s="2" customFormat="1" ht="16.5" customHeight="1">
      <c r="A709" s="33"/>
      <c r="B709" s="34"/>
      <c r="C709" s="167" t="s">
        <v>1536</v>
      </c>
      <c r="D709" s="167" t="s">
        <v>125</v>
      </c>
      <c r="E709" s="168" t="s">
        <v>1537</v>
      </c>
      <c r="F709" s="169" t="s">
        <v>1538</v>
      </c>
      <c r="G709" s="170" t="s">
        <v>150</v>
      </c>
      <c r="H709" s="171">
        <v>1</v>
      </c>
      <c r="I709" s="172"/>
      <c r="J709" s="173">
        <f>ROUND(I709*H709,2)</f>
        <v>0</v>
      </c>
      <c r="K709" s="169" t="s">
        <v>19</v>
      </c>
      <c r="L709" s="38"/>
      <c r="M709" s="174" t="s">
        <v>19</v>
      </c>
      <c r="N709" s="175" t="s">
        <v>46</v>
      </c>
      <c r="O709" s="63"/>
      <c r="P709" s="176">
        <f>O709*H709</f>
        <v>0</v>
      </c>
      <c r="Q709" s="176">
        <v>0</v>
      </c>
      <c r="R709" s="176">
        <f>Q709*H709</f>
        <v>0</v>
      </c>
      <c r="S709" s="176">
        <v>0</v>
      </c>
      <c r="T709" s="177">
        <f>S709*H709</f>
        <v>0</v>
      </c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R709" s="178" t="s">
        <v>139</v>
      </c>
      <c r="AT709" s="178" t="s">
        <v>125</v>
      </c>
      <c r="AU709" s="178" t="s">
        <v>82</v>
      </c>
      <c r="AY709" s="16" t="s">
        <v>122</v>
      </c>
      <c r="BE709" s="179">
        <f>IF(N709="základní",J709,0)</f>
        <v>0</v>
      </c>
      <c r="BF709" s="179">
        <f>IF(N709="snížená",J709,0)</f>
        <v>0</v>
      </c>
      <c r="BG709" s="179">
        <f>IF(N709="zákl. přenesená",J709,0)</f>
        <v>0</v>
      </c>
      <c r="BH709" s="179">
        <f>IF(N709="sníž. přenesená",J709,0)</f>
        <v>0</v>
      </c>
      <c r="BI709" s="179">
        <f>IF(N709="nulová",J709,0)</f>
        <v>0</v>
      </c>
      <c r="BJ709" s="16" t="s">
        <v>80</v>
      </c>
      <c r="BK709" s="179">
        <f>ROUND(I709*H709,2)</f>
        <v>0</v>
      </c>
      <c r="BL709" s="16" t="s">
        <v>139</v>
      </c>
      <c r="BM709" s="178" t="s">
        <v>1539</v>
      </c>
    </row>
    <row r="710" spans="1:65" s="2" customFormat="1" ht="19.5">
      <c r="A710" s="33"/>
      <c r="B710" s="34"/>
      <c r="C710" s="35"/>
      <c r="D710" s="190" t="s">
        <v>160</v>
      </c>
      <c r="E710" s="35"/>
      <c r="F710" s="191" t="s">
        <v>1540</v>
      </c>
      <c r="G710" s="35"/>
      <c r="H710" s="35"/>
      <c r="I710" s="192"/>
      <c r="J710" s="35"/>
      <c r="K710" s="35"/>
      <c r="L710" s="38"/>
      <c r="M710" s="193"/>
      <c r="N710" s="194"/>
      <c r="O710" s="63"/>
      <c r="P710" s="63"/>
      <c r="Q710" s="63"/>
      <c r="R710" s="63"/>
      <c r="S710" s="63"/>
      <c r="T710" s="64"/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T710" s="16" t="s">
        <v>160</v>
      </c>
      <c r="AU710" s="16" t="s">
        <v>82</v>
      </c>
    </row>
    <row r="711" spans="1:65" s="2" customFormat="1" ht="16.5" customHeight="1">
      <c r="A711" s="33"/>
      <c r="B711" s="34"/>
      <c r="C711" s="167" t="s">
        <v>1541</v>
      </c>
      <c r="D711" s="167" t="s">
        <v>125</v>
      </c>
      <c r="E711" s="168" t="s">
        <v>1542</v>
      </c>
      <c r="F711" s="169" t="s">
        <v>1543</v>
      </c>
      <c r="G711" s="170" t="s">
        <v>779</v>
      </c>
      <c r="H711" s="171">
        <v>24600</v>
      </c>
      <c r="I711" s="172"/>
      <c r="J711" s="173">
        <f>ROUND(I711*H711,2)</f>
        <v>0</v>
      </c>
      <c r="K711" s="169" t="s">
        <v>19</v>
      </c>
      <c r="L711" s="38"/>
      <c r="M711" s="174" t="s">
        <v>19</v>
      </c>
      <c r="N711" s="175" t="s">
        <v>46</v>
      </c>
      <c r="O711" s="63"/>
      <c r="P711" s="176">
        <f>O711*H711</f>
        <v>0</v>
      </c>
      <c r="Q711" s="176">
        <v>0</v>
      </c>
      <c r="R711" s="176">
        <f>Q711*H711</f>
        <v>0</v>
      </c>
      <c r="S711" s="176">
        <v>0</v>
      </c>
      <c r="T711" s="177">
        <f>S711*H711</f>
        <v>0</v>
      </c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R711" s="178" t="s">
        <v>139</v>
      </c>
      <c r="AT711" s="178" t="s">
        <v>125</v>
      </c>
      <c r="AU711" s="178" t="s">
        <v>82</v>
      </c>
      <c r="AY711" s="16" t="s">
        <v>122</v>
      </c>
      <c r="BE711" s="179">
        <f>IF(N711="základní",J711,0)</f>
        <v>0</v>
      </c>
      <c r="BF711" s="179">
        <f>IF(N711="snížená",J711,0)</f>
        <v>0</v>
      </c>
      <c r="BG711" s="179">
        <f>IF(N711="zákl. přenesená",J711,0)</f>
        <v>0</v>
      </c>
      <c r="BH711" s="179">
        <f>IF(N711="sníž. přenesená",J711,0)</f>
        <v>0</v>
      </c>
      <c r="BI711" s="179">
        <f>IF(N711="nulová",J711,0)</f>
        <v>0</v>
      </c>
      <c r="BJ711" s="16" t="s">
        <v>80</v>
      </c>
      <c r="BK711" s="179">
        <f>ROUND(I711*H711,2)</f>
        <v>0</v>
      </c>
      <c r="BL711" s="16" t="s">
        <v>139</v>
      </c>
      <c r="BM711" s="178" t="s">
        <v>1544</v>
      </c>
    </row>
    <row r="712" spans="1:65" s="2" customFormat="1" ht="29.25">
      <c r="A712" s="33"/>
      <c r="B712" s="34"/>
      <c r="C712" s="35"/>
      <c r="D712" s="190" t="s">
        <v>160</v>
      </c>
      <c r="E712" s="35"/>
      <c r="F712" s="191" t="s">
        <v>1545</v>
      </c>
      <c r="G712" s="35"/>
      <c r="H712" s="35"/>
      <c r="I712" s="192"/>
      <c r="J712" s="35"/>
      <c r="K712" s="35"/>
      <c r="L712" s="38"/>
      <c r="M712" s="193"/>
      <c r="N712" s="194"/>
      <c r="O712" s="63"/>
      <c r="P712" s="63"/>
      <c r="Q712" s="63"/>
      <c r="R712" s="63"/>
      <c r="S712" s="63"/>
      <c r="T712" s="64"/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T712" s="16" t="s">
        <v>160</v>
      </c>
      <c r="AU712" s="16" t="s">
        <v>82</v>
      </c>
    </row>
    <row r="713" spans="1:65" s="13" customFormat="1">
      <c r="B713" s="195"/>
      <c r="C713" s="196"/>
      <c r="D713" s="190" t="s">
        <v>285</v>
      </c>
      <c r="E713" s="197" t="s">
        <v>19</v>
      </c>
      <c r="F713" s="198" t="s">
        <v>1546</v>
      </c>
      <c r="G713" s="196"/>
      <c r="H713" s="199">
        <v>24600</v>
      </c>
      <c r="I713" s="200"/>
      <c r="J713" s="196"/>
      <c r="K713" s="196"/>
      <c r="L713" s="201"/>
      <c r="M713" s="202"/>
      <c r="N713" s="203"/>
      <c r="O713" s="203"/>
      <c r="P713" s="203"/>
      <c r="Q713" s="203"/>
      <c r="R713" s="203"/>
      <c r="S713" s="203"/>
      <c r="T713" s="204"/>
      <c r="AT713" s="205" t="s">
        <v>285</v>
      </c>
      <c r="AU713" s="205" t="s">
        <v>82</v>
      </c>
      <c r="AV713" s="13" t="s">
        <v>82</v>
      </c>
      <c r="AW713" s="13" t="s">
        <v>37</v>
      </c>
      <c r="AX713" s="13" t="s">
        <v>80</v>
      </c>
      <c r="AY713" s="205" t="s">
        <v>122</v>
      </c>
    </row>
    <row r="714" spans="1:65" s="2" customFormat="1" ht="16.5" customHeight="1">
      <c r="A714" s="33"/>
      <c r="B714" s="34"/>
      <c r="C714" s="167" t="s">
        <v>1547</v>
      </c>
      <c r="D714" s="167" t="s">
        <v>125</v>
      </c>
      <c r="E714" s="168" t="s">
        <v>1548</v>
      </c>
      <c r="F714" s="169" t="s">
        <v>1549</v>
      </c>
      <c r="G714" s="170" t="s">
        <v>779</v>
      </c>
      <c r="H714" s="171">
        <v>270600</v>
      </c>
      <c r="I714" s="172"/>
      <c r="J714" s="173">
        <f>ROUND(I714*H714,2)</f>
        <v>0</v>
      </c>
      <c r="K714" s="169" t="s">
        <v>19</v>
      </c>
      <c r="L714" s="38"/>
      <c r="M714" s="174" t="s">
        <v>19</v>
      </c>
      <c r="N714" s="175" t="s">
        <v>46</v>
      </c>
      <c r="O714" s="63"/>
      <c r="P714" s="176">
        <f>O714*H714</f>
        <v>0</v>
      </c>
      <c r="Q714" s="176">
        <v>0</v>
      </c>
      <c r="R714" s="176">
        <f>Q714*H714</f>
        <v>0</v>
      </c>
      <c r="S714" s="176">
        <v>0</v>
      </c>
      <c r="T714" s="177">
        <f>S714*H714</f>
        <v>0</v>
      </c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R714" s="178" t="s">
        <v>139</v>
      </c>
      <c r="AT714" s="178" t="s">
        <v>125</v>
      </c>
      <c r="AU714" s="178" t="s">
        <v>82</v>
      </c>
      <c r="AY714" s="16" t="s">
        <v>122</v>
      </c>
      <c r="BE714" s="179">
        <f>IF(N714="základní",J714,0)</f>
        <v>0</v>
      </c>
      <c r="BF714" s="179">
        <f>IF(N714="snížená",J714,0)</f>
        <v>0</v>
      </c>
      <c r="BG714" s="179">
        <f>IF(N714="zákl. přenesená",J714,0)</f>
        <v>0</v>
      </c>
      <c r="BH714" s="179">
        <f>IF(N714="sníž. přenesená",J714,0)</f>
        <v>0</v>
      </c>
      <c r="BI714" s="179">
        <f>IF(N714="nulová",J714,0)</f>
        <v>0</v>
      </c>
      <c r="BJ714" s="16" t="s">
        <v>80</v>
      </c>
      <c r="BK714" s="179">
        <f>ROUND(I714*H714,2)</f>
        <v>0</v>
      </c>
      <c r="BL714" s="16" t="s">
        <v>139</v>
      </c>
      <c r="BM714" s="178" t="s">
        <v>1550</v>
      </c>
    </row>
    <row r="715" spans="1:65" s="2" customFormat="1" ht="29.25">
      <c r="A715" s="33"/>
      <c r="B715" s="34"/>
      <c r="C715" s="35"/>
      <c r="D715" s="190" t="s">
        <v>160</v>
      </c>
      <c r="E715" s="35"/>
      <c r="F715" s="191" t="s">
        <v>1551</v>
      </c>
      <c r="G715" s="35"/>
      <c r="H715" s="35"/>
      <c r="I715" s="192"/>
      <c r="J715" s="35"/>
      <c r="K715" s="35"/>
      <c r="L715" s="38"/>
      <c r="M715" s="193"/>
      <c r="N715" s="194"/>
      <c r="O715" s="63"/>
      <c r="P715" s="63"/>
      <c r="Q715" s="63"/>
      <c r="R715" s="63"/>
      <c r="S715" s="63"/>
      <c r="T715" s="64"/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T715" s="16" t="s">
        <v>160</v>
      </c>
      <c r="AU715" s="16" t="s">
        <v>82</v>
      </c>
    </row>
    <row r="716" spans="1:65" s="13" customFormat="1">
      <c r="B716" s="195"/>
      <c r="C716" s="196"/>
      <c r="D716" s="190" t="s">
        <v>285</v>
      </c>
      <c r="E716" s="197" t="s">
        <v>19</v>
      </c>
      <c r="F716" s="198" t="s">
        <v>1552</v>
      </c>
      <c r="G716" s="196"/>
      <c r="H716" s="199">
        <v>270600</v>
      </c>
      <c r="I716" s="200"/>
      <c r="J716" s="196"/>
      <c r="K716" s="196"/>
      <c r="L716" s="201"/>
      <c r="M716" s="202"/>
      <c r="N716" s="203"/>
      <c r="O716" s="203"/>
      <c r="P716" s="203"/>
      <c r="Q716" s="203"/>
      <c r="R716" s="203"/>
      <c r="S716" s="203"/>
      <c r="T716" s="204"/>
      <c r="AT716" s="205" t="s">
        <v>285</v>
      </c>
      <c r="AU716" s="205" t="s">
        <v>82</v>
      </c>
      <c r="AV716" s="13" t="s">
        <v>82</v>
      </c>
      <c r="AW716" s="13" t="s">
        <v>37</v>
      </c>
      <c r="AX716" s="13" t="s">
        <v>80</v>
      </c>
      <c r="AY716" s="205" t="s">
        <v>122</v>
      </c>
    </row>
    <row r="717" spans="1:65" s="12" customFormat="1" ht="22.9" customHeight="1">
      <c r="B717" s="151"/>
      <c r="C717" s="152"/>
      <c r="D717" s="153" t="s">
        <v>74</v>
      </c>
      <c r="E717" s="165" t="s">
        <v>1553</v>
      </c>
      <c r="F717" s="165" t="s">
        <v>1554</v>
      </c>
      <c r="G717" s="152"/>
      <c r="H717" s="152"/>
      <c r="I717" s="155"/>
      <c r="J717" s="166">
        <f>BK717</f>
        <v>0</v>
      </c>
      <c r="K717" s="152"/>
      <c r="L717" s="157"/>
      <c r="M717" s="158"/>
      <c r="N717" s="159"/>
      <c r="O717" s="159"/>
      <c r="P717" s="160">
        <f>SUM(P718:P736)</f>
        <v>0</v>
      </c>
      <c r="Q717" s="159"/>
      <c r="R717" s="160">
        <f>SUM(R718:R736)</f>
        <v>0</v>
      </c>
      <c r="S717" s="159"/>
      <c r="T717" s="161">
        <f>SUM(T718:T736)</f>
        <v>0</v>
      </c>
      <c r="AR717" s="162" t="s">
        <v>80</v>
      </c>
      <c r="AT717" s="163" t="s">
        <v>74</v>
      </c>
      <c r="AU717" s="163" t="s">
        <v>80</v>
      </c>
      <c r="AY717" s="162" t="s">
        <v>122</v>
      </c>
      <c r="BK717" s="164">
        <f>SUM(BK718:BK736)</f>
        <v>0</v>
      </c>
    </row>
    <row r="718" spans="1:65" s="2" customFormat="1" ht="24">
      <c r="A718" s="33"/>
      <c r="B718" s="34"/>
      <c r="C718" s="167" t="s">
        <v>1555</v>
      </c>
      <c r="D718" s="167" t="s">
        <v>125</v>
      </c>
      <c r="E718" s="168" t="s">
        <v>464</v>
      </c>
      <c r="F718" s="169" t="s">
        <v>465</v>
      </c>
      <c r="G718" s="170" t="s">
        <v>392</v>
      </c>
      <c r="H718" s="171">
        <v>4843.3999999999996</v>
      </c>
      <c r="I718" s="172"/>
      <c r="J718" s="173">
        <f>ROUND(I718*H718,2)</f>
        <v>0</v>
      </c>
      <c r="K718" s="169" t="s">
        <v>129</v>
      </c>
      <c r="L718" s="38"/>
      <c r="M718" s="174" t="s">
        <v>19</v>
      </c>
      <c r="N718" s="175" t="s">
        <v>46</v>
      </c>
      <c r="O718" s="63"/>
      <c r="P718" s="176">
        <f>O718*H718</f>
        <v>0</v>
      </c>
      <c r="Q718" s="176">
        <v>0</v>
      </c>
      <c r="R718" s="176">
        <f>Q718*H718</f>
        <v>0</v>
      </c>
      <c r="S718" s="176">
        <v>0</v>
      </c>
      <c r="T718" s="177">
        <f>S718*H718</f>
        <v>0</v>
      </c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R718" s="178" t="s">
        <v>139</v>
      </c>
      <c r="AT718" s="178" t="s">
        <v>125</v>
      </c>
      <c r="AU718" s="178" t="s">
        <v>82</v>
      </c>
      <c r="AY718" s="16" t="s">
        <v>122</v>
      </c>
      <c r="BE718" s="179">
        <f>IF(N718="základní",J718,0)</f>
        <v>0</v>
      </c>
      <c r="BF718" s="179">
        <f>IF(N718="snížená",J718,0)</f>
        <v>0</v>
      </c>
      <c r="BG718" s="179">
        <f>IF(N718="zákl. přenesená",J718,0)</f>
        <v>0</v>
      </c>
      <c r="BH718" s="179">
        <f>IF(N718="sníž. přenesená",J718,0)</f>
        <v>0</v>
      </c>
      <c r="BI718" s="179">
        <f>IF(N718="nulová",J718,0)</f>
        <v>0</v>
      </c>
      <c r="BJ718" s="16" t="s">
        <v>80</v>
      </c>
      <c r="BK718" s="179">
        <f>ROUND(I718*H718,2)</f>
        <v>0</v>
      </c>
      <c r="BL718" s="16" t="s">
        <v>139</v>
      </c>
      <c r="BM718" s="178" t="s">
        <v>1556</v>
      </c>
    </row>
    <row r="719" spans="1:65" s="2" customFormat="1" ht="39">
      <c r="A719" s="33"/>
      <c r="B719" s="34"/>
      <c r="C719" s="35"/>
      <c r="D719" s="190" t="s">
        <v>449</v>
      </c>
      <c r="E719" s="35"/>
      <c r="F719" s="191" t="s">
        <v>467</v>
      </c>
      <c r="G719" s="35"/>
      <c r="H719" s="35"/>
      <c r="I719" s="192"/>
      <c r="J719" s="35"/>
      <c r="K719" s="35"/>
      <c r="L719" s="38"/>
      <c r="M719" s="193"/>
      <c r="N719" s="194"/>
      <c r="O719" s="63"/>
      <c r="P719" s="63"/>
      <c r="Q719" s="63"/>
      <c r="R719" s="63"/>
      <c r="S719" s="63"/>
      <c r="T719" s="64"/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T719" s="16" t="s">
        <v>449</v>
      </c>
      <c r="AU719" s="16" t="s">
        <v>82</v>
      </c>
    </row>
    <row r="720" spans="1:65" s="13" customFormat="1">
      <c r="B720" s="195"/>
      <c r="C720" s="196"/>
      <c r="D720" s="190" t="s">
        <v>285</v>
      </c>
      <c r="E720" s="197" t="s">
        <v>19</v>
      </c>
      <c r="F720" s="198" t="s">
        <v>1557</v>
      </c>
      <c r="G720" s="196"/>
      <c r="H720" s="199">
        <v>4843.3999999999996</v>
      </c>
      <c r="I720" s="200"/>
      <c r="J720" s="196"/>
      <c r="K720" s="196"/>
      <c r="L720" s="201"/>
      <c r="M720" s="202"/>
      <c r="N720" s="203"/>
      <c r="O720" s="203"/>
      <c r="P720" s="203"/>
      <c r="Q720" s="203"/>
      <c r="R720" s="203"/>
      <c r="S720" s="203"/>
      <c r="T720" s="204"/>
      <c r="AT720" s="205" t="s">
        <v>285</v>
      </c>
      <c r="AU720" s="205" t="s">
        <v>82</v>
      </c>
      <c r="AV720" s="13" t="s">
        <v>82</v>
      </c>
      <c r="AW720" s="13" t="s">
        <v>37</v>
      </c>
      <c r="AX720" s="13" t="s">
        <v>80</v>
      </c>
      <c r="AY720" s="205" t="s">
        <v>122</v>
      </c>
    </row>
    <row r="721" spans="1:65" s="2" customFormat="1" ht="33" customHeight="1">
      <c r="A721" s="33"/>
      <c r="B721" s="34"/>
      <c r="C721" s="167" t="s">
        <v>1558</v>
      </c>
      <c r="D721" s="167" t="s">
        <v>125</v>
      </c>
      <c r="E721" s="168" t="s">
        <v>469</v>
      </c>
      <c r="F721" s="169" t="s">
        <v>470</v>
      </c>
      <c r="G721" s="170" t="s">
        <v>392</v>
      </c>
      <c r="H721" s="171">
        <v>24217</v>
      </c>
      <c r="I721" s="172"/>
      <c r="J721" s="173">
        <f>ROUND(I721*H721,2)</f>
        <v>0</v>
      </c>
      <c r="K721" s="169" t="s">
        <v>129</v>
      </c>
      <c r="L721" s="38"/>
      <c r="M721" s="174" t="s">
        <v>19</v>
      </c>
      <c r="N721" s="175" t="s">
        <v>46</v>
      </c>
      <c r="O721" s="63"/>
      <c r="P721" s="176">
        <f>O721*H721</f>
        <v>0</v>
      </c>
      <c r="Q721" s="176">
        <v>0</v>
      </c>
      <c r="R721" s="176">
        <f>Q721*H721</f>
        <v>0</v>
      </c>
      <c r="S721" s="176">
        <v>0</v>
      </c>
      <c r="T721" s="177">
        <f>S721*H721</f>
        <v>0</v>
      </c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R721" s="178" t="s">
        <v>139</v>
      </c>
      <c r="AT721" s="178" t="s">
        <v>125</v>
      </c>
      <c r="AU721" s="178" t="s">
        <v>82</v>
      </c>
      <c r="AY721" s="16" t="s">
        <v>122</v>
      </c>
      <c r="BE721" s="179">
        <f>IF(N721="základní",J721,0)</f>
        <v>0</v>
      </c>
      <c r="BF721" s="179">
        <f>IF(N721="snížená",J721,0)</f>
        <v>0</v>
      </c>
      <c r="BG721" s="179">
        <f>IF(N721="zákl. přenesená",J721,0)</f>
        <v>0</v>
      </c>
      <c r="BH721" s="179">
        <f>IF(N721="sníž. přenesená",J721,0)</f>
        <v>0</v>
      </c>
      <c r="BI721" s="179">
        <f>IF(N721="nulová",J721,0)</f>
        <v>0</v>
      </c>
      <c r="BJ721" s="16" t="s">
        <v>80</v>
      </c>
      <c r="BK721" s="179">
        <f>ROUND(I721*H721,2)</f>
        <v>0</v>
      </c>
      <c r="BL721" s="16" t="s">
        <v>139</v>
      </c>
      <c r="BM721" s="178" t="s">
        <v>1559</v>
      </c>
    </row>
    <row r="722" spans="1:65" s="2" customFormat="1" ht="39">
      <c r="A722" s="33"/>
      <c r="B722" s="34"/>
      <c r="C722" s="35"/>
      <c r="D722" s="190" t="s">
        <v>449</v>
      </c>
      <c r="E722" s="35"/>
      <c r="F722" s="191" t="s">
        <v>467</v>
      </c>
      <c r="G722" s="35"/>
      <c r="H722" s="35"/>
      <c r="I722" s="192"/>
      <c r="J722" s="35"/>
      <c r="K722" s="35"/>
      <c r="L722" s="38"/>
      <c r="M722" s="193"/>
      <c r="N722" s="194"/>
      <c r="O722" s="63"/>
      <c r="P722" s="63"/>
      <c r="Q722" s="63"/>
      <c r="R722" s="63"/>
      <c r="S722" s="63"/>
      <c r="T722" s="64"/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T722" s="16" t="s">
        <v>449</v>
      </c>
      <c r="AU722" s="16" t="s">
        <v>82</v>
      </c>
    </row>
    <row r="723" spans="1:65" s="13" customFormat="1">
      <c r="B723" s="195"/>
      <c r="C723" s="196"/>
      <c r="D723" s="190" t="s">
        <v>285</v>
      </c>
      <c r="E723" s="197" t="s">
        <v>19</v>
      </c>
      <c r="F723" s="198" t="s">
        <v>1560</v>
      </c>
      <c r="G723" s="196"/>
      <c r="H723" s="199">
        <v>24217</v>
      </c>
      <c r="I723" s="200"/>
      <c r="J723" s="196"/>
      <c r="K723" s="196"/>
      <c r="L723" s="201"/>
      <c r="M723" s="202"/>
      <c r="N723" s="203"/>
      <c r="O723" s="203"/>
      <c r="P723" s="203"/>
      <c r="Q723" s="203"/>
      <c r="R723" s="203"/>
      <c r="S723" s="203"/>
      <c r="T723" s="204"/>
      <c r="AT723" s="205" t="s">
        <v>285</v>
      </c>
      <c r="AU723" s="205" t="s">
        <v>82</v>
      </c>
      <c r="AV723" s="13" t="s">
        <v>82</v>
      </c>
      <c r="AW723" s="13" t="s">
        <v>37</v>
      </c>
      <c r="AX723" s="13" t="s">
        <v>80</v>
      </c>
      <c r="AY723" s="205" t="s">
        <v>122</v>
      </c>
    </row>
    <row r="724" spans="1:65" s="2" customFormat="1" ht="16.5" customHeight="1">
      <c r="A724" s="33"/>
      <c r="B724" s="34"/>
      <c r="C724" s="167" t="s">
        <v>1561</v>
      </c>
      <c r="D724" s="167" t="s">
        <v>125</v>
      </c>
      <c r="E724" s="168" t="s">
        <v>1562</v>
      </c>
      <c r="F724" s="169" t="s">
        <v>1563</v>
      </c>
      <c r="G724" s="170" t="s">
        <v>158</v>
      </c>
      <c r="H724" s="171">
        <v>0.68</v>
      </c>
      <c r="I724" s="172"/>
      <c r="J724" s="173">
        <f>ROUND(I724*H724,2)</f>
        <v>0</v>
      </c>
      <c r="K724" s="169" t="s">
        <v>19</v>
      </c>
      <c r="L724" s="38"/>
      <c r="M724" s="174" t="s">
        <v>19</v>
      </c>
      <c r="N724" s="175" t="s">
        <v>46</v>
      </c>
      <c r="O724" s="63"/>
      <c r="P724" s="176">
        <f>O724*H724</f>
        <v>0</v>
      </c>
      <c r="Q724" s="176">
        <v>0</v>
      </c>
      <c r="R724" s="176">
        <f>Q724*H724</f>
        <v>0</v>
      </c>
      <c r="S724" s="176">
        <v>0</v>
      </c>
      <c r="T724" s="177">
        <f>S724*H724</f>
        <v>0</v>
      </c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R724" s="178" t="s">
        <v>139</v>
      </c>
      <c r="AT724" s="178" t="s">
        <v>125</v>
      </c>
      <c r="AU724" s="178" t="s">
        <v>82</v>
      </c>
      <c r="AY724" s="16" t="s">
        <v>122</v>
      </c>
      <c r="BE724" s="179">
        <f>IF(N724="základní",J724,0)</f>
        <v>0</v>
      </c>
      <c r="BF724" s="179">
        <f>IF(N724="snížená",J724,0)</f>
        <v>0</v>
      </c>
      <c r="BG724" s="179">
        <f>IF(N724="zákl. přenesená",J724,0)</f>
        <v>0</v>
      </c>
      <c r="BH724" s="179">
        <f>IF(N724="sníž. přenesená",J724,0)</f>
        <v>0</v>
      </c>
      <c r="BI724" s="179">
        <f>IF(N724="nulová",J724,0)</f>
        <v>0</v>
      </c>
      <c r="BJ724" s="16" t="s">
        <v>80</v>
      </c>
      <c r="BK724" s="179">
        <f>ROUND(I724*H724,2)</f>
        <v>0</v>
      </c>
      <c r="BL724" s="16" t="s">
        <v>139</v>
      </c>
      <c r="BM724" s="178" t="s">
        <v>1564</v>
      </c>
    </row>
    <row r="725" spans="1:65" s="2" customFormat="1" ht="16.5" customHeight="1">
      <c r="A725" s="33"/>
      <c r="B725" s="34"/>
      <c r="C725" s="167" t="s">
        <v>1565</v>
      </c>
      <c r="D725" s="167" t="s">
        <v>125</v>
      </c>
      <c r="E725" s="168" t="s">
        <v>1566</v>
      </c>
      <c r="F725" s="169" t="s">
        <v>1567</v>
      </c>
      <c r="G725" s="170" t="s">
        <v>306</v>
      </c>
      <c r="H725" s="171">
        <v>7815.6</v>
      </c>
      <c r="I725" s="172"/>
      <c r="J725" s="173">
        <f>ROUND(I725*H725,2)</f>
        <v>0</v>
      </c>
      <c r="K725" s="169" t="s">
        <v>19</v>
      </c>
      <c r="L725" s="38"/>
      <c r="M725" s="174" t="s">
        <v>19</v>
      </c>
      <c r="N725" s="175" t="s">
        <v>46</v>
      </c>
      <c r="O725" s="63"/>
      <c r="P725" s="176">
        <f>O725*H725</f>
        <v>0</v>
      </c>
      <c r="Q725" s="176">
        <v>0</v>
      </c>
      <c r="R725" s="176">
        <f>Q725*H725</f>
        <v>0</v>
      </c>
      <c r="S725" s="176">
        <v>0</v>
      </c>
      <c r="T725" s="177">
        <f>S725*H725</f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178" t="s">
        <v>139</v>
      </c>
      <c r="AT725" s="178" t="s">
        <v>125</v>
      </c>
      <c r="AU725" s="178" t="s">
        <v>82</v>
      </c>
      <c r="AY725" s="16" t="s">
        <v>122</v>
      </c>
      <c r="BE725" s="179">
        <f>IF(N725="základní",J725,0)</f>
        <v>0</v>
      </c>
      <c r="BF725" s="179">
        <f>IF(N725="snížená",J725,0)</f>
        <v>0</v>
      </c>
      <c r="BG725" s="179">
        <f>IF(N725="zákl. přenesená",J725,0)</f>
        <v>0</v>
      </c>
      <c r="BH725" s="179">
        <f>IF(N725="sníž. přenesená",J725,0)</f>
        <v>0</v>
      </c>
      <c r="BI725" s="179">
        <f>IF(N725="nulová",J725,0)</f>
        <v>0</v>
      </c>
      <c r="BJ725" s="16" t="s">
        <v>80</v>
      </c>
      <c r="BK725" s="179">
        <f>ROUND(I725*H725,2)</f>
        <v>0</v>
      </c>
      <c r="BL725" s="16" t="s">
        <v>139</v>
      </c>
      <c r="BM725" s="178" t="s">
        <v>1568</v>
      </c>
    </row>
    <row r="726" spans="1:65" s="2" customFormat="1" ht="16.5" customHeight="1">
      <c r="A726" s="33"/>
      <c r="B726" s="34"/>
      <c r="C726" s="167" t="s">
        <v>1569</v>
      </c>
      <c r="D726" s="167" t="s">
        <v>125</v>
      </c>
      <c r="E726" s="168" t="s">
        <v>1570</v>
      </c>
      <c r="F726" s="169" t="s">
        <v>1571</v>
      </c>
      <c r="G726" s="170" t="s">
        <v>306</v>
      </c>
      <c r="H726" s="171">
        <v>529.70000000000005</v>
      </c>
      <c r="I726" s="172"/>
      <c r="J726" s="173">
        <f>ROUND(I726*H726,2)</f>
        <v>0</v>
      </c>
      <c r="K726" s="169" t="s">
        <v>19</v>
      </c>
      <c r="L726" s="38"/>
      <c r="M726" s="174" t="s">
        <v>19</v>
      </c>
      <c r="N726" s="175" t="s">
        <v>46</v>
      </c>
      <c r="O726" s="63"/>
      <c r="P726" s="176">
        <f>O726*H726</f>
        <v>0</v>
      </c>
      <c r="Q726" s="176">
        <v>0</v>
      </c>
      <c r="R726" s="176">
        <f>Q726*H726</f>
        <v>0</v>
      </c>
      <c r="S726" s="176">
        <v>0</v>
      </c>
      <c r="T726" s="177">
        <f>S726*H726</f>
        <v>0</v>
      </c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R726" s="178" t="s">
        <v>139</v>
      </c>
      <c r="AT726" s="178" t="s">
        <v>125</v>
      </c>
      <c r="AU726" s="178" t="s">
        <v>82</v>
      </c>
      <c r="AY726" s="16" t="s">
        <v>122</v>
      </c>
      <c r="BE726" s="179">
        <f>IF(N726="základní",J726,0)</f>
        <v>0</v>
      </c>
      <c r="BF726" s="179">
        <f>IF(N726="snížená",J726,0)</f>
        <v>0</v>
      </c>
      <c r="BG726" s="179">
        <f>IF(N726="zákl. přenesená",J726,0)</f>
        <v>0</v>
      </c>
      <c r="BH726" s="179">
        <f>IF(N726="sníž. přenesená",J726,0)</f>
        <v>0</v>
      </c>
      <c r="BI726" s="179">
        <f>IF(N726="nulová",J726,0)</f>
        <v>0</v>
      </c>
      <c r="BJ726" s="16" t="s">
        <v>80</v>
      </c>
      <c r="BK726" s="179">
        <f>ROUND(I726*H726,2)</f>
        <v>0</v>
      </c>
      <c r="BL726" s="16" t="s">
        <v>139</v>
      </c>
      <c r="BM726" s="178" t="s">
        <v>1572</v>
      </c>
    </row>
    <row r="727" spans="1:65" s="2" customFormat="1" ht="16.5" customHeight="1">
      <c r="A727" s="33"/>
      <c r="B727" s="34"/>
      <c r="C727" s="167" t="s">
        <v>1573</v>
      </c>
      <c r="D727" s="167" t="s">
        <v>125</v>
      </c>
      <c r="E727" s="168" t="s">
        <v>1574</v>
      </c>
      <c r="F727" s="169" t="s">
        <v>1575</v>
      </c>
      <c r="G727" s="170" t="s">
        <v>158</v>
      </c>
      <c r="H727" s="171">
        <v>16.36</v>
      </c>
      <c r="I727" s="172"/>
      <c r="J727" s="173">
        <f>ROUND(I727*H727,2)</f>
        <v>0</v>
      </c>
      <c r="K727" s="169" t="s">
        <v>19</v>
      </c>
      <c r="L727" s="38"/>
      <c r="M727" s="174" t="s">
        <v>19</v>
      </c>
      <c r="N727" s="175" t="s">
        <v>46</v>
      </c>
      <c r="O727" s="63"/>
      <c r="P727" s="176">
        <f>O727*H727</f>
        <v>0</v>
      </c>
      <c r="Q727" s="176">
        <v>0</v>
      </c>
      <c r="R727" s="176">
        <f>Q727*H727</f>
        <v>0</v>
      </c>
      <c r="S727" s="176">
        <v>0</v>
      </c>
      <c r="T727" s="177">
        <f>S727*H727</f>
        <v>0</v>
      </c>
      <c r="U727" s="33"/>
      <c r="V727" s="33"/>
      <c r="W727" s="33"/>
      <c r="X727" s="33"/>
      <c r="Y727" s="33"/>
      <c r="Z727" s="33"/>
      <c r="AA727" s="33"/>
      <c r="AB727" s="33"/>
      <c r="AC727" s="33"/>
      <c r="AD727" s="33"/>
      <c r="AE727" s="33"/>
      <c r="AR727" s="178" t="s">
        <v>139</v>
      </c>
      <c r="AT727" s="178" t="s">
        <v>125</v>
      </c>
      <c r="AU727" s="178" t="s">
        <v>82</v>
      </c>
      <c r="AY727" s="16" t="s">
        <v>122</v>
      </c>
      <c r="BE727" s="179">
        <f>IF(N727="základní",J727,0)</f>
        <v>0</v>
      </c>
      <c r="BF727" s="179">
        <f>IF(N727="snížená",J727,0)</f>
        <v>0</v>
      </c>
      <c r="BG727" s="179">
        <f>IF(N727="zákl. přenesená",J727,0)</f>
        <v>0</v>
      </c>
      <c r="BH727" s="179">
        <f>IF(N727="sníž. přenesená",J727,0)</f>
        <v>0</v>
      </c>
      <c r="BI727" s="179">
        <f>IF(N727="nulová",J727,0)</f>
        <v>0</v>
      </c>
      <c r="BJ727" s="16" t="s">
        <v>80</v>
      </c>
      <c r="BK727" s="179">
        <f>ROUND(I727*H727,2)</f>
        <v>0</v>
      </c>
      <c r="BL727" s="16" t="s">
        <v>139</v>
      </c>
      <c r="BM727" s="178" t="s">
        <v>1576</v>
      </c>
    </row>
    <row r="728" spans="1:65" s="2" customFormat="1" ht="19.5">
      <c r="A728" s="33"/>
      <c r="B728" s="34"/>
      <c r="C728" s="35"/>
      <c r="D728" s="190" t="s">
        <v>160</v>
      </c>
      <c r="E728" s="35"/>
      <c r="F728" s="191" t="s">
        <v>1577</v>
      </c>
      <c r="G728" s="35"/>
      <c r="H728" s="35"/>
      <c r="I728" s="192"/>
      <c r="J728" s="35"/>
      <c r="K728" s="35"/>
      <c r="L728" s="38"/>
      <c r="M728" s="193"/>
      <c r="N728" s="194"/>
      <c r="O728" s="63"/>
      <c r="P728" s="63"/>
      <c r="Q728" s="63"/>
      <c r="R728" s="63"/>
      <c r="S728" s="63"/>
      <c r="T728" s="64"/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T728" s="16" t="s">
        <v>160</v>
      </c>
      <c r="AU728" s="16" t="s">
        <v>82</v>
      </c>
    </row>
    <row r="729" spans="1:65" s="13" customFormat="1">
      <c r="B729" s="195"/>
      <c r="C729" s="196"/>
      <c r="D729" s="190" t="s">
        <v>285</v>
      </c>
      <c r="E729" s="197" t="s">
        <v>19</v>
      </c>
      <c r="F729" s="198" t="s">
        <v>1578</v>
      </c>
      <c r="G729" s="196"/>
      <c r="H729" s="199">
        <v>16.36</v>
      </c>
      <c r="I729" s="200"/>
      <c r="J729" s="196"/>
      <c r="K729" s="196"/>
      <c r="L729" s="201"/>
      <c r="M729" s="202"/>
      <c r="N729" s="203"/>
      <c r="O729" s="203"/>
      <c r="P729" s="203"/>
      <c r="Q729" s="203"/>
      <c r="R729" s="203"/>
      <c r="S729" s="203"/>
      <c r="T729" s="204"/>
      <c r="AT729" s="205" t="s">
        <v>285</v>
      </c>
      <c r="AU729" s="205" t="s">
        <v>82</v>
      </c>
      <c r="AV729" s="13" t="s">
        <v>82</v>
      </c>
      <c r="AW729" s="13" t="s">
        <v>37</v>
      </c>
      <c r="AX729" s="13" t="s">
        <v>80</v>
      </c>
      <c r="AY729" s="205" t="s">
        <v>122</v>
      </c>
    </row>
    <row r="730" spans="1:65" s="2" customFormat="1" ht="21.75" customHeight="1">
      <c r="A730" s="33"/>
      <c r="B730" s="34"/>
      <c r="C730" s="167" t="s">
        <v>1579</v>
      </c>
      <c r="D730" s="167" t="s">
        <v>125</v>
      </c>
      <c r="E730" s="168" t="s">
        <v>1580</v>
      </c>
      <c r="F730" s="169" t="s">
        <v>1581</v>
      </c>
      <c r="G730" s="170" t="s">
        <v>158</v>
      </c>
      <c r="H730" s="171">
        <v>6813.73</v>
      </c>
      <c r="I730" s="172"/>
      <c r="J730" s="173">
        <f>ROUND(I730*H730,2)</f>
        <v>0</v>
      </c>
      <c r="K730" s="169" t="s">
        <v>19</v>
      </c>
      <c r="L730" s="38"/>
      <c r="M730" s="174" t="s">
        <v>19</v>
      </c>
      <c r="N730" s="175" t="s">
        <v>46</v>
      </c>
      <c r="O730" s="63"/>
      <c r="P730" s="176">
        <f>O730*H730</f>
        <v>0</v>
      </c>
      <c r="Q730" s="176">
        <v>0</v>
      </c>
      <c r="R730" s="176">
        <f>Q730*H730</f>
        <v>0</v>
      </c>
      <c r="S730" s="176">
        <v>0</v>
      </c>
      <c r="T730" s="177">
        <f>S730*H730</f>
        <v>0</v>
      </c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R730" s="178" t="s">
        <v>139</v>
      </c>
      <c r="AT730" s="178" t="s">
        <v>125</v>
      </c>
      <c r="AU730" s="178" t="s">
        <v>82</v>
      </c>
      <c r="AY730" s="16" t="s">
        <v>122</v>
      </c>
      <c r="BE730" s="179">
        <f>IF(N730="základní",J730,0)</f>
        <v>0</v>
      </c>
      <c r="BF730" s="179">
        <f>IF(N730="snížená",J730,0)</f>
        <v>0</v>
      </c>
      <c r="BG730" s="179">
        <f>IF(N730="zákl. přenesená",J730,0)</f>
        <v>0</v>
      </c>
      <c r="BH730" s="179">
        <f>IF(N730="sníž. přenesená",J730,0)</f>
        <v>0</v>
      </c>
      <c r="BI730" s="179">
        <f>IF(N730="nulová",J730,0)</f>
        <v>0</v>
      </c>
      <c r="BJ730" s="16" t="s">
        <v>80</v>
      </c>
      <c r="BK730" s="179">
        <f>ROUND(I730*H730,2)</f>
        <v>0</v>
      </c>
      <c r="BL730" s="16" t="s">
        <v>139</v>
      </c>
      <c r="BM730" s="178" t="s">
        <v>1582</v>
      </c>
    </row>
    <row r="731" spans="1:65" s="2" customFormat="1" ht="19.5">
      <c r="A731" s="33"/>
      <c r="B731" s="34"/>
      <c r="C731" s="35"/>
      <c r="D731" s="190" t="s">
        <v>160</v>
      </c>
      <c r="E731" s="35"/>
      <c r="F731" s="191" t="s">
        <v>1583</v>
      </c>
      <c r="G731" s="35"/>
      <c r="H731" s="35"/>
      <c r="I731" s="192"/>
      <c r="J731" s="35"/>
      <c r="K731" s="35"/>
      <c r="L731" s="38"/>
      <c r="M731" s="193"/>
      <c r="N731" s="194"/>
      <c r="O731" s="63"/>
      <c r="P731" s="63"/>
      <c r="Q731" s="63"/>
      <c r="R731" s="63"/>
      <c r="S731" s="63"/>
      <c r="T731" s="64"/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T731" s="16" t="s">
        <v>160</v>
      </c>
      <c r="AU731" s="16" t="s">
        <v>82</v>
      </c>
    </row>
    <row r="732" spans="1:65" s="13" customFormat="1">
      <c r="B732" s="195"/>
      <c r="C732" s="196"/>
      <c r="D732" s="190" t="s">
        <v>285</v>
      </c>
      <c r="E732" s="197" t="s">
        <v>19</v>
      </c>
      <c r="F732" s="198" t="s">
        <v>1584</v>
      </c>
      <c r="G732" s="196"/>
      <c r="H732" s="199">
        <v>6813.73</v>
      </c>
      <c r="I732" s="200"/>
      <c r="J732" s="196"/>
      <c r="K732" s="196"/>
      <c r="L732" s="201"/>
      <c r="M732" s="202"/>
      <c r="N732" s="203"/>
      <c r="O732" s="203"/>
      <c r="P732" s="203"/>
      <c r="Q732" s="203"/>
      <c r="R732" s="203"/>
      <c r="S732" s="203"/>
      <c r="T732" s="204"/>
      <c r="AT732" s="205" t="s">
        <v>285</v>
      </c>
      <c r="AU732" s="205" t="s">
        <v>82</v>
      </c>
      <c r="AV732" s="13" t="s">
        <v>82</v>
      </c>
      <c r="AW732" s="13" t="s">
        <v>37</v>
      </c>
      <c r="AX732" s="13" t="s">
        <v>80</v>
      </c>
      <c r="AY732" s="205" t="s">
        <v>122</v>
      </c>
    </row>
    <row r="733" spans="1:65" s="2" customFormat="1" ht="16.5" customHeight="1">
      <c r="A733" s="33"/>
      <c r="B733" s="34"/>
      <c r="C733" s="167" t="s">
        <v>1585</v>
      </c>
      <c r="D733" s="167" t="s">
        <v>125</v>
      </c>
      <c r="E733" s="168" t="s">
        <v>1586</v>
      </c>
      <c r="F733" s="169" t="s">
        <v>1587</v>
      </c>
      <c r="G733" s="170" t="s">
        <v>158</v>
      </c>
      <c r="H733" s="171">
        <v>367.8</v>
      </c>
      <c r="I733" s="172"/>
      <c r="J733" s="173">
        <f>ROUND(I733*H733,2)</f>
        <v>0</v>
      </c>
      <c r="K733" s="169" t="s">
        <v>19</v>
      </c>
      <c r="L733" s="38"/>
      <c r="M733" s="174" t="s">
        <v>19</v>
      </c>
      <c r="N733" s="175" t="s">
        <v>46</v>
      </c>
      <c r="O733" s="63"/>
      <c r="P733" s="176">
        <f>O733*H733</f>
        <v>0</v>
      </c>
      <c r="Q733" s="176">
        <v>0</v>
      </c>
      <c r="R733" s="176">
        <f>Q733*H733</f>
        <v>0</v>
      </c>
      <c r="S733" s="176">
        <v>0</v>
      </c>
      <c r="T733" s="177">
        <f>S733*H733</f>
        <v>0</v>
      </c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R733" s="178" t="s">
        <v>139</v>
      </c>
      <c r="AT733" s="178" t="s">
        <v>125</v>
      </c>
      <c r="AU733" s="178" t="s">
        <v>82</v>
      </c>
      <c r="AY733" s="16" t="s">
        <v>122</v>
      </c>
      <c r="BE733" s="179">
        <f>IF(N733="základní",J733,0)</f>
        <v>0</v>
      </c>
      <c r="BF733" s="179">
        <f>IF(N733="snížená",J733,0)</f>
        <v>0</v>
      </c>
      <c r="BG733" s="179">
        <f>IF(N733="zákl. přenesená",J733,0)</f>
        <v>0</v>
      </c>
      <c r="BH733" s="179">
        <f>IF(N733="sníž. přenesená",J733,0)</f>
        <v>0</v>
      </c>
      <c r="BI733" s="179">
        <f>IF(N733="nulová",J733,0)</f>
        <v>0</v>
      </c>
      <c r="BJ733" s="16" t="s">
        <v>80</v>
      </c>
      <c r="BK733" s="179">
        <f>ROUND(I733*H733,2)</f>
        <v>0</v>
      </c>
      <c r="BL733" s="16" t="s">
        <v>139</v>
      </c>
      <c r="BM733" s="178" t="s">
        <v>1588</v>
      </c>
    </row>
    <row r="734" spans="1:65" s="2" customFormat="1" ht="16.5" customHeight="1">
      <c r="A734" s="33"/>
      <c r="B734" s="34"/>
      <c r="C734" s="167" t="s">
        <v>1589</v>
      </c>
      <c r="D734" s="167" t="s">
        <v>125</v>
      </c>
      <c r="E734" s="168" t="s">
        <v>1590</v>
      </c>
      <c r="F734" s="169" t="s">
        <v>1591</v>
      </c>
      <c r="G734" s="170" t="s">
        <v>158</v>
      </c>
      <c r="H734" s="171">
        <v>403</v>
      </c>
      <c r="I734" s="172"/>
      <c r="J734" s="173">
        <f>ROUND(I734*H734,2)</f>
        <v>0</v>
      </c>
      <c r="K734" s="169" t="s">
        <v>19</v>
      </c>
      <c r="L734" s="38"/>
      <c r="M734" s="174" t="s">
        <v>19</v>
      </c>
      <c r="N734" s="175" t="s">
        <v>46</v>
      </c>
      <c r="O734" s="63"/>
      <c r="P734" s="176">
        <f>O734*H734</f>
        <v>0</v>
      </c>
      <c r="Q734" s="176">
        <v>0</v>
      </c>
      <c r="R734" s="176">
        <f>Q734*H734</f>
        <v>0</v>
      </c>
      <c r="S734" s="176">
        <v>0</v>
      </c>
      <c r="T734" s="177">
        <f>S734*H734</f>
        <v>0</v>
      </c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R734" s="178" t="s">
        <v>139</v>
      </c>
      <c r="AT734" s="178" t="s">
        <v>125</v>
      </c>
      <c r="AU734" s="178" t="s">
        <v>82</v>
      </c>
      <c r="AY734" s="16" t="s">
        <v>122</v>
      </c>
      <c r="BE734" s="179">
        <f>IF(N734="základní",J734,0)</f>
        <v>0</v>
      </c>
      <c r="BF734" s="179">
        <f>IF(N734="snížená",J734,0)</f>
        <v>0</v>
      </c>
      <c r="BG734" s="179">
        <f>IF(N734="zákl. přenesená",J734,0)</f>
        <v>0</v>
      </c>
      <c r="BH734" s="179">
        <f>IF(N734="sníž. přenesená",J734,0)</f>
        <v>0</v>
      </c>
      <c r="BI734" s="179">
        <f>IF(N734="nulová",J734,0)</f>
        <v>0</v>
      </c>
      <c r="BJ734" s="16" t="s">
        <v>80</v>
      </c>
      <c r="BK734" s="179">
        <f>ROUND(I734*H734,2)</f>
        <v>0</v>
      </c>
      <c r="BL734" s="16" t="s">
        <v>139</v>
      </c>
      <c r="BM734" s="178" t="s">
        <v>1592</v>
      </c>
    </row>
    <row r="735" spans="1:65" s="2" customFormat="1" ht="16.5" customHeight="1">
      <c r="A735" s="33"/>
      <c r="B735" s="34"/>
      <c r="C735" s="167" t="s">
        <v>1593</v>
      </c>
      <c r="D735" s="167" t="s">
        <v>125</v>
      </c>
      <c r="E735" s="168" t="s">
        <v>1594</v>
      </c>
      <c r="F735" s="169" t="s">
        <v>1595</v>
      </c>
      <c r="G735" s="170" t="s">
        <v>158</v>
      </c>
      <c r="H735" s="171">
        <v>16.36</v>
      </c>
      <c r="I735" s="172"/>
      <c r="J735" s="173">
        <f>ROUND(I735*H735,2)</f>
        <v>0</v>
      </c>
      <c r="K735" s="169" t="s">
        <v>19</v>
      </c>
      <c r="L735" s="38"/>
      <c r="M735" s="174" t="s">
        <v>19</v>
      </c>
      <c r="N735" s="175" t="s">
        <v>46</v>
      </c>
      <c r="O735" s="63"/>
      <c r="P735" s="176">
        <f>O735*H735</f>
        <v>0</v>
      </c>
      <c r="Q735" s="176">
        <v>0</v>
      </c>
      <c r="R735" s="176">
        <f>Q735*H735</f>
        <v>0</v>
      </c>
      <c r="S735" s="176">
        <v>0</v>
      </c>
      <c r="T735" s="177">
        <f>S735*H735</f>
        <v>0</v>
      </c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R735" s="178" t="s">
        <v>139</v>
      </c>
      <c r="AT735" s="178" t="s">
        <v>125</v>
      </c>
      <c r="AU735" s="178" t="s">
        <v>82</v>
      </c>
      <c r="AY735" s="16" t="s">
        <v>122</v>
      </c>
      <c r="BE735" s="179">
        <f>IF(N735="základní",J735,0)</f>
        <v>0</v>
      </c>
      <c r="BF735" s="179">
        <f>IF(N735="snížená",J735,0)</f>
        <v>0</v>
      </c>
      <c r="BG735" s="179">
        <f>IF(N735="zákl. přenesená",J735,0)</f>
        <v>0</v>
      </c>
      <c r="BH735" s="179">
        <f>IF(N735="sníž. přenesená",J735,0)</f>
        <v>0</v>
      </c>
      <c r="BI735" s="179">
        <f>IF(N735="nulová",J735,0)</f>
        <v>0</v>
      </c>
      <c r="BJ735" s="16" t="s">
        <v>80</v>
      </c>
      <c r="BK735" s="179">
        <f>ROUND(I735*H735,2)</f>
        <v>0</v>
      </c>
      <c r="BL735" s="16" t="s">
        <v>139</v>
      </c>
      <c r="BM735" s="178" t="s">
        <v>1596</v>
      </c>
    </row>
    <row r="736" spans="1:65" s="13" customFormat="1">
      <c r="B736" s="195"/>
      <c r="C736" s="196"/>
      <c r="D736" s="190" t="s">
        <v>285</v>
      </c>
      <c r="E736" s="197" t="s">
        <v>19</v>
      </c>
      <c r="F736" s="198" t="s">
        <v>1578</v>
      </c>
      <c r="G736" s="196"/>
      <c r="H736" s="199">
        <v>16.36</v>
      </c>
      <c r="I736" s="200"/>
      <c r="J736" s="196"/>
      <c r="K736" s="196"/>
      <c r="L736" s="201"/>
      <c r="M736" s="206"/>
      <c r="N736" s="207"/>
      <c r="O736" s="207"/>
      <c r="P736" s="207"/>
      <c r="Q736" s="207"/>
      <c r="R736" s="207"/>
      <c r="S736" s="207"/>
      <c r="T736" s="208"/>
      <c r="AT736" s="205" t="s">
        <v>285</v>
      </c>
      <c r="AU736" s="205" t="s">
        <v>82</v>
      </c>
      <c r="AV736" s="13" t="s">
        <v>82</v>
      </c>
      <c r="AW736" s="13" t="s">
        <v>37</v>
      </c>
      <c r="AX736" s="13" t="s">
        <v>80</v>
      </c>
      <c r="AY736" s="205" t="s">
        <v>122</v>
      </c>
    </row>
    <row r="737" spans="1:31" s="2" customFormat="1" ht="6.95" customHeight="1">
      <c r="A737" s="33"/>
      <c r="B737" s="46"/>
      <c r="C737" s="47"/>
      <c r="D737" s="47"/>
      <c r="E737" s="47"/>
      <c r="F737" s="47"/>
      <c r="G737" s="47"/>
      <c r="H737" s="47"/>
      <c r="I737" s="47"/>
      <c r="J737" s="47"/>
      <c r="K737" s="47"/>
      <c r="L737" s="38"/>
      <c r="M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</row>
  </sheetData>
  <sheetProtection algorithmName="SHA-512" hashValue="+HLgGQxRLHN4UWkEx/d99bqwSofDIgolNzQ4ZEwugzEDjw8M75vkzl4UzDpqiKGbnUwePXE96ZhhOq9QJihgyw==" saltValue="hlQQoNBikfoqiuUlli96kHHtzfl1nFY8UE7Lf5PIIWDRTnZi0K0S+lMnLgjawwuP5Xwu+UgSR+xCBJHjh/iQpA==" spinCount="100000" sheet="1" objects="1" scenarios="1" formatColumns="0" formatRows="0" autoFilter="0"/>
  <autoFilter ref="C91:K736" xr:uid="{00000000-0009-0000-0000-000001000000}"/>
  <mergeCells count="6">
    <mergeCell ref="E84:H84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scale="5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tabSelected="1" zoomScale="110" zoomScaleNormal="110" workbookViewId="0">
      <selection activeCell="O17" sqref="O17"/>
    </sheetView>
  </sheetViews>
  <sheetFormatPr defaultRowHeight="11.25"/>
  <cols>
    <col min="1" max="1" width="8.33203125" style="209" customWidth="1"/>
    <col min="2" max="2" width="1.6640625" style="209" customWidth="1"/>
    <col min="3" max="4" width="5" style="209" customWidth="1"/>
    <col min="5" max="5" width="11.6640625" style="209" customWidth="1"/>
    <col min="6" max="6" width="9.1640625" style="209" customWidth="1"/>
    <col min="7" max="7" width="5" style="209" customWidth="1"/>
    <col min="8" max="8" width="77.83203125" style="209" customWidth="1"/>
    <col min="9" max="10" width="20" style="209" customWidth="1"/>
    <col min="11" max="11" width="1.6640625" style="209" customWidth="1"/>
  </cols>
  <sheetData>
    <row r="1" spans="2:11" s="1" customFormat="1" ht="37.5" customHeight="1"/>
    <row r="2" spans="2:11" s="1" customFormat="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pans="2:11" s="14" customFormat="1" ht="45" customHeight="1">
      <c r="B3" s="213"/>
      <c r="C3" s="337" t="s">
        <v>1597</v>
      </c>
      <c r="D3" s="337"/>
      <c r="E3" s="337"/>
      <c r="F3" s="337"/>
      <c r="G3" s="337"/>
      <c r="H3" s="337"/>
      <c r="I3" s="337"/>
      <c r="J3" s="337"/>
      <c r="K3" s="214"/>
    </row>
    <row r="4" spans="2:11" s="1" customFormat="1" ht="25.5" customHeight="1">
      <c r="B4" s="215"/>
      <c r="C4" s="338" t="s">
        <v>1597</v>
      </c>
      <c r="D4" s="338"/>
      <c r="E4" s="338"/>
      <c r="F4" s="338"/>
      <c r="G4" s="338"/>
      <c r="H4" s="338"/>
      <c r="I4" s="338"/>
      <c r="J4" s="338"/>
      <c r="K4" s="216"/>
    </row>
    <row r="5" spans="2:11" s="1" customFormat="1" ht="5.25" customHeight="1">
      <c r="B5" s="215"/>
      <c r="C5" s="217"/>
      <c r="D5" s="217"/>
      <c r="E5" s="217"/>
      <c r="F5" s="217"/>
      <c r="G5" s="217"/>
      <c r="H5" s="217"/>
      <c r="I5" s="217"/>
      <c r="J5" s="217"/>
      <c r="K5" s="216"/>
    </row>
    <row r="6" spans="2:11" s="1" customFormat="1" ht="15" customHeight="1">
      <c r="B6" s="215"/>
      <c r="C6" s="336" t="s">
        <v>1598</v>
      </c>
      <c r="D6" s="336"/>
      <c r="E6" s="336"/>
      <c r="F6" s="336"/>
      <c r="G6" s="336"/>
      <c r="H6" s="336"/>
      <c r="I6" s="336"/>
      <c r="J6" s="336"/>
      <c r="K6" s="216"/>
    </row>
    <row r="7" spans="2:11" s="1" customFormat="1" ht="15" customHeight="1">
      <c r="B7" s="219"/>
      <c r="C7" s="336" t="s">
        <v>1599</v>
      </c>
      <c r="D7" s="336"/>
      <c r="E7" s="336"/>
      <c r="F7" s="336"/>
      <c r="G7" s="336"/>
      <c r="H7" s="336"/>
      <c r="I7" s="336"/>
      <c r="J7" s="336"/>
      <c r="K7" s="216"/>
    </row>
    <row r="8" spans="2:11" s="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pans="2:11" s="1" customFormat="1" ht="15" customHeight="1">
      <c r="B9" s="219"/>
      <c r="C9" s="336" t="s">
        <v>1600</v>
      </c>
      <c r="D9" s="336"/>
      <c r="E9" s="336"/>
      <c r="F9" s="336"/>
      <c r="G9" s="336"/>
      <c r="H9" s="336"/>
      <c r="I9" s="336"/>
      <c r="J9" s="336"/>
      <c r="K9" s="216"/>
    </row>
    <row r="10" spans="2:11" s="1" customFormat="1" ht="15" customHeight="1">
      <c r="B10" s="219"/>
      <c r="C10" s="218"/>
      <c r="D10" s="336" t="s">
        <v>1601</v>
      </c>
      <c r="E10" s="336"/>
      <c r="F10" s="336"/>
      <c r="G10" s="336"/>
      <c r="H10" s="336"/>
      <c r="I10" s="336"/>
      <c r="J10" s="336"/>
      <c r="K10" s="216"/>
    </row>
    <row r="11" spans="2:11" s="1" customFormat="1" ht="15" customHeight="1">
      <c r="B11" s="219"/>
      <c r="C11" s="220"/>
      <c r="D11" s="336" t="s">
        <v>1602</v>
      </c>
      <c r="E11" s="336"/>
      <c r="F11" s="336"/>
      <c r="G11" s="336"/>
      <c r="H11" s="336"/>
      <c r="I11" s="336"/>
      <c r="J11" s="336"/>
      <c r="K11" s="216"/>
    </row>
    <row r="12" spans="2:11" s="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pans="2:11" s="1" customFormat="1" ht="15" customHeight="1">
      <c r="B13" s="219"/>
      <c r="C13" s="220"/>
      <c r="D13" s="221" t="s">
        <v>1603</v>
      </c>
      <c r="E13" s="218"/>
      <c r="F13" s="218"/>
      <c r="G13" s="218"/>
      <c r="H13" s="218"/>
      <c r="I13" s="218"/>
      <c r="J13" s="218"/>
      <c r="K13" s="216"/>
    </row>
    <row r="14" spans="2:11" s="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pans="2:11" s="1" customFormat="1" ht="15" customHeight="1">
      <c r="B15" s="219"/>
      <c r="C15" s="220"/>
      <c r="D15" s="336" t="s">
        <v>1604</v>
      </c>
      <c r="E15" s="336"/>
      <c r="F15" s="336"/>
      <c r="G15" s="336"/>
      <c r="H15" s="336"/>
      <c r="I15" s="336"/>
      <c r="J15" s="336"/>
      <c r="K15" s="216"/>
    </row>
    <row r="16" spans="2:11" s="1" customFormat="1" ht="15" customHeight="1">
      <c r="B16" s="219"/>
      <c r="C16" s="220"/>
      <c r="D16" s="336" t="s">
        <v>1605</v>
      </c>
      <c r="E16" s="336"/>
      <c r="F16" s="336"/>
      <c r="G16" s="336"/>
      <c r="H16" s="336"/>
      <c r="I16" s="336"/>
      <c r="J16" s="336"/>
      <c r="K16" s="216"/>
    </row>
    <row r="17" spans="2:11" s="1" customFormat="1" ht="15" customHeight="1">
      <c r="B17" s="219"/>
      <c r="C17" s="220"/>
      <c r="D17" s="336" t="s">
        <v>1606</v>
      </c>
      <c r="E17" s="336"/>
      <c r="F17" s="336"/>
      <c r="G17" s="336"/>
      <c r="H17" s="336"/>
      <c r="I17" s="336"/>
      <c r="J17" s="336"/>
      <c r="K17" s="216"/>
    </row>
    <row r="18" spans="2:11" s="1" customFormat="1" ht="15" customHeight="1">
      <c r="B18" s="219"/>
      <c r="C18" s="220"/>
      <c r="D18" s="220"/>
      <c r="E18" s="222" t="s">
        <v>79</v>
      </c>
      <c r="F18" s="336" t="s">
        <v>1607</v>
      </c>
      <c r="G18" s="336"/>
      <c r="H18" s="336"/>
      <c r="I18" s="336"/>
      <c r="J18" s="336"/>
      <c r="K18" s="216"/>
    </row>
    <row r="19" spans="2:11" s="1" customFormat="1" ht="15" customHeight="1">
      <c r="B19" s="219"/>
      <c r="C19" s="220"/>
      <c r="D19" s="220"/>
      <c r="E19" s="222" t="s">
        <v>1608</v>
      </c>
      <c r="F19" s="336" t="s">
        <v>1609</v>
      </c>
      <c r="G19" s="336"/>
      <c r="H19" s="336"/>
      <c r="I19" s="336"/>
      <c r="J19" s="336"/>
      <c r="K19" s="216"/>
    </row>
    <row r="20" spans="2:11" s="1" customFormat="1" ht="15" customHeight="1">
      <c r="B20" s="219"/>
      <c r="C20" s="220"/>
      <c r="D20" s="220"/>
      <c r="E20" s="222" t="s">
        <v>1610</v>
      </c>
      <c r="F20" s="336" t="s">
        <v>1611</v>
      </c>
      <c r="G20" s="336"/>
      <c r="H20" s="336"/>
      <c r="I20" s="336"/>
      <c r="J20" s="336"/>
      <c r="K20" s="216"/>
    </row>
    <row r="21" spans="2:11" s="1" customFormat="1" ht="15" customHeight="1">
      <c r="B21" s="219"/>
      <c r="C21" s="220"/>
      <c r="D21" s="220"/>
      <c r="E21" s="222" t="s">
        <v>1612</v>
      </c>
      <c r="F21" s="336" t="s">
        <v>1613</v>
      </c>
      <c r="G21" s="336"/>
      <c r="H21" s="336"/>
      <c r="I21" s="336"/>
      <c r="J21" s="336"/>
      <c r="K21" s="216"/>
    </row>
    <row r="22" spans="2:11" s="1" customFormat="1" ht="15" customHeight="1">
      <c r="B22" s="219"/>
      <c r="C22" s="220"/>
      <c r="D22" s="220"/>
      <c r="E22" s="222" t="s">
        <v>1614</v>
      </c>
      <c r="F22" s="336" t="s">
        <v>1615</v>
      </c>
      <c r="G22" s="336"/>
      <c r="H22" s="336"/>
      <c r="I22" s="336"/>
      <c r="J22" s="336"/>
      <c r="K22" s="216"/>
    </row>
    <row r="23" spans="2:11" s="1" customFormat="1" ht="15" customHeight="1">
      <c r="B23" s="219"/>
      <c r="C23" s="220"/>
      <c r="D23" s="220"/>
      <c r="E23" s="222" t="s">
        <v>1616</v>
      </c>
      <c r="F23" s="336" t="s">
        <v>1617</v>
      </c>
      <c r="G23" s="336"/>
      <c r="H23" s="336"/>
      <c r="I23" s="336"/>
      <c r="J23" s="336"/>
      <c r="K23" s="216"/>
    </row>
    <row r="24" spans="2:11" s="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pans="2:11" s="1" customFormat="1" ht="15" customHeight="1">
      <c r="B25" s="219"/>
      <c r="C25" s="336" t="s">
        <v>1618</v>
      </c>
      <c r="D25" s="336"/>
      <c r="E25" s="336"/>
      <c r="F25" s="336"/>
      <c r="G25" s="336"/>
      <c r="H25" s="336"/>
      <c r="I25" s="336"/>
      <c r="J25" s="336"/>
      <c r="K25" s="216"/>
    </row>
    <row r="26" spans="2:11" s="1" customFormat="1" ht="15" customHeight="1">
      <c r="B26" s="219"/>
      <c r="C26" s="336" t="s">
        <v>1619</v>
      </c>
      <c r="D26" s="336"/>
      <c r="E26" s="336"/>
      <c r="F26" s="336"/>
      <c r="G26" s="336"/>
      <c r="H26" s="336"/>
      <c r="I26" s="336"/>
      <c r="J26" s="336"/>
      <c r="K26" s="216"/>
    </row>
    <row r="27" spans="2:11" s="1" customFormat="1" ht="15" customHeight="1">
      <c r="B27" s="219"/>
      <c r="C27" s="218"/>
      <c r="D27" s="336" t="s">
        <v>1620</v>
      </c>
      <c r="E27" s="336"/>
      <c r="F27" s="336"/>
      <c r="G27" s="336"/>
      <c r="H27" s="336"/>
      <c r="I27" s="336"/>
      <c r="J27" s="336"/>
      <c r="K27" s="216"/>
    </row>
    <row r="28" spans="2:11" s="1" customFormat="1" ht="15" customHeight="1">
      <c r="B28" s="219"/>
      <c r="C28" s="220"/>
      <c r="D28" s="336" t="s">
        <v>1621</v>
      </c>
      <c r="E28" s="336"/>
      <c r="F28" s="336"/>
      <c r="G28" s="336"/>
      <c r="H28" s="336"/>
      <c r="I28" s="336"/>
      <c r="J28" s="336"/>
      <c r="K28" s="216"/>
    </row>
    <row r="29" spans="2:11" s="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pans="2:11" s="1" customFormat="1" ht="15" customHeight="1">
      <c r="B30" s="219"/>
      <c r="C30" s="220"/>
      <c r="D30" s="336" t="s">
        <v>1622</v>
      </c>
      <c r="E30" s="336"/>
      <c r="F30" s="336"/>
      <c r="G30" s="336"/>
      <c r="H30" s="336"/>
      <c r="I30" s="336"/>
      <c r="J30" s="336"/>
      <c r="K30" s="216"/>
    </row>
    <row r="31" spans="2:11" s="1" customFormat="1" ht="15" customHeight="1">
      <c r="B31" s="219"/>
      <c r="C31" s="220"/>
      <c r="D31" s="336" t="s">
        <v>1623</v>
      </c>
      <c r="E31" s="336"/>
      <c r="F31" s="336"/>
      <c r="G31" s="336"/>
      <c r="H31" s="336"/>
      <c r="I31" s="336"/>
      <c r="J31" s="336"/>
      <c r="K31" s="216"/>
    </row>
    <row r="32" spans="2:11" s="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pans="2:11" s="1" customFormat="1" ht="15" customHeight="1">
      <c r="B33" s="219"/>
      <c r="C33" s="220"/>
      <c r="D33" s="336" t="s">
        <v>1624</v>
      </c>
      <c r="E33" s="336"/>
      <c r="F33" s="336"/>
      <c r="G33" s="336"/>
      <c r="H33" s="336"/>
      <c r="I33" s="336"/>
      <c r="J33" s="336"/>
      <c r="K33" s="216"/>
    </row>
    <row r="34" spans="2:11" s="1" customFormat="1" ht="15" customHeight="1">
      <c r="B34" s="219"/>
      <c r="C34" s="220"/>
      <c r="D34" s="336" t="s">
        <v>1625</v>
      </c>
      <c r="E34" s="336"/>
      <c r="F34" s="336"/>
      <c r="G34" s="336"/>
      <c r="H34" s="336"/>
      <c r="I34" s="336"/>
      <c r="J34" s="336"/>
      <c r="K34" s="216"/>
    </row>
    <row r="35" spans="2:11" s="1" customFormat="1" ht="15" customHeight="1">
      <c r="B35" s="219"/>
      <c r="C35" s="220"/>
      <c r="D35" s="336" t="s">
        <v>1626</v>
      </c>
      <c r="E35" s="336"/>
      <c r="F35" s="336"/>
      <c r="G35" s="336"/>
      <c r="H35" s="336"/>
      <c r="I35" s="336"/>
      <c r="J35" s="336"/>
      <c r="K35" s="216"/>
    </row>
    <row r="36" spans="2:11" s="1" customFormat="1" ht="15" customHeight="1">
      <c r="B36" s="219"/>
      <c r="C36" s="220"/>
      <c r="D36" s="218"/>
      <c r="E36" s="221" t="s">
        <v>108</v>
      </c>
      <c r="F36" s="218"/>
      <c r="G36" s="336" t="s">
        <v>1627</v>
      </c>
      <c r="H36" s="336"/>
      <c r="I36" s="336"/>
      <c r="J36" s="336"/>
      <c r="K36" s="216"/>
    </row>
    <row r="37" spans="2:11" s="1" customFormat="1" ht="30.75" customHeight="1">
      <c r="B37" s="219"/>
      <c r="C37" s="220"/>
      <c r="D37" s="218"/>
      <c r="E37" s="221" t="s">
        <v>1628</v>
      </c>
      <c r="F37" s="218"/>
      <c r="G37" s="336" t="s">
        <v>1629</v>
      </c>
      <c r="H37" s="336"/>
      <c r="I37" s="336"/>
      <c r="J37" s="336"/>
      <c r="K37" s="216"/>
    </row>
    <row r="38" spans="2:11" s="1" customFormat="1" ht="15" customHeight="1">
      <c r="B38" s="219"/>
      <c r="C38" s="220"/>
      <c r="D38" s="218"/>
      <c r="E38" s="221" t="s">
        <v>56</v>
      </c>
      <c r="F38" s="218"/>
      <c r="G38" s="336" t="s">
        <v>1630</v>
      </c>
      <c r="H38" s="336"/>
      <c r="I38" s="336"/>
      <c r="J38" s="336"/>
      <c r="K38" s="216"/>
    </row>
    <row r="39" spans="2:11" s="1" customFormat="1" ht="15" customHeight="1">
      <c r="B39" s="219"/>
      <c r="C39" s="220"/>
      <c r="D39" s="218"/>
      <c r="E39" s="221" t="s">
        <v>57</v>
      </c>
      <c r="F39" s="218"/>
      <c r="G39" s="336" t="s">
        <v>1631</v>
      </c>
      <c r="H39" s="336"/>
      <c r="I39" s="336"/>
      <c r="J39" s="336"/>
      <c r="K39" s="216"/>
    </row>
    <row r="40" spans="2:11" s="1" customFormat="1" ht="15" customHeight="1">
      <c r="B40" s="219"/>
      <c r="C40" s="220"/>
      <c r="D40" s="218"/>
      <c r="E40" s="221" t="s">
        <v>109</v>
      </c>
      <c r="F40" s="218"/>
      <c r="G40" s="336" t="s">
        <v>1632</v>
      </c>
      <c r="H40" s="336"/>
      <c r="I40" s="336"/>
      <c r="J40" s="336"/>
      <c r="K40" s="216"/>
    </row>
    <row r="41" spans="2:11" s="1" customFormat="1" ht="15" customHeight="1">
      <c r="B41" s="219"/>
      <c r="C41" s="220"/>
      <c r="D41" s="218"/>
      <c r="E41" s="221" t="s">
        <v>110</v>
      </c>
      <c r="F41" s="218"/>
      <c r="G41" s="336" t="s">
        <v>1633</v>
      </c>
      <c r="H41" s="336"/>
      <c r="I41" s="336"/>
      <c r="J41" s="336"/>
      <c r="K41" s="216"/>
    </row>
    <row r="42" spans="2:11" s="1" customFormat="1" ht="15" customHeight="1">
      <c r="B42" s="219"/>
      <c r="C42" s="220"/>
      <c r="D42" s="218"/>
      <c r="E42" s="221" t="s">
        <v>1634</v>
      </c>
      <c r="F42" s="218"/>
      <c r="G42" s="336" t="s">
        <v>1635</v>
      </c>
      <c r="H42" s="336"/>
      <c r="I42" s="336"/>
      <c r="J42" s="336"/>
      <c r="K42" s="216"/>
    </row>
    <row r="43" spans="2:11" s="1" customFormat="1" ht="15" customHeight="1">
      <c r="B43" s="219"/>
      <c r="C43" s="220"/>
      <c r="D43" s="218"/>
      <c r="E43" s="221"/>
      <c r="F43" s="218"/>
      <c r="G43" s="336" t="s">
        <v>1636</v>
      </c>
      <c r="H43" s="336"/>
      <c r="I43" s="336"/>
      <c r="J43" s="336"/>
      <c r="K43" s="216"/>
    </row>
    <row r="44" spans="2:11" s="1" customFormat="1" ht="15" customHeight="1">
      <c r="B44" s="219"/>
      <c r="C44" s="220"/>
      <c r="D44" s="218"/>
      <c r="E44" s="221" t="s">
        <v>1637</v>
      </c>
      <c r="F44" s="218"/>
      <c r="G44" s="336" t="s">
        <v>1638</v>
      </c>
      <c r="H44" s="336"/>
      <c r="I44" s="336"/>
      <c r="J44" s="336"/>
      <c r="K44" s="216"/>
    </row>
    <row r="45" spans="2:11" s="1" customFormat="1" ht="15" customHeight="1">
      <c r="B45" s="219"/>
      <c r="C45" s="220"/>
      <c r="D45" s="218"/>
      <c r="E45" s="221" t="s">
        <v>112</v>
      </c>
      <c r="F45" s="218"/>
      <c r="G45" s="336" t="s">
        <v>1639</v>
      </c>
      <c r="H45" s="336"/>
      <c r="I45" s="336"/>
      <c r="J45" s="336"/>
      <c r="K45" s="216"/>
    </row>
    <row r="46" spans="2:11" s="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pans="2:11" s="1" customFormat="1" ht="15" customHeight="1">
      <c r="B47" s="219"/>
      <c r="C47" s="220"/>
      <c r="D47" s="336" t="s">
        <v>1640</v>
      </c>
      <c r="E47" s="336"/>
      <c r="F47" s="336"/>
      <c r="G47" s="336"/>
      <c r="H47" s="336"/>
      <c r="I47" s="336"/>
      <c r="J47" s="336"/>
      <c r="K47" s="216"/>
    </row>
    <row r="48" spans="2:11" s="1" customFormat="1" ht="15" customHeight="1">
      <c r="B48" s="219"/>
      <c r="C48" s="220"/>
      <c r="D48" s="220"/>
      <c r="E48" s="336" t="s">
        <v>1641</v>
      </c>
      <c r="F48" s="336"/>
      <c r="G48" s="336"/>
      <c r="H48" s="336"/>
      <c r="I48" s="336"/>
      <c r="J48" s="336"/>
      <c r="K48" s="216"/>
    </row>
    <row r="49" spans="2:11" s="1" customFormat="1" ht="15" customHeight="1">
      <c r="B49" s="219"/>
      <c r="C49" s="220"/>
      <c r="D49" s="220"/>
      <c r="E49" s="336" t="s">
        <v>1642</v>
      </c>
      <c r="F49" s="336"/>
      <c r="G49" s="336"/>
      <c r="H49" s="336"/>
      <c r="I49" s="336"/>
      <c r="J49" s="336"/>
      <c r="K49" s="216"/>
    </row>
    <row r="50" spans="2:11" s="1" customFormat="1" ht="15" customHeight="1">
      <c r="B50" s="219"/>
      <c r="C50" s="220"/>
      <c r="D50" s="220"/>
      <c r="E50" s="336" t="s">
        <v>1643</v>
      </c>
      <c r="F50" s="336"/>
      <c r="G50" s="336"/>
      <c r="H50" s="336"/>
      <c r="I50" s="336"/>
      <c r="J50" s="336"/>
      <c r="K50" s="216"/>
    </row>
    <row r="51" spans="2:11" s="1" customFormat="1" ht="15" customHeight="1">
      <c r="B51" s="219"/>
      <c r="C51" s="220"/>
      <c r="D51" s="336" t="s">
        <v>1644</v>
      </c>
      <c r="E51" s="336"/>
      <c r="F51" s="336"/>
      <c r="G51" s="336"/>
      <c r="H51" s="336"/>
      <c r="I51" s="336"/>
      <c r="J51" s="336"/>
      <c r="K51" s="216"/>
    </row>
    <row r="52" spans="2:11" s="1" customFormat="1" ht="25.5" customHeight="1">
      <c r="B52" s="215"/>
      <c r="C52" s="338" t="s">
        <v>1645</v>
      </c>
      <c r="D52" s="338"/>
      <c r="E52" s="338"/>
      <c r="F52" s="338"/>
      <c r="G52" s="338"/>
      <c r="H52" s="338"/>
      <c r="I52" s="338"/>
      <c r="J52" s="338"/>
      <c r="K52" s="216"/>
    </row>
    <row r="53" spans="2:11" s="1" customFormat="1" ht="5.25" customHeight="1">
      <c r="B53" s="215"/>
      <c r="C53" s="217"/>
      <c r="D53" s="217"/>
      <c r="E53" s="217"/>
      <c r="F53" s="217"/>
      <c r="G53" s="217"/>
      <c r="H53" s="217"/>
      <c r="I53" s="217"/>
      <c r="J53" s="217"/>
      <c r="K53" s="216"/>
    </row>
    <row r="54" spans="2:11" s="1" customFormat="1" ht="15" customHeight="1">
      <c r="B54" s="215"/>
      <c r="C54" s="336" t="s">
        <v>1646</v>
      </c>
      <c r="D54" s="336"/>
      <c r="E54" s="336"/>
      <c r="F54" s="336"/>
      <c r="G54" s="336"/>
      <c r="H54" s="336"/>
      <c r="I54" s="336"/>
      <c r="J54" s="336"/>
      <c r="K54" s="216"/>
    </row>
    <row r="55" spans="2:11" s="1" customFormat="1" ht="15" customHeight="1">
      <c r="B55" s="215"/>
      <c r="C55" s="336" t="s">
        <v>1647</v>
      </c>
      <c r="D55" s="336"/>
      <c r="E55" s="336"/>
      <c r="F55" s="336"/>
      <c r="G55" s="336"/>
      <c r="H55" s="336"/>
      <c r="I55" s="336"/>
      <c r="J55" s="336"/>
      <c r="K55" s="216"/>
    </row>
    <row r="56" spans="2:11" s="1" customFormat="1" ht="12.75" customHeight="1">
      <c r="B56" s="215"/>
      <c r="C56" s="218"/>
      <c r="D56" s="218"/>
      <c r="E56" s="218"/>
      <c r="F56" s="218"/>
      <c r="G56" s="218"/>
      <c r="H56" s="218"/>
      <c r="I56" s="218"/>
      <c r="J56" s="218"/>
      <c r="K56" s="216"/>
    </row>
    <row r="57" spans="2:11" s="1" customFormat="1" ht="15" customHeight="1">
      <c r="B57" s="215"/>
      <c r="C57" s="336" t="s">
        <v>1648</v>
      </c>
      <c r="D57" s="336"/>
      <c r="E57" s="336"/>
      <c r="F57" s="336"/>
      <c r="G57" s="336"/>
      <c r="H57" s="336"/>
      <c r="I57" s="336"/>
      <c r="J57" s="336"/>
      <c r="K57" s="216"/>
    </row>
    <row r="58" spans="2:11" s="1" customFormat="1" ht="15" customHeight="1">
      <c r="B58" s="215"/>
      <c r="C58" s="220"/>
      <c r="D58" s="336" t="s">
        <v>1649</v>
      </c>
      <c r="E58" s="336"/>
      <c r="F58" s="336"/>
      <c r="G58" s="336"/>
      <c r="H58" s="336"/>
      <c r="I58" s="336"/>
      <c r="J58" s="336"/>
      <c r="K58" s="216"/>
    </row>
    <row r="59" spans="2:11" s="1" customFormat="1" ht="15" customHeight="1">
      <c r="B59" s="215"/>
      <c r="C59" s="220"/>
      <c r="D59" s="336" t="s">
        <v>1650</v>
      </c>
      <c r="E59" s="336"/>
      <c r="F59" s="336"/>
      <c r="G59" s="336"/>
      <c r="H59" s="336"/>
      <c r="I59" s="336"/>
      <c r="J59" s="336"/>
      <c r="K59" s="216"/>
    </row>
    <row r="60" spans="2:11" s="1" customFormat="1" ht="15" customHeight="1">
      <c r="B60" s="215"/>
      <c r="C60" s="220"/>
      <c r="D60" s="336" t="s">
        <v>1651</v>
      </c>
      <c r="E60" s="336"/>
      <c r="F60" s="336"/>
      <c r="G60" s="336"/>
      <c r="H60" s="336"/>
      <c r="I60" s="336"/>
      <c r="J60" s="336"/>
      <c r="K60" s="216"/>
    </row>
    <row r="61" spans="2:11" s="1" customFormat="1" ht="15" customHeight="1">
      <c r="B61" s="215"/>
      <c r="C61" s="220"/>
      <c r="D61" s="336" t="s">
        <v>1652</v>
      </c>
      <c r="E61" s="336"/>
      <c r="F61" s="336"/>
      <c r="G61" s="336"/>
      <c r="H61" s="336"/>
      <c r="I61" s="336"/>
      <c r="J61" s="336"/>
      <c r="K61" s="216"/>
    </row>
    <row r="62" spans="2:11" s="1" customFormat="1" ht="15" customHeight="1">
      <c r="B62" s="215"/>
      <c r="C62" s="220"/>
      <c r="D62" s="340" t="s">
        <v>1653</v>
      </c>
      <c r="E62" s="340"/>
      <c r="F62" s="340"/>
      <c r="G62" s="340"/>
      <c r="H62" s="340"/>
      <c r="I62" s="340"/>
      <c r="J62" s="340"/>
      <c r="K62" s="216"/>
    </row>
    <row r="63" spans="2:11" s="1" customFormat="1" ht="15" customHeight="1">
      <c r="B63" s="215"/>
      <c r="C63" s="220"/>
      <c r="D63" s="336" t="s">
        <v>1654</v>
      </c>
      <c r="E63" s="336"/>
      <c r="F63" s="336"/>
      <c r="G63" s="336"/>
      <c r="H63" s="336"/>
      <c r="I63" s="336"/>
      <c r="J63" s="336"/>
      <c r="K63" s="216"/>
    </row>
    <row r="64" spans="2:11" s="1" customFormat="1" ht="12.75" customHeight="1">
      <c r="B64" s="215"/>
      <c r="C64" s="220"/>
      <c r="D64" s="220"/>
      <c r="E64" s="223"/>
      <c r="F64" s="220"/>
      <c r="G64" s="220"/>
      <c r="H64" s="220"/>
      <c r="I64" s="220"/>
      <c r="J64" s="220"/>
      <c r="K64" s="216"/>
    </row>
    <row r="65" spans="2:11" s="1" customFormat="1" ht="15" customHeight="1">
      <c r="B65" s="215"/>
      <c r="C65" s="220"/>
      <c r="D65" s="336" t="s">
        <v>1655</v>
      </c>
      <c r="E65" s="336"/>
      <c r="F65" s="336"/>
      <c r="G65" s="336"/>
      <c r="H65" s="336"/>
      <c r="I65" s="336"/>
      <c r="J65" s="336"/>
      <c r="K65" s="216"/>
    </row>
    <row r="66" spans="2:11" s="1" customFormat="1" ht="15" customHeight="1">
      <c r="B66" s="215"/>
      <c r="C66" s="220"/>
      <c r="D66" s="340" t="s">
        <v>1656</v>
      </c>
      <c r="E66" s="340"/>
      <c r="F66" s="340"/>
      <c r="G66" s="340"/>
      <c r="H66" s="340"/>
      <c r="I66" s="340"/>
      <c r="J66" s="340"/>
      <c r="K66" s="216"/>
    </row>
    <row r="67" spans="2:11" s="1" customFormat="1" ht="15" customHeight="1">
      <c r="B67" s="215"/>
      <c r="C67" s="220"/>
      <c r="D67" s="336" t="s">
        <v>1657</v>
      </c>
      <c r="E67" s="336"/>
      <c r="F67" s="336"/>
      <c r="G67" s="336"/>
      <c r="H67" s="336"/>
      <c r="I67" s="336"/>
      <c r="J67" s="336"/>
      <c r="K67" s="216"/>
    </row>
    <row r="68" spans="2:11" s="1" customFormat="1" ht="15" customHeight="1">
      <c r="B68" s="215"/>
      <c r="C68" s="220"/>
      <c r="D68" s="336" t="s">
        <v>1658</v>
      </c>
      <c r="E68" s="336"/>
      <c r="F68" s="336"/>
      <c r="G68" s="336"/>
      <c r="H68" s="336"/>
      <c r="I68" s="336"/>
      <c r="J68" s="336"/>
      <c r="K68" s="216"/>
    </row>
    <row r="69" spans="2:11" s="1" customFormat="1" ht="15" customHeight="1">
      <c r="B69" s="215"/>
      <c r="C69" s="220"/>
      <c r="D69" s="336" t="s">
        <v>1659</v>
      </c>
      <c r="E69" s="336"/>
      <c r="F69" s="336"/>
      <c r="G69" s="336"/>
      <c r="H69" s="336"/>
      <c r="I69" s="336"/>
      <c r="J69" s="336"/>
      <c r="K69" s="216"/>
    </row>
    <row r="70" spans="2:11" s="1" customFormat="1" ht="15" customHeight="1">
      <c r="B70" s="215"/>
      <c r="C70" s="220"/>
      <c r="D70" s="336" t="s">
        <v>1660</v>
      </c>
      <c r="E70" s="336"/>
      <c r="F70" s="336"/>
      <c r="G70" s="336"/>
      <c r="H70" s="336"/>
      <c r="I70" s="336"/>
      <c r="J70" s="336"/>
      <c r="K70" s="216"/>
    </row>
    <row r="71" spans="2:11" s="1" customFormat="1" ht="12.75" customHeight="1">
      <c r="B71" s="224"/>
      <c r="C71" s="225"/>
      <c r="D71" s="225"/>
      <c r="E71" s="225"/>
      <c r="F71" s="225"/>
      <c r="G71" s="225"/>
      <c r="H71" s="225"/>
      <c r="I71" s="225"/>
      <c r="J71" s="225"/>
      <c r="K71" s="226"/>
    </row>
    <row r="72" spans="2:11" s="1" customFormat="1" ht="18.75" customHeight="1">
      <c r="B72" s="227"/>
      <c r="C72" s="227"/>
      <c r="D72" s="227"/>
      <c r="E72" s="227"/>
      <c r="F72" s="227"/>
      <c r="G72" s="227"/>
      <c r="H72" s="227"/>
      <c r="I72" s="227"/>
      <c r="J72" s="227"/>
      <c r="K72" s="228"/>
    </row>
    <row r="73" spans="2:11" s="1" customFormat="1" ht="18.75" customHeight="1">
      <c r="B73" s="228"/>
      <c r="C73" s="228"/>
      <c r="D73" s="228"/>
      <c r="E73" s="228"/>
      <c r="F73" s="228"/>
      <c r="G73" s="228"/>
      <c r="H73" s="228"/>
      <c r="I73" s="228"/>
      <c r="J73" s="228"/>
      <c r="K73" s="228"/>
    </row>
    <row r="74" spans="2:11" s="1" customFormat="1" ht="7.5" customHeight="1">
      <c r="B74" s="229"/>
      <c r="C74" s="230"/>
      <c r="D74" s="230"/>
      <c r="E74" s="230"/>
      <c r="F74" s="230"/>
      <c r="G74" s="230"/>
      <c r="H74" s="230"/>
      <c r="I74" s="230"/>
      <c r="J74" s="230"/>
      <c r="K74" s="231"/>
    </row>
    <row r="75" spans="2:11" s="1" customFormat="1" ht="45" customHeight="1">
      <c r="B75" s="232"/>
      <c r="C75" s="339" t="s">
        <v>1661</v>
      </c>
      <c r="D75" s="339"/>
      <c r="E75" s="339"/>
      <c r="F75" s="339"/>
      <c r="G75" s="339"/>
      <c r="H75" s="339"/>
      <c r="I75" s="339"/>
      <c r="J75" s="339"/>
      <c r="K75" s="233"/>
    </row>
    <row r="76" spans="2:11" s="1" customFormat="1" ht="17.25" customHeight="1">
      <c r="B76" s="232"/>
      <c r="C76" s="234" t="s">
        <v>1662</v>
      </c>
      <c r="D76" s="234"/>
      <c r="E76" s="234"/>
      <c r="F76" s="234" t="s">
        <v>1663</v>
      </c>
      <c r="G76" s="235"/>
      <c r="H76" s="234" t="s">
        <v>57</v>
      </c>
      <c r="I76" s="234" t="s">
        <v>60</v>
      </c>
      <c r="J76" s="234" t="s">
        <v>1664</v>
      </c>
      <c r="K76" s="233"/>
    </row>
    <row r="77" spans="2:11" s="1" customFormat="1" ht="17.25" customHeight="1">
      <c r="B77" s="232"/>
      <c r="C77" s="236" t="s">
        <v>1665</v>
      </c>
      <c r="D77" s="236"/>
      <c r="E77" s="236"/>
      <c r="F77" s="237" t="s">
        <v>1666</v>
      </c>
      <c r="G77" s="238"/>
      <c r="H77" s="236"/>
      <c r="I77" s="236"/>
      <c r="J77" s="236" t="s">
        <v>1667</v>
      </c>
      <c r="K77" s="233"/>
    </row>
    <row r="78" spans="2:11" s="1" customFormat="1" ht="5.25" customHeight="1">
      <c r="B78" s="232"/>
      <c r="C78" s="239"/>
      <c r="D78" s="239"/>
      <c r="E78" s="239"/>
      <c r="F78" s="239"/>
      <c r="G78" s="240"/>
      <c r="H78" s="239"/>
      <c r="I78" s="239"/>
      <c r="J78" s="239"/>
      <c r="K78" s="233"/>
    </row>
    <row r="79" spans="2:11" s="1" customFormat="1" ht="15" customHeight="1">
      <c r="B79" s="232"/>
      <c r="C79" s="221" t="s">
        <v>56</v>
      </c>
      <c r="D79" s="241"/>
      <c r="E79" s="241"/>
      <c r="F79" s="242" t="s">
        <v>1668</v>
      </c>
      <c r="G79" s="243"/>
      <c r="H79" s="221" t="s">
        <v>1669</v>
      </c>
      <c r="I79" s="221" t="s">
        <v>1670</v>
      </c>
      <c r="J79" s="221">
        <v>20</v>
      </c>
      <c r="K79" s="233"/>
    </row>
    <row r="80" spans="2:11" s="1" customFormat="1" ht="15" customHeight="1">
      <c r="B80" s="232"/>
      <c r="C80" s="221" t="s">
        <v>1671</v>
      </c>
      <c r="D80" s="221"/>
      <c r="E80" s="221"/>
      <c r="F80" s="242" t="s">
        <v>1668</v>
      </c>
      <c r="G80" s="243"/>
      <c r="H80" s="221" t="s">
        <v>1672</v>
      </c>
      <c r="I80" s="221" t="s">
        <v>1670</v>
      </c>
      <c r="J80" s="221">
        <v>120</v>
      </c>
      <c r="K80" s="233"/>
    </row>
    <row r="81" spans="2:11" s="1" customFormat="1" ht="15" customHeight="1">
      <c r="B81" s="244"/>
      <c r="C81" s="221" t="s">
        <v>1673</v>
      </c>
      <c r="D81" s="221"/>
      <c r="E81" s="221"/>
      <c r="F81" s="242" t="s">
        <v>1674</v>
      </c>
      <c r="G81" s="243"/>
      <c r="H81" s="221" t="s">
        <v>1675</v>
      </c>
      <c r="I81" s="221" t="s">
        <v>1670</v>
      </c>
      <c r="J81" s="221">
        <v>50</v>
      </c>
      <c r="K81" s="233"/>
    </row>
    <row r="82" spans="2:11" s="1" customFormat="1" ht="15" customHeight="1">
      <c r="B82" s="244"/>
      <c r="C82" s="221" t="s">
        <v>1676</v>
      </c>
      <c r="D82" s="221"/>
      <c r="E82" s="221"/>
      <c r="F82" s="242" t="s">
        <v>1668</v>
      </c>
      <c r="G82" s="243"/>
      <c r="H82" s="221" t="s">
        <v>1677</v>
      </c>
      <c r="I82" s="221" t="s">
        <v>1678</v>
      </c>
      <c r="J82" s="221"/>
      <c r="K82" s="233"/>
    </row>
    <row r="83" spans="2:11" s="1" customFormat="1" ht="15" customHeight="1">
      <c r="B83" s="244"/>
      <c r="C83" s="245" t="s">
        <v>1679</v>
      </c>
      <c r="D83" s="245"/>
      <c r="E83" s="245"/>
      <c r="F83" s="246" t="s">
        <v>1674</v>
      </c>
      <c r="G83" s="245"/>
      <c r="H83" s="245" t="s">
        <v>1680</v>
      </c>
      <c r="I83" s="245" t="s">
        <v>1670</v>
      </c>
      <c r="J83" s="245">
        <v>15</v>
      </c>
      <c r="K83" s="233"/>
    </row>
    <row r="84" spans="2:11" s="1" customFormat="1" ht="15" customHeight="1">
      <c r="B84" s="244"/>
      <c r="C84" s="245" t="s">
        <v>1681</v>
      </c>
      <c r="D84" s="245"/>
      <c r="E84" s="245"/>
      <c r="F84" s="246" t="s">
        <v>1674</v>
      </c>
      <c r="G84" s="245"/>
      <c r="H84" s="245" t="s">
        <v>1682</v>
      </c>
      <c r="I84" s="245" t="s">
        <v>1670</v>
      </c>
      <c r="J84" s="245">
        <v>15</v>
      </c>
      <c r="K84" s="233"/>
    </row>
    <row r="85" spans="2:11" s="1" customFormat="1" ht="15" customHeight="1">
      <c r="B85" s="244"/>
      <c r="C85" s="245" t="s">
        <v>1683</v>
      </c>
      <c r="D85" s="245"/>
      <c r="E85" s="245"/>
      <c r="F85" s="246" t="s">
        <v>1674</v>
      </c>
      <c r="G85" s="245"/>
      <c r="H85" s="245" t="s">
        <v>1684</v>
      </c>
      <c r="I85" s="245" t="s">
        <v>1670</v>
      </c>
      <c r="J85" s="245">
        <v>20</v>
      </c>
      <c r="K85" s="233"/>
    </row>
    <row r="86" spans="2:11" s="1" customFormat="1" ht="15" customHeight="1">
      <c r="B86" s="244"/>
      <c r="C86" s="245" t="s">
        <v>1685</v>
      </c>
      <c r="D86" s="245"/>
      <c r="E86" s="245"/>
      <c r="F86" s="246" t="s">
        <v>1674</v>
      </c>
      <c r="G86" s="245"/>
      <c r="H86" s="245" t="s">
        <v>1686</v>
      </c>
      <c r="I86" s="245" t="s">
        <v>1670</v>
      </c>
      <c r="J86" s="245">
        <v>20</v>
      </c>
      <c r="K86" s="233"/>
    </row>
    <row r="87" spans="2:11" s="1" customFormat="1" ht="15" customHeight="1">
      <c r="B87" s="244"/>
      <c r="C87" s="221" t="s">
        <v>1687</v>
      </c>
      <c r="D87" s="221"/>
      <c r="E87" s="221"/>
      <c r="F87" s="242" t="s">
        <v>1674</v>
      </c>
      <c r="G87" s="243"/>
      <c r="H87" s="221" t="s">
        <v>1688</v>
      </c>
      <c r="I87" s="221" t="s">
        <v>1670</v>
      </c>
      <c r="J87" s="221">
        <v>50</v>
      </c>
      <c r="K87" s="233"/>
    </row>
    <row r="88" spans="2:11" s="1" customFormat="1" ht="15" customHeight="1">
      <c r="B88" s="244"/>
      <c r="C88" s="221" t="s">
        <v>1689</v>
      </c>
      <c r="D88" s="221"/>
      <c r="E88" s="221"/>
      <c r="F88" s="242" t="s">
        <v>1674</v>
      </c>
      <c r="G88" s="243"/>
      <c r="H88" s="221" t="s">
        <v>1690</v>
      </c>
      <c r="I88" s="221" t="s">
        <v>1670</v>
      </c>
      <c r="J88" s="221">
        <v>20</v>
      </c>
      <c r="K88" s="233"/>
    </row>
    <row r="89" spans="2:11" s="1" customFormat="1" ht="15" customHeight="1">
      <c r="B89" s="244"/>
      <c r="C89" s="221" t="s">
        <v>1691</v>
      </c>
      <c r="D89" s="221"/>
      <c r="E89" s="221"/>
      <c r="F89" s="242" t="s">
        <v>1674</v>
      </c>
      <c r="G89" s="243"/>
      <c r="H89" s="221" t="s">
        <v>1692</v>
      </c>
      <c r="I89" s="221" t="s">
        <v>1670</v>
      </c>
      <c r="J89" s="221">
        <v>20</v>
      </c>
      <c r="K89" s="233"/>
    </row>
    <row r="90" spans="2:11" s="1" customFormat="1" ht="15" customHeight="1">
      <c r="B90" s="244"/>
      <c r="C90" s="221" t="s">
        <v>1693</v>
      </c>
      <c r="D90" s="221"/>
      <c r="E90" s="221"/>
      <c r="F90" s="242" t="s">
        <v>1674</v>
      </c>
      <c r="G90" s="243"/>
      <c r="H90" s="221" t="s">
        <v>1694</v>
      </c>
      <c r="I90" s="221" t="s">
        <v>1670</v>
      </c>
      <c r="J90" s="221">
        <v>50</v>
      </c>
      <c r="K90" s="233"/>
    </row>
    <row r="91" spans="2:11" s="1" customFormat="1" ht="15" customHeight="1">
      <c r="B91" s="244"/>
      <c r="C91" s="221" t="s">
        <v>1695</v>
      </c>
      <c r="D91" s="221"/>
      <c r="E91" s="221"/>
      <c r="F91" s="242" t="s">
        <v>1674</v>
      </c>
      <c r="G91" s="243"/>
      <c r="H91" s="221" t="s">
        <v>1695</v>
      </c>
      <c r="I91" s="221" t="s">
        <v>1670</v>
      </c>
      <c r="J91" s="221">
        <v>50</v>
      </c>
      <c r="K91" s="233"/>
    </row>
    <row r="92" spans="2:11" s="1" customFormat="1" ht="15" customHeight="1">
      <c r="B92" s="244"/>
      <c r="C92" s="221" t="s">
        <v>1696</v>
      </c>
      <c r="D92" s="221"/>
      <c r="E92" s="221"/>
      <c r="F92" s="242" t="s">
        <v>1674</v>
      </c>
      <c r="G92" s="243"/>
      <c r="H92" s="221" t="s">
        <v>1697</v>
      </c>
      <c r="I92" s="221" t="s">
        <v>1670</v>
      </c>
      <c r="J92" s="221">
        <v>255</v>
      </c>
      <c r="K92" s="233"/>
    </row>
    <row r="93" spans="2:11" s="1" customFormat="1" ht="15" customHeight="1">
      <c r="B93" s="244"/>
      <c r="C93" s="221" t="s">
        <v>1698</v>
      </c>
      <c r="D93" s="221"/>
      <c r="E93" s="221"/>
      <c r="F93" s="242" t="s">
        <v>1668</v>
      </c>
      <c r="G93" s="243"/>
      <c r="H93" s="221" t="s">
        <v>1699</v>
      </c>
      <c r="I93" s="221" t="s">
        <v>1700</v>
      </c>
      <c r="J93" s="221"/>
      <c r="K93" s="233"/>
    </row>
    <row r="94" spans="2:11" s="1" customFormat="1" ht="15" customHeight="1">
      <c r="B94" s="244"/>
      <c r="C94" s="221" t="s">
        <v>1701</v>
      </c>
      <c r="D94" s="221"/>
      <c r="E94" s="221"/>
      <c r="F94" s="242" t="s">
        <v>1668</v>
      </c>
      <c r="G94" s="243"/>
      <c r="H94" s="221" t="s">
        <v>1702</v>
      </c>
      <c r="I94" s="221" t="s">
        <v>1703</v>
      </c>
      <c r="J94" s="221"/>
      <c r="K94" s="233"/>
    </row>
    <row r="95" spans="2:11" s="1" customFormat="1" ht="15" customHeight="1">
      <c r="B95" s="244"/>
      <c r="C95" s="221" t="s">
        <v>1704</v>
      </c>
      <c r="D95" s="221"/>
      <c r="E95" s="221"/>
      <c r="F95" s="242" t="s">
        <v>1668</v>
      </c>
      <c r="G95" s="243"/>
      <c r="H95" s="221" t="s">
        <v>1704</v>
      </c>
      <c r="I95" s="221" t="s">
        <v>1703</v>
      </c>
      <c r="J95" s="221"/>
      <c r="K95" s="233"/>
    </row>
    <row r="96" spans="2:11" s="1" customFormat="1" ht="15" customHeight="1">
      <c r="B96" s="244"/>
      <c r="C96" s="221" t="s">
        <v>41</v>
      </c>
      <c r="D96" s="221"/>
      <c r="E96" s="221"/>
      <c r="F96" s="242" t="s">
        <v>1668</v>
      </c>
      <c r="G96" s="243"/>
      <c r="H96" s="221" t="s">
        <v>1705</v>
      </c>
      <c r="I96" s="221" t="s">
        <v>1703</v>
      </c>
      <c r="J96" s="221"/>
      <c r="K96" s="233"/>
    </row>
    <row r="97" spans="2:11" s="1" customFormat="1" ht="15" customHeight="1">
      <c r="B97" s="244"/>
      <c r="C97" s="221" t="s">
        <v>51</v>
      </c>
      <c r="D97" s="221"/>
      <c r="E97" s="221"/>
      <c r="F97" s="242" t="s">
        <v>1668</v>
      </c>
      <c r="G97" s="243"/>
      <c r="H97" s="221" t="s">
        <v>1706</v>
      </c>
      <c r="I97" s="221" t="s">
        <v>1703</v>
      </c>
      <c r="J97" s="221"/>
      <c r="K97" s="233"/>
    </row>
    <row r="98" spans="2:11" s="1" customFormat="1" ht="15" customHeight="1">
      <c r="B98" s="247"/>
      <c r="C98" s="248"/>
      <c r="D98" s="248"/>
      <c r="E98" s="248"/>
      <c r="F98" s="248"/>
      <c r="G98" s="248"/>
      <c r="H98" s="248"/>
      <c r="I98" s="248"/>
      <c r="J98" s="248"/>
      <c r="K98" s="249"/>
    </row>
    <row r="99" spans="2:11" s="1" customFormat="1" ht="18.7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0"/>
    </row>
    <row r="100" spans="2:11" s="1" customFormat="1" ht="18.75" customHeight="1"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</row>
    <row r="101" spans="2:11" s="1" customFormat="1" ht="7.5" customHeight="1">
      <c r="B101" s="229"/>
      <c r="C101" s="230"/>
      <c r="D101" s="230"/>
      <c r="E101" s="230"/>
      <c r="F101" s="230"/>
      <c r="G101" s="230"/>
      <c r="H101" s="230"/>
      <c r="I101" s="230"/>
      <c r="J101" s="230"/>
      <c r="K101" s="231"/>
    </row>
    <row r="102" spans="2:11" s="1" customFormat="1" ht="45" customHeight="1">
      <c r="B102" s="232"/>
      <c r="C102" s="339" t="s">
        <v>1707</v>
      </c>
      <c r="D102" s="339"/>
      <c r="E102" s="339"/>
      <c r="F102" s="339"/>
      <c r="G102" s="339"/>
      <c r="H102" s="339"/>
      <c r="I102" s="339"/>
      <c r="J102" s="339"/>
      <c r="K102" s="233"/>
    </row>
    <row r="103" spans="2:11" s="1" customFormat="1" ht="17.25" customHeight="1">
      <c r="B103" s="232"/>
      <c r="C103" s="234" t="s">
        <v>1662</v>
      </c>
      <c r="D103" s="234"/>
      <c r="E103" s="234"/>
      <c r="F103" s="234" t="s">
        <v>1663</v>
      </c>
      <c r="G103" s="235"/>
      <c r="H103" s="234" t="s">
        <v>57</v>
      </c>
      <c r="I103" s="234" t="s">
        <v>60</v>
      </c>
      <c r="J103" s="234" t="s">
        <v>1664</v>
      </c>
      <c r="K103" s="233"/>
    </row>
    <row r="104" spans="2:11" s="1" customFormat="1" ht="17.25" customHeight="1">
      <c r="B104" s="232"/>
      <c r="C104" s="236" t="s">
        <v>1665</v>
      </c>
      <c r="D104" s="236"/>
      <c r="E104" s="236"/>
      <c r="F104" s="237" t="s">
        <v>1666</v>
      </c>
      <c r="G104" s="238"/>
      <c r="H104" s="236"/>
      <c r="I104" s="236"/>
      <c r="J104" s="236" t="s">
        <v>1667</v>
      </c>
      <c r="K104" s="233"/>
    </row>
    <row r="105" spans="2:11" s="1" customFormat="1" ht="5.25" customHeight="1">
      <c r="B105" s="232"/>
      <c r="C105" s="234"/>
      <c r="D105" s="234"/>
      <c r="E105" s="234"/>
      <c r="F105" s="234"/>
      <c r="G105" s="252"/>
      <c r="H105" s="234"/>
      <c r="I105" s="234"/>
      <c r="J105" s="234"/>
      <c r="K105" s="233"/>
    </row>
    <row r="106" spans="2:11" s="1" customFormat="1" ht="15" customHeight="1">
      <c r="B106" s="232"/>
      <c r="C106" s="221" t="s">
        <v>56</v>
      </c>
      <c r="D106" s="241"/>
      <c r="E106" s="241"/>
      <c r="F106" s="242" t="s">
        <v>1668</v>
      </c>
      <c r="G106" s="221"/>
      <c r="H106" s="221" t="s">
        <v>1708</v>
      </c>
      <c r="I106" s="221" t="s">
        <v>1670</v>
      </c>
      <c r="J106" s="221">
        <v>20</v>
      </c>
      <c r="K106" s="233"/>
    </row>
    <row r="107" spans="2:11" s="1" customFormat="1" ht="15" customHeight="1">
      <c r="B107" s="232"/>
      <c r="C107" s="221" t="s">
        <v>1671</v>
      </c>
      <c r="D107" s="221"/>
      <c r="E107" s="221"/>
      <c r="F107" s="242" t="s">
        <v>1668</v>
      </c>
      <c r="G107" s="221"/>
      <c r="H107" s="221" t="s">
        <v>1708</v>
      </c>
      <c r="I107" s="221" t="s">
        <v>1670</v>
      </c>
      <c r="J107" s="221">
        <v>120</v>
      </c>
      <c r="K107" s="233"/>
    </row>
    <row r="108" spans="2:11" s="1" customFormat="1" ht="15" customHeight="1">
      <c r="B108" s="244"/>
      <c r="C108" s="221" t="s">
        <v>1673</v>
      </c>
      <c r="D108" s="221"/>
      <c r="E108" s="221"/>
      <c r="F108" s="242" t="s">
        <v>1674</v>
      </c>
      <c r="G108" s="221"/>
      <c r="H108" s="221" t="s">
        <v>1708</v>
      </c>
      <c r="I108" s="221" t="s">
        <v>1670</v>
      </c>
      <c r="J108" s="221">
        <v>50</v>
      </c>
      <c r="K108" s="233"/>
    </row>
    <row r="109" spans="2:11" s="1" customFormat="1" ht="15" customHeight="1">
      <c r="B109" s="244"/>
      <c r="C109" s="221" t="s">
        <v>1676</v>
      </c>
      <c r="D109" s="221"/>
      <c r="E109" s="221"/>
      <c r="F109" s="242" t="s">
        <v>1668</v>
      </c>
      <c r="G109" s="221"/>
      <c r="H109" s="221" t="s">
        <v>1708</v>
      </c>
      <c r="I109" s="221" t="s">
        <v>1678</v>
      </c>
      <c r="J109" s="221"/>
      <c r="K109" s="233"/>
    </row>
    <row r="110" spans="2:11" s="1" customFormat="1" ht="15" customHeight="1">
      <c r="B110" s="244"/>
      <c r="C110" s="221" t="s">
        <v>1687</v>
      </c>
      <c r="D110" s="221"/>
      <c r="E110" s="221"/>
      <c r="F110" s="242" t="s">
        <v>1674</v>
      </c>
      <c r="G110" s="221"/>
      <c r="H110" s="221" t="s">
        <v>1708</v>
      </c>
      <c r="I110" s="221" t="s">
        <v>1670</v>
      </c>
      <c r="J110" s="221">
        <v>50</v>
      </c>
      <c r="K110" s="233"/>
    </row>
    <row r="111" spans="2:11" s="1" customFormat="1" ht="15" customHeight="1">
      <c r="B111" s="244"/>
      <c r="C111" s="221" t="s">
        <v>1695</v>
      </c>
      <c r="D111" s="221"/>
      <c r="E111" s="221"/>
      <c r="F111" s="242" t="s">
        <v>1674</v>
      </c>
      <c r="G111" s="221"/>
      <c r="H111" s="221" t="s">
        <v>1708</v>
      </c>
      <c r="I111" s="221" t="s">
        <v>1670</v>
      </c>
      <c r="J111" s="221">
        <v>50</v>
      </c>
      <c r="K111" s="233"/>
    </row>
    <row r="112" spans="2:11" s="1" customFormat="1" ht="15" customHeight="1">
      <c r="B112" s="244"/>
      <c r="C112" s="221" t="s">
        <v>1693</v>
      </c>
      <c r="D112" s="221"/>
      <c r="E112" s="221"/>
      <c r="F112" s="242" t="s">
        <v>1674</v>
      </c>
      <c r="G112" s="221"/>
      <c r="H112" s="221" t="s">
        <v>1708</v>
      </c>
      <c r="I112" s="221" t="s">
        <v>1670</v>
      </c>
      <c r="J112" s="221">
        <v>50</v>
      </c>
      <c r="K112" s="233"/>
    </row>
    <row r="113" spans="2:11" s="1" customFormat="1" ht="15" customHeight="1">
      <c r="B113" s="244"/>
      <c r="C113" s="221" t="s">
        <v>56</v>
      </c>
      <c r="D113" s="221"/>
      <c r="E113" s="221"/>
      <c r="F113" s="242" t="s">
        <v>1668</v>
      </c>
      <c r="G113" s="221"/>
      <c r="H113" s="221" t="s">
        <v>1709</v>
      </c>
      <c r="I113" s="221" t="s">
        <v>1670</v>
      </c>
      <c r="J113" s="221">
        <v>20</v>
      </c>
      <c r="K113" s="233"/>
    </row>
    <row r="114" spans="2:11" s="1" customFormat="1" ht="15" customHeight="1">
      <c r="B114" s="244"/>
      <c r="C114" s="221" t="s">
        <v>1710</v>
      </c>
      <c r="D114" s="221"/>
      <c r="E114" s="221"/>
      <c r="F114" s="242" t="s">
        <v>1668</v>
      </c>
      <c r="G114" s="221"/>
      <c r="H114" s="221" t="s">
        <v>1711</v>
      </c>
      <c r="I114" s="221" t="s">
        <v>1670</v>
      </c>
      <c r="J114" s="221">
        <v>120</v>
      </c>
      <c r="K114" s="233"/>
    </row>
    <row r="115" spans="2:11" s="1" customFormat="1" ht="15" customHeight="1">
      <c r="B115" s="244"/>
      <c r="C115" s="221" t="s">
        <v>41</v>
      </c>
      <c r="D115" s="221"/>
      <c r="E115" s="221"/>
      <c r="F115" s="242" t="s">
        <v>1668</v>
      </c>
      <c r="G115" s="221"/>
      <c r="H115" s="221" t="s">
        <v>1712</v>
      </c>
      <c r="I115" s="221" t="s">
        <v>1703</v>
      </c>
      <c r="J115" s="221"/>
      <c r="K115" s="233"/>
    </row>
    <row r="116" spans="2:11" s="1" customFormat="1" ht="15" customHeight="1">
      <c r="B116" s="244"/>
      <c r="C116" s="221" t="s">
        <v>51</v>
      </c>
      <c r="D116" s="221"/>
      <c r="E116" s="221"/>
      <c r="F116" s="242" t="s">
        <v>1668</v>
      </c>
      <c r="G116" s="221"/>
      <c r="H116" s="221" t="s">
        <v>1713</v>
      </c>
      <c r="I116" s="221" t="s">
        <v>1703</v>
      </c>
      <c r="J116" s="221"/>
      <c r="K116" s="233"/>
    </row>
    <row r="117" spans="2:11" s="1" customFormat="1" ht="15" customHeight="1">
      <c r="B117" s="244"/>
      <c r="C117" s="221" t="s">
        <v>60</v>
      </c>
      <c r="D117" s="221"/>
      <c r="E117" s="221"/>
      <c r="F117" s="242" t="s">
        <v>1668</v>
      </c>
      <c r="G117" s="221"/>
      <c r="H117" s="221" t="s">
        <v>1714</v>
      </c>
      <c r="I117" s="221" t="s">
        <v>1715</v>
      </c>
      <c r="J117" s="221"/>
      <c r="K117" s="233"/>
    </row>
    <row r="118" spans="2:11" s="1" customFormat="1" ht="15" customHeight="1">
      <c r="B118" s="247"/>
      <c r="C118" s="253"/>
      <c r="D118" s="253"/>
      <c r="E118" s="253"/>
      <c r="F118" s="253"/>
      <c r="G118" s="253"/>
      <c r="H118" s="253"/>
      <c r="I118" s="253"/>
      <c r="J118" s="253"/>
      <c r="K118" s="249"/>
    </row>
    <row r="119" spans="2:11" s="1" customFormat="1" ht="18.75" customHeight="1">
      <c r="B119" s="254"/>
      <c r="C119" s="255"/>
      <c r="D119" s="255"/>
      <c r="E119" s="255"/>
      <c r="F119" s="256"/>
      <c r="G119" s="255"/>
      <c r="H119" s="255"/>
      <c r="I119" s="255"/>
      <c r="J119" s="255"/>
      <c r="K119" s="254"/>
    </row>
    <row r="120" spans="2:11" s="1" customFormat="1" ht="18.75" customHeight="1">
      <c r="B120" s="228"/>
      <c r="C120" s="228"/>
      <c r="D120" s="228"/>
      <c r="E120" s="228"/>
      <c r="F120" s="228"/>
      <c r="G120" s="228"/>
      <c r="H120" s="228"/>
      <c r="I120" s="228"/>
      <c r="J120" s="228"/>
      <c r="K120" s="228"/>
    </row>
    <row r="121" spans="2:11" s="1" customFormat="1" ht="7.5" customHeight="1">
      <c r="B121" s="257"/>
      <c r="C121" s="258"/>
      <c r="D121" s="258"/>
      <c r="E121" s="258"/>
      <c r="F121" s="258"/>
      <c r="G121" s="258"/>
      <c r="H121" s="258"/>
      <c r="I121" s="258"/>
      <c r="J121" s="258"/>
      <c r="K121" s="259"/>
    </row>
    <row r="122" spans="2:11" s="1" customFormat="1" ht="45" customHeight="1">
      <c r="B122" s="260"/>
      <c r="C122" s="337" t="s">
        <v>1716</v>
      </c>
      <c r="D122" s="337"/>
      <c r="E122" s="337"/>
      <c r="F122" s="337"/>
      <c r="G122" s="337"/>
      <c r="H122" s="337"/>
      <c r="I122" s="337"/>
      <c r="J122" s="337"/>
      <c r="K122" s="261"/>
    </row>
    <row r="123" spans="2:11" s="1" customFormat="1" ht="17.25" customHeight="1">
      <c r="B123" s="262"/>
      <c r="C123" s="234" t="s">
        <v>1662</v>
      </c>
      <c r="D123" s="234"/>
      <c r="E123" s="234"/>
      <c r="F123" s="234" t="s">
        <v>1663</v>
      </c>
      <c r="G123" s="235"/>
      <c r="H123" s="234" t="s">
        <v>57</v>
      </c>
      <c r="I123" s="234" t="s">
        <v>60</v>
      </c>
      <c r="J123" s="234" t="s">
        <v>1664</v>
      </c>
      <c r="K123" s="263"/>
    </row>
    <row r="124" spans="2:11" s="1" customFormat="1" ht="17.25" customHeight="1">
      <c r="B124" s="262"/>
      <c r="C124" s="236" t="s">
        <v>1665</v>
      </c>
      <c r="D124" s="236"/>
      <c r="E124" s="236"/>
      <c r="F124" s="237" t="s">
        <v>1666</v>
      </c>
      <c r="G124" s="238"/>
      <c r="H124" s="236"/>
      <c r="I124" s="236"/>
      <c r="J124" s="236" t="s">
        <v>1667</v>
      </c>
      <c r="K124" s="263"/>
    </row>
    <row r="125" spans="2:11" s="1" customFormat="1" ht="5.25" customHeight="1">
      <c r="B125" s="264"/>
      <c r="C125" s="239"/>
      <c r="D125" s="239"/>
      <c r="E125" s="239"/>
      <c r="F125" s="239"/>
      <c r="G125" s="265"/>
      <c r="H125" s="239"/>
      <c r="I125" s="239"/>
      <c r="J125" s="239"/>
      <c r="K125" s="266"/>
    </row>
    <row r="126" spans="2:11" s="1" customFormat="1" ht="15" customHeight="1">
      <c r="B126" s="264"/>
      <c r="C126" s="221" t="s">
        <v>1671</v>
      </c>
      <c r="D126" s="241"/>
      <c r="E126" s="241"/>
      <c r="F126" s="242" t="s">
        <v>1668</v>
      </c>
      <c r="G126" s="221"/>
      <c r="H126" s="221" t="s">
        <v>1708</v>
      </c>
      <c r="I126" s="221" t="s">
        <v>1670</v>
      </c>
      <c r="J126" s="221">
        <v>120</v>
      </c>
      <c r="K126" s="267"/>
    </row>
    <row r="127" spans="2:11" s="1" customFormat="1" ht="15" customHeight="1">
      <c r="B127" s="264"/>
      <c r="C127" s="221" t="s">
        <v>1717</v>
      </c>
      <c r="D127" s="221"/>
      <c r="E127" s="221"/>
      <c r="F127" s="242" t="s">
        <v>1668</v>
      </c>
      <c r="G127" s="221"/>
      <c r="H127" s="221" t="s">
        <v>1718</v>
      </c>
      <c r="I127" s="221" t="s">
        <v>1670</v>
      </c>
      <c r="J127" s="221" t="s">
        <v>1719</v>
      </c>
      <c r="K127" s="267"/>
    </row>
    <row r="128" spans="2:11" s="1" customFormat="1" ht="15" customHeight="1">
      <c r="B128" s="264"/>
      <c r="C128" s="221" t="s">
        <v>1616</v>
      </c>
      <c r="D128" s="221"/>
      <c r="E128" s="221"/>
      <c r="F128" s="242" t="s">
        <v>1668</v>
      </c>
      <c r="G128" s="221"/>
      <c r="H128" s="221" t="s">
        <v>1720</v>
      </c>
      <c r="I128" s="221" t="s">
        <v>1670</v>
      </c>
      <c r="J128" s="221" t="s">
        <v>1719</v>
      </c>
      <c r="K128" s="267"/>
    </row>
    <row r="129" spans="2:11" s="1" customFormat="1" ht="15" customHeight="1">
      <c r="B129" s="264"/>
      <c r="C129" s="221" t="s">
        <v>1679</v>
      </c>
      <c r="D129" s="221"/>
      <c r="E129" s="221"/>
      <c r="F129" s="242" t="s">
        <v>1674</v>
      </c>
      <c r="G129" s="221"/>
      <c r="H129" s="221" t="s">
        <v>1680</v>
      </c>
      <c r="I129" s="221" t="s">
        <v>1670</v>
      </c>
      <c r="J129" s="221">
        <v>15</v>
      </c>
      <c r="K129" s="267"/>
    </row>
    <row r="130" spans="2:11" s="1" customFormat="1" ht="15" customHeight="1">
      <c r="B130" s="264"/>
      <c r="C130" s="245" t="s">
        <v>1681</v>
      </c>
      <c r="D130" s="245"/>
      <c r="E130" s="245"/>
      <c r="F130" s="246" t="s">
        <v>1674</v>
      </c>
      <c r="G130" s="245"/>
      <c r="H130" s="245" t="s">
        <v>1682</v>
      </c>
      <c r="I130" s="245" t="s">
        <v>1670</v>
      </c>
      <c r="J130" s="245">
        <v>15</v>
      </c>
      <c r="K130" s="267"/>
    </row>
    <row r="131" spans="2:11" s="1" customFormat="1" ht="15" customHeight="1">
      <c r="B131" s="264"/>
      <c r="C131" s="245" t="s">
        <v>1683</v>
      </c>
      <c r="D131" s="245"/>
      <c r="E131" s="245"/>
      <c r="F131" s="246" t="s">
        <v>1674</v>
      </c>
      <c r="G131" s="245"/>
      <c r="H131" s="245" t="s">
        <v>1684</v>
      </c>
      <c r="I131" s="245" t="s">
        <v>1670</v>
      </c>
      <c r="J131" s="245">
        <v>20</v>
      </c>
      <c r="K131" s="267"/>
    </row>
    <row r="132" spans="2:11" s="1" customFormat="1" ht="15" customHeight="1">
      <c r="B132" s="264"/>
      <c r="C132" s="245" t="s">
        <v>1685</v>
      </c>
      <c r="D132" s="245"/>
      <c r="E132" s="245"/>
      <c r="F132" s="246" t="s">
        <v>1674</v>
      </c>
      <c r="G132" s="245"/>
      <c r="H132" s="245" t="s">
        <v>1686</v>
      </c>
      <c r="I132" s="245" t="s">
        <v>1670</v>
      </c>
      <c r="J132" s="245">
        <v>20</v>
      </c>
      <c r="K132" s="267"/>
    </row>
    <row r="133" spans="2:11" s="1" customFormat="1" ht="15" customHeight="1">
      <c r="B133" s="264"/>
      <c r="C133" s="221" t="s">
        <v>1673</v>
      </c>
      <c r="D133" s="221"/>
      <c r="E133" s="221"/>
      <c r="F133" s="242" t="s">
        <v>1674</v>
      </c>
      <c r="G133" s="221"/>
      <c r="H133" s="221" t="s">
        <v>1708</v>
      </c>
      <c r="I133" s="221" t="s">
        <v>1670</v>
      </c>
      <c r="J133" s="221">
        <v>50</v>
      </c>
      <c r="K133" s="267"/>
    </row>
    <row r="134" spans="2:11" s="1" customFormat="1" ht="15" customHeight="1">
      <c r="B134" s="264"/>
      <c r="C134" s="221" t="s">
        <v>1687</v>
      </c>
      <c r="D134" s="221"/>
      <c r="E134" s="221"/>
      <c r="F134" s="242" t="s">
        <v>1674</v>
      </c>
      <c r="G134" s="221"/>
      <c r="H134" s="221" t="s">
        <v>1708</v>
      </c>
      <c r="I134" s="221" t="s">
        <v>1670</v>
      </c>
      <c r="J134" s="221">
        <v>50</v>
      </c>
      <c r="K134" s="267"/>
    </row>
    <row r="135" spans="2:11" s="1" customFormat="1" ht="15" customHeight="1">
      <c r="B135" s="264"/>
      <c r="C135" s="221" t="s">
        <v>1693</v>
      </c>
      <c r="D135" s="221"/>
      <c r="E135" s="221"/>
      <c r="F135" s="242" t="s">
        <v>1674</v>
      </c>
      <c r="G135" s="221"/>
      <c r="H135" s="221" t="s">
        <v>1708</v>
      </c>
      <c r="I135" s="221" t="s">
        <v>1670</v>
      </c>
      <c r="J135" s="221">
        <v>50</v>
      </c>
      <c r="K135" s="267"/>
    </row>
    <row r="136" spans="2:11" s="1" customFormat="1" ht="15" customHeight="1">
      <c r="B136" s="264"/>
      <c r="C136" s="221" t="s">
        <v>1695</v>
      </c>
      <c r="D136" s="221"/>
      <c r="E136" s="221"/>
      <c r="F136" s="242" t="s">
        <v>1674</v>
      </c>
      <c r="G136" s="221"/>
      <c r="H136" s="221" t="s">
        <v>1708</v>
      </c>
      <c r="I136" s="221" t="s">
        <v>1670</v>
      </c>
      <c r="J136" s="221">
        <v>50</v>
      </c>
      <c r="K136" s="267"/>
    </row>
    <row r="137" spans="2:11" s="1" customFormat="1" ht="15" customHeight="1">
      <c r="B137" s="264"/>
      <c r="C137" s="221" t="s">
        <v>1696</v>
      </c>
      <c r="D137" s="221"/>
      <c r="E137" s="221"/>
      <c r="F137" s="242" t="s">
        <v>1674</v>
      </c>
      <c r="G137" s="221"/>
      <c r="H137" s="221" t="s">
        <v>1721</v>
      </c>
      <c r="I137" s="221" t="s">
        <v>1670</v>
      </c>
      <c r="J137" s="221">
        <v>255</v>
      </c>
      <c r="K137" s="267"/>
    </row>
    <row r="138" spans="2:11" s="1" customFormat="1" ht="15" customHeight="1">
      <c r="B138" s="264"/>
      <c r="C138" s="221" t="s">
        <v>1698</v>
      </c>
      <c r="D138" s="221"/>
      <c r="E138" s="221"/>
      <c r="F138" s="242" t="s">
        <v>1668</v>
      </c>
      <c r="G138" s="221"/>
      <c r="H138" s="221" t="s">
        <v>1722</v>
      </c>
      <c r="I138" s="221" t="s">
        <v>1700</v>
      </c>
      <c r="J138" s="221"/>
      <c r="K138" s="267"/>
    </row>
    <row r="139" spans="2:11" s="1" customFormat="1" ht="15" customHeight="1">
      <c r="B139" s="264"/>
      <c r="C139" s="221" t="s">
        <v>1701</v>
      </c>
      <c r="D139" s="221"/>
      <c r="E139" s="221"/>
      <c r="F139" s="242" t="s">
        <v>1668</v>
      </c>
      <c r="G139" s="221"/>
      <c r="H139" s="221" t="s">
        <v>1723</v>
      </c>
      <c r="I139" s="221" t="s">
        <v>1703</v>
      </c>
      <c r="J139" s="221"/>
      <c r="K139" s="267"/>
    </row>
    <row r="140" spans="2:11" s="1" customFormat="1" ht="15" customHeight="1">
      <c r="B140" s="264"/>
      <c r="C140" s="221" t="s">
        <v>1704</v>
      </c>
      <c r="D140" s="221"/>
      <c r="E140" s="221"/>
      <c r="F140" s="242" t="s">
        <v>1668</v>
      </c>
      <c r="G140" s="221"/>
      <c r="H140" s="221" t="s">
        <v>1704</v>
      </c>
      <c r="I140" s="221" t="s">
        <v>1703</v>
      </c>
      <c r="J140" s="221"/>
      <c r="K140" s="267"/>
    </row>
    <row r="141" spans="2:11" s="1" customFormat="1" ht="15" customHeight="1">
      <c r="B141" s="264"/>
      <c r="C141" s="221" t="s">
        <v>41</v>
      </c>
      <c r="D141" s="221"/>
      <c r="E141" s="221"/>
      <c r="F141" s="242" t="s">
        <v>1668</v>
      </c>
      <c r="G141" s="221"/>
      <c r="H141" s="221" t="s">
        <v>1724</v>
      </c>
      <c r="I141" s="221" t="s">
        <v>1703</v>
      </c>
      <c r="J141" s="221"/>
      <c r="K141" s="267"/>
    </row>
    <row r="142" spans="2:11" s="1" customFormat="1" ht="15" customHeight="1">
      <c r="B142" s="264"/>
      <c r="C142" s="221" t="s">
        <v>1725</v>
      </c>
      <c r="D142" s="221"/>
      <c r="E142" s="221"/>
      <c r="F142" s="242" t="s">
        <v>1668</v>
      </c>
      <c r="G142" s="221"/>
      <c r="H142" s="221" t="s">
        <v>1726</v>
      </c>
      <c r="I142" s="221" t="s">
        <v>1703</v>
      </c>
      <c r="J142" s="221"/>
      <c r="K142" s="267"/>
    </row>
    <row r="143" spans="2:11" s="1" customFormat="1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spans="2:11" s="1" customFormat="1" ht="18.75" customHeight="1">
      <c r="B144" s="255"/>
      <c r="C144" s="255"/>
      <c r="D144" s="255"/>
      <c r="E144" s="255"/>
      <c r="F144" s="256"/>
      <c r="G144" s="255"/>
      <c r="H144" s="255"/>
      <c r="I144" s="255"/>
      <c r="J144" s="255"/>
      <c r="K144" s="255"/>
    </row>
    <row r="145" spans="2:11" s="1" customFormat="1" ht="18.75" customHeight="1">
      <c r="B145" s="228"/>
      <c r="C145" s="228"/>
      <c r="D145" s="228"/>
      <c r="E145" s="228"/>
      <c r="F145" s="228"/>
      <c r="G145" s="228"/>
      <c r="H145" s="228"/>
      <c r="I145" s="228"/>
      <c r="J145" s="228"/>
      <c r="K145" s="228"/>
    </row>
    <row r="146" spans="2:11" s="1" customFormat="1" ht="7.5" customHeight="1">
      <c r="B146" s="229"/>
      <c r="C146" s="230"/>
      <c r="D146" s="230"/>
      <c r="E146" s="230"/>
      <c r="F146" s="230"/>
      <c r="G146" s="230"/>
      <c r="H146" s="230"/>
      <c r="I146" s="230"/>
      <c r="J146" s="230"/>
      <c r="K146" s="231"/>
    </row>
    <row r="147" spans="2:11" s="1" customFormat="1" ht="45" customHeight="1">
      <c r="B147" s="232"/>
      <c r="C147" s="339" t="s">
        <v>1727</v>
      </c>
      <c r="D147" s="339"/>
      <c r="E147" s="339"/>
      <c r="F147" s="339"/>
      <c r="G147" s="339"/>
      <c r="H147" s="339"/>
      <c r="I147" s="339"/>
      <c r="J147" s="339"/>
      <c r="K147" s="233"/>
    </row>
    <row r="148" spans="2:11" s="1" customFormat="1" ht="17.25" customHeight="1">
      <c r="B148" s="232"/>
      <c r="C148" s="234" t="s">
        <v>1662</v>
      </c>
      <c r="D148" s="234"/>
      <c r="E148" s="234"/>
      <c r="F148" s="234" t="s">
        <v>1663</v>
      </c>
      <c r="G148" s="235"/>
      <c r="H148" s="234" t="s">
        <v>57</v>
      </c>
      <c r="I148" s="234" t="s">
        <v>60</v>
      </c>
      <c r="J148" s="234" t="s">
        <v>1664</v>
      </c>
      <c r="K148" s="233"/>
    </row>
    <row r="149" spans="2:11" s="1" customFormat="1" ht="17.25" customHeight="1">
      <c r="B149" s="232"/>
      <c r="C149" s="236" t="s">
        <v>1665</v>
      </c>
      <c r="D149" s="236"/>
      <c r="E149" s="236"/>
      <c r="F149" s="237" t="s">
        <v>1666</v>
      </c>
      <c r="G149" s="238"/>
      <c r="H149" s="236"/>
      <c r="I149" s="236"/>
      <c r="J149" s="236" t="s">
        <v>1667</v>
      </c>
      <c r="K149" s="233"/>
    </row>
    <row r="150" spans="2:11" s="1" customFormat="1" ht="5.25" customHeight="1">
      <c r="B150" s="244"/>
      <c r="C150" s="239"/>
      <c r="D150" s="239"/>
      <c r="E150" s="239"/>
      <c r="F150" s="239"/>
      <c r="G150" s="240"/>
      <c r="H150" s="239"/>
      <c r="I150" s="239"/>
      <c r="J150" s="239"/>
      <c r="K150" s="267"/>
    </row>
    <row r="151" spans="2:11" s="1" customFormat="1" ht="15" customHeight="1">
      <c r="B151" s="244"/>
      <c r="C151" s="271" t="s">
        <v>1671</v>
      </c>
      <c r="D151" s="221"/>
      <c r="E151" s="221"/>
      <c r="F151" s="272" t="s">
        <v>1668</v>
      </c>
      <c r="G151" s="221"/>
      <c r="H151" s="271" t="s">
        <v>1708</v>
      </c>
      <c r="I151" s="271" t="s">
        <v>1670</v>
      </c>
      <c r="J151" s="271">
        <v>120</v>
      </c>
      <c r="K151" s="267"/>
    </row>
    <row r="152" spans="2:11" s="1" customFormat="1" ht="15" customHeight="1">
      <c r="B152" s="244"/>
      <c r="C152" s="271" t="s">
        <v>1717</v>
      </c>
      <c r="D152" s="221"/>
      <c r="E152" s="221"/>
      <c r="F152" s="272" t="s">
        <v>1668</v>
      </c>
      <c r="G152" s="221"/>
      <c r="H152" s="271" t="s">
        <v>1728</v>
      </c>
      <c r="I152" s="271" t="s">
        <v>1670</v>
      </c>
      <c r="J152" s="271" t="s">
        <v>1719</v>
      </c>
      <c r="K152" s="267"/>
    </row>
    <row r="153" spans="2:11" s="1" customFormat="1" ht="15" customHeight="1">
      <c r="B153" s="244"/>
      <c r="C153" s="271" t="s">
        <v>1616</v>
      </c>
      <c r="D153" s="221"/>
      <c r="E153" s="221"/>
      <c r="F153" s="272" t="s">
        <v>1668</v>
      </c>
      <c r="G153" s="221"/>
      <c r="H153" s="271" t="s">
        <v>1729</v>
      </c>
      <c r="I153" s="271" t="s">
        <v>1670</v>
      </c>
      <c r="J153" s="271" t="s">
        <v>1719</v>
      </c>
      <c r="K153" s="267"/>
    </row>
    <row r="154" spans="2:11" s="1" customFormat="1" ht="15" customHeight="1">
      <c r="B154" s="244"/>
      <c r="C154" s="271" t="s">
        <v>1673</v>
      </c>
      <c r="D154" s="221"/>
      <c r="E154" s="221"/>
      <c r="F154" s="272" t="s">
        <v>1674</v>
      </c>
      <c r="G154" s="221"/>
      <c r="H154" s="271" t="s">
        <v>1708</v>
      </c>
      <c r="I154" s="271" t="s">
        <v>1670</v>
      </c>
      <c r="J154" s="271">
        <v>50</v>
      </c>
      <c r="K154" s="267"/>
    </row>
    <row r="155" spans="2:11" s="1" customFormat="1" ht="15" customHeight="1">
      <c r="B155" s="244"/>
      <c r="C155" s="271" t="s">
        <v>1676</v>
      </c>
      <c r="D155" s="221"/>
      <c r="E155" s="221"/>
      <c r="F155" s="272" t="s">
        <v>1668</v>
      </c>
      <c r="G155" s="221"/>
      <c r="H155" s="271" t="s">
        <v>1708</v>
      </c>
      <c r="I155" s="271" t="s">
        <v>1678</v>
      </c>
      <c r="J155" s="271"/>
      <c r="K155" s="267"/>
    </row>
    <row r="156" spans="2:11" s="1" customFormat="1" ht="15" customHeight="1">
      <c r="B156" s="244"/>
      <c r="C156" s="271" t="s">
        <v>1687</v>
      </c>
      <c r="D156" s="221"/>
      <c r="E156" s="221"/>
      <c r="F156" s="272" t="s">
        <v>1674</v>
      </c>
      <c r="G156" s="221"/>
      <c r="H156" s="271" t="s">
        <v>1708</v>
      </c>
      <c r="I156" s="271" t="s">
        <v>1670</v>
      </c>
      <c r="J156" s="271">
        <v>50</v>
      </c>
      <c r="K156" s="267"/>
    </row>
    <row r="157" spans="2:11" s="1" customFormat="1" ht="15" customHeight="1">
      <c r="B157" s="244"/>
      <c r="C157" s="271" t="s">
        <v>1695</v>
      </c>
      <c r="D157" s="221"/>
      <c r="E157" s="221"/>
      <c r="F157" s="272" t="s">
        <v>1674</v>
      </c>
      <c r="G157" s="221"/>
      <c r="H157" s="271" t="s">
        <v>1708</v>
      </c>
      <c r="I157" s="271" t="s">
        <v>1670</v>
      </c>
      <c r="J157" s="271">
        <v>50</v>
      </c>
      <c r="K157" s="267"/>
    </row>
    <row r="158" spans="2:11" s="1" customFormat="1" ht="15" customHeight="1">
      <c r="B158" s="244"/>
      <c r="C158" s="271" t="s">
        <v>1693</v>
      </c>
      <c r="D158" s="221"/>
      <c r="E158" s="221"/>
      <c r="F158" s="272" t="s">
        <v>1674</v>
      </c>
      <c r="G158" s="221"/>
      <c r="H158" s="271" t="s">
        <v>1708</v>
      </c>
      <c r="I158" s="271" t="s">
        <v>1670</v>
      </c>
      <c r="J158" s="271">
        <v>50</v>
      </c>
      <c r="K158" s="267"/>
    </row>
    <row r="159" spans="2:11" s="1" customFormat="1" ht="15" customHeight="1">
      <c r="B159" s="244"/>
      <c r="C159" s="271" t="s">
        <v>85</v>
      </c>
      <c r="D159" s="221"/>
      <c r="E159" s="221"/>
      <c r="F159" s="272" t="s">
        <v>1668</v>
      </c>
      <c r="G159" s="221"/>
      <c r="H159" s="271" t="s">
        <v>1730</v>
      </c>
      <c r="I159" s="271" t="s">
        <v>1670</v>
      </c>
      <c r="J159" s="271" t="s">
        <v>1731</v>
      </c>
      <c r="K159" s="267"/>
    </row>
    <row r="160" spans="2:11" s="1" customFormat="1" ht="15" customHeight="1">
      <c r="B160" s="244"/>
      <c r="C160" s="271" t="s">
        <v>1732</v>
      </c>
      <c r="D160" s="221"/>
      <c r="E160" s="221"/>
      <c r="F160" s="272" t="s">
        <v>1668</v>
      </c>
      <c r="G160" s="221"/>
      <c r="H160" s="271" t="s">
        <v>1733</v>
      </c>
      <c r="I160" s="271" t="s">
        <v>1703</v>
      </c>
      <c r="J160" s="271"/>
      <c r="K160" s="267"/>
    </row>
    <row r="161" spans="2:11" s="1" customFormat="1" ht="15" customHeight="1">
      <c r="B161" s="273"/>
      <c r="C161" s="253"/>
      <c r="D161" s="253"/>
      <c r="E161" s="253"/>
      <c r="F161" s="253"/>
      <c r="G161" s="253"/>
      <c r="H161" s="253"/>
      <c r="I161" s="253"/>
      <c r="J161" s="253"/>
      <c r="K161" s="274"/>
    </row>
    <row r="162" spans="2:11" s="1" customFormat="1" ht="18.75" customHeight="1">
      <c r="B162" s="255"/>
      <c r="C162" s="265"/>
      <c r="D162" s="265"/>
      <c r="E162" s="265"/>
      <c r="F162" s="275"/>
      <c r="G162" s="265"/>
      <c r="H162" s="265"/>
      <c r="I162" s="265"/>
      <c r="J162" s="265"/>
      <c r="K162" s="255"/>
    </row>
    <row r="163" spans="2:11" s="1" customFormat="1" ht="18.75" customHeight="1">
      <c r="B163" s="228"/>
      <c r="C163" s="228"/>
      <c r="D163" s="228"/>
      <c r="E163" s="228"/>
      <c r="F163" s="228"/>
      <c r="G163" s="228"/>
      <c r="H163" s="228"/>
      <c r="I163" s="228"/>
      <c r="J163" s="228"/>
      <c r="K163" s="228"/>
    </row>
    <row r="164" spans="2:11" s="1" customFormat="1" ht="7.5" customHeight="1">
      <c r="B164" s="210"/>
      <c r="C164" s="211"/>
      <c r="D164" s="211"/>
      <c r="E164" s="211"/>
      <c r="F164" s="211"/>
      <c r="G164" s="211"/>
      <c r="H164" s="211"/>
      <c r="I164" s="211"/>
      <c r="J164" s="211"/>
      <c r="K164" s="212"/>
    </row>
    <row r="165" spans="2:11" s="1" customFormat="1" ht="45" customHeight="1">
      <c r="B165" s="213"/>
      <c r="C165" s="337" t="s">
        <v>1734</v>
      </c>
      <c r="D165" s="337"/>
      <c r="E165" s="337"/>
      <c r="F165" s="337"/>
      <c r="G165" s="337"/>
      <c r="H165" s="337"/>
      <c r="I165" s="337"/>
      <c r="J165" s="337"/>
      <c r="K165" s="214"/>
    </row>
    <row r="166" spans="2:11" s="1" customFormat="1" ht="17.25" customHeight="1">
      <c r="B166" s="213"/>
      <c r="C166" s="234" t="s">
        <v>1662</v>
      </c>
      <c r="D166" s="234"/>
      <c r="E166" s="234"/>
      <c r="F166" s="234" t="s">
        <v>1663</v>
      </c>
      <c r="G166" s="276"/>
      <c r="H166" s="277" t="s">
        <v>57</v>
      </c>
      <c r="I166" s="277" t="s">
        <v>60</v>
      </c>
      <c r="J166" s="234" t="s">
        <v>1664</v>
      </c>
      <c r="K166" s="214"/>
    </row>
    <row r="167" spans="2:11" s="1" customFormat="1" ht="17.25" customHeight="1">
      <c r="B167" s="215"/>
      <c r="C167" s="236" t="s">
        <v>1665</v>
      </c>
      <c r="D167" s="236"/>
      <c r="E167" s="236"/>
      <c r="F167" s="237" t="s">
        <v>1666</v>
      </c>
      <c r="G167" s="278"/>
      <c r="H167" s="279"/>
      <c r="I167" s="279"/>
      <c r="J167" s="236" t="s">
        <v>1667</v>
      </c>
      <c r="K167" s="216"/>
    </row>
    <row r="168" spans="2:11" s="1" customFormat="1" ht="5.25" customHeight="1">
      <c r="B168" s="244"/>
      <c r="C168" s="239"/>
      <c r="D168" s="239"/>
      <c r="E168" s="239"/>
      <c r="F168" s="239"/>
      <c r="G168" s="240"/>
      <c r="H168" s="239"/>
      <c r="I168" s="239"/>
      <c r="J168" s="239"/>
      <c r="K168" s="267"/>
    </row>
    <row r="169" spans="2:11" s="1" customFormat="1" ht="15" customHeight="1">
      <c r="B169" s="244"/>
      <c r="C169" s="221" t="s">
        <v>1671</v>
      </c>
      <c r="D169" s="221"/>
      <c r="E169" s="221"/>
      <c r="F169" s="242" t="s">
        <v>1668</v>
      </c>
      <c r="G169" s="221"/>
      <c r="H169" s="221" t="s">
        <v>1708</v>
      </c>
      <c r="I169" s="221" t="s">
        <v>1670</v>
      </c>
      <c r="J169" s="221">
        <v>120</v>
      </c>
      <c r="K169" s="267"/>
    </row>
    <row r="170" spans="2:11" s="1" customFormat="1" ht="15" customHeight="1">
      <c r="B170" s="244"/>
      <c r="C170" s="221" t="s">
        <v>1717</v>
      </c>
      <c r="D170" s="221"/>
      <c r="E170" s="221"/>
      <c r="F170" s="242" t="s">
        <v>1668</v>
      </c>
      <c r="G170" s="221"/>
      <c r="H170" s="221" t="s">
        <v>1718</v>
      </c>
      <c r="I170" s="221" t="s">
        <v>1670</v>
      </c>
      <c r="J170" s="221" t="s">
        <v>1719</v>
      </c>
      <c r="K170" s="267"/>
    </row>
    <row r="171" spans="2:11" s="1" customFormat="1" ht="15" customHeight="1">
      <c r="B171" s="244"/>
      <c r="C171" s="221" t="s">
        <v>1616</v>
      </c>
      <c r="D171" s="221"/>
      <c r="E171" s="221"/>
      <c r="F171" s="242" t="s">
        <v>1668</v>
      </c>
      <c r="G171" s="221"/>
      <c r="H171" s="221" t="s">
        <v>1735</v>
      </c>
      <c r="I171" s="221" t="s">
        <v>1670</v>
      </c>
      <c r="J171" s="221" t="s">
        <v>1719</v>
      </c>
      <c r="K171" s="267"/>
    </row>
    <row r="172" spans="2:11" s="1" customFormat="1" ht="15" customHeight="1">
      <c r="B172" s="244"/>
      <c r="C172" s="221" t="s">
        <v>1673</v>
      </c>
      <c r="D172" s="221"/>
      <c r="E172" s="221"/>
      <c r="F172" s="242" t="s">
        <v>1674</v>
      </c>
      <c r="G172" s="221"/>
      <c r="H172" s="221" t="s">
        <v>1735</v>
      </c>
      <c r="I172" s="221" t="s">
        <v>1670</v>
      </c>
      <c r="J172" s="221">
        <v>50</v>
      </c>
      <c r="K172" s="267"/>
    </row>
    <row r="173" spans="2:11" s="1" customFormat="1" ht="15" customHeight="1">
      <c r="B173" s="244"/>
      <c r="C173" s="221" t="s">
        <v>1676</v>
      </c>
      <c r="D173" s="221"/>
      <c r="E173" s="221"/>
      <c r="F173" s="242" t="s">
        <v>1668</v>
      </c>
      <c r="G173" s="221"/>
      <c r="H173" s="221" t="s">
        <v>1735</v>
      </c>
      <c r="I173" s="221" t="s">
        <v>1678</v>
      </c>
      <c r="J173" s="221"/>
      <c r="K173" s="267"/>
    </row>
    <row r="174" spans="2:11" s="1" customFormat="1" ht="15" customHeight="1">
      <c r="B174" s="244"/>
      <c r="C174" s="221" t="s">
        <v>1687</v>
      </c>
      <c r="D174" s="221"/>
      <c r="E174" s="221"/>
      <c r="F174" s="242" t="s">
        <v>1674</v>
      </c>
      <c r="G174" s="221"/>
      <c r="H174" s="221" t="s">
        <v>1735</v>
      </c>
      <c r="I174" s="221" t="s">
        <v>1670</v>
      </c>
      <c r="J174" s="221">
        <v>50</v>
      </c>
      <c r="K174" s="267"/>
    </row>
    <row r="175" spans="2:11" s="1" customFormat="1" ht="15" customHeight="1">
      <c r="B175" s="244"/>
      <c r="C175" s="221" t="s">
        <v>1695</v>
      </c>
      <c r="D175" s="221"/>
      <c r="E175" s="221"/>
      <c r="F175" s="242" t="s">
        <v>1674</v>
      </c>
      <c r="G175" s="221"/>
      <c r="H175" s="221" t="s">
        <v>1735</v>
      </c>
      <c r="I175" s="221" t="s">
        <v>1670</v>
      </c>
      <c r="J175" s="221">
        <v>50</v>
      </c>
      <c r="K175" s="267"/>
    </row>
    <row r="176" spans="2:11" s="1" customFormat="1" ht="15" customHeight="1">
      <c r="B176" s="244"/>
      <c r="C176" s="221" t="s">
        <v>1693</v>
      </c>
      <c r="D176" s="221"/>
      <c r="E176" s="221"/>
      <c r="F176" s="242" t="s">
        <v>1674</v>
      </c>
      <c r="G176" s="221"/>
      <c r="H176" s="221" t="s">
        <v>1735</v>
      </c>
      <c r="I176" s="221" t="s">
        <v>1670</v>
      </c>
      <c r="J176" s="221">
        <v>50</v>
      </c>
      <c r="K176" s="267"/>
    </row>
    <row r="177" spans="2:11" s="1" customFormat="1" ht="15" customHeight="1">
      <c r="B177" s="244"/>
      <c r="C177" s="221" t="s">
        <v>108</v>
      </c>
      <c r="D177" s="221"/>
      <c r="E177" s="221"/>
      <c r="F177" s="242" t="s">
        <v>1668</v>
      </c>
      <c r="G177" s="221"/>
      <c r="H177" s="221" t="s">
        <v>1736</v>
      </c>
      <c r="I177" s="221" t="s">
        <v>1737</v>
      </c>
      <c r="J177" s="221"/>
      <c r="K177" s="267"/>
    </row>
    <row r="178" spans="2:11" s="1" customFormat="1" ht="15" customHeight="1">
      <c r="B178" s="244"/>
      <c r="C178" s="221" t="s">
        <v>60</v>
      </c>
      <c r="D178" s="221"/>
      <c r="E178" s="221"/>
      <c r="F178" s="242" t="s">
        <v>1668</v>
      </c>
      <c r="G178" s="221"/>
      <c r="H178" s="221" t="s">
        <v>1738</v>
      </c>
      <c r="I178" s="221" t="s">
        <v>1739</v>
      </c>
      <c r="J178" s="221">
        <v>1</v>
      </c>
      <c r="K178" s="267"/>
    </row>
    <row r="179" spans="2:11" s="1" customFormat="1" ht="15" customHeight="1">
      <c r="B179" s="244"/>
      <c r="C179" s="221" t="s">
        <v>56</v>
      </c>
      <c r="D179" s="221"/>
      <c r="E179" s="221"/>
      <c r="F179" s="242" t="s">
        <v>1668</v>
      </c>
      <c r="G179" s="221"/>
      <c r="H179" s="221" t="s">
        <v>1740</v>
      </c>
      <c r="I179" s="221" t="s">
        <v>1670</v>
      </c>
      <c r="J179" s="221">
        <v>20</v>
      </c>
      <c r="K179" s="267"/>
    </row>
    <row r="180" spans="2:11" s="1" customFormat="1" ht="15" customHeight="1">
      <c r="B180" s="244"/>
      <c r="C180" s="221" t="s">
        <v>57</v>
      </c>
      <c r="D180" s="221"/>
      <c r="E180" s="221"/>
      <c r="F180" s="242" t="s">
        <v>1668</v>
      </c>
      <c r="G180" s="221"/>
      <c r="H180" s="221" t="s">
        <v>1741</v>
      </c>
      <c r="I180" s="221" t="s">
        <v>1670</v>
      </c>
      <c r="J180" s="221">
        <v>255</v>
      </c>
      <c r="K180" s="267"/>
    </row>
    <row r="181" spans="2:11" s="1" customFormat="1" ht="15" customHeight="1">
      <c r="B181" s="244"/>
      <c r="C181" s="221" t="s">
        <v>109</v>
      </c>
      <c r="D181" s="221"/>
      <c r="E181" s="221"/>
      <c r="F181" s="242" t="s">
        <v>1668</v>
      </c>
      <c r="G181" s="221"/>
      <c r="H181" s="221" t="s">
        <v>1632</v>
      </c>
      <c r="I181" s="221" t="s">
        <v>1670</v>
      </c>
      <c r="J181" s="221">
        <v>10</v>
      </c>
      <c r="K181" s="267"/>
    </row>
    <row r="182" spans="2:11" s="1" customFormat="1" ht="15" customHeight="1">
      <c r="B182" s="244"/>
      <c r="C182" s="221" t="s">
        <v>110</v>
      </c>
      <c r="D182" s="221"/>
      <c r="E182" s="221"/>
      <c r="F182" s="242" t="s">
        <v>1668</v>
      </c>
      <c r="G182" s="221"/>
      <c r="H182" s="221" t="s">
        <v>1742</v>
      </c>
      <c r="I182" s="221" t="s">
        <v>1703</v>
      </c>
      <c r="J182" s="221"/>
      <c r="K182" s="267"/>
    </row>
    <row r="183" spans="2:11" s="1" customFormat="1" ht="15" customHeight="1">
      <c r="B183" s="244"/>
      <c r="C183" s="221" t="s">
        <v>1743</v>
      </c>
      <c r="D183" s="221"/>
      <c r="E183" s="221"/>
      <c r="F183" s="242" t="s">
        <v>1668</v>
      </c>
      <c r="G183" s="221"/>
      <c r="H183" s="221" t="s">
        <v>1744</v>
      </c>
      <c r="I183" s="221" t="s">
        <v>1703</v>
      </c>
      <c r="J183" s="221"/>
      <c r="K183" s="267"/>
    </row>
    <row r="184" spans="2:11" s="1" customFormat="1" ht="15" customHeight="1">
      <c r="B184" s="244"/>
      <c r="C184" s="221" t="s">
        <v>1732</v>
      </c>
      <c r="D184" s="221"/>
      <c r="E184" s="221"/>
      <c r="F184" s="242" t="s">
        <v>1668</v>
      </c>
      <c r="G184" s="221"/>
      <c r="H184" s="221" t="s">
        <v>1745</v>
      </c>
      <c r="I184" s="221" t="s">
        <v>1703</v>
      </c>
      <c r="J184" s="221"/>
      <c r="K184" s="267"/>
    </row>
    <row r="185" spans="2:11" s="1" customFormat="1" ht="15" customHeight="1">
      <c r="B185" s="244"/>
      <c r="C185" s="221" t="s">
        <v>112</v>
      </c>
      <c r="D185" s="221"/>
      <c r="E185" s="221"/>
      <c r="F185" s="242" t="s">
        <v>1674</v>
      </c>
      <c r="G185" s="221"/>
      <c r="H185" s="221" t="s">
        <v>1746</v>
      </c>
      <c r="I185" s="221" t="s">
        <v>1670</v>
      </c>
      <c r="J185" s="221">
        <v>50</v>
      </c>
      <c r="K185" s="267"/>
    </row>
    <row r="186" spans="2:11" s="1" customFormat="1" ht="15" customHeight="1">
      <c r="B186" s="244"/>
      <c r="C186" s="221" t="s">
        <v>1747</v>
      </c>
      <c r="D186" s="221"/>
      <c r="E186" s="221"/>
      <c r="F186" s="242" t="s">
        <v>1674</v>
      </c>
      <c r="G186" s="221"/>
      <c r="H186" s="221" t="s">
        <v>1748</v>
      </c>
      <c r="I186" s="221" t="s">
        <v>1749</v>
      </c>
      <c r="J186" s="221"/>
      <c r="K186" s="267"/>
    </row>
    <row r="187" spans="2:11" s="1" customFormat="1" ht="15" customHeight="1">
      <c r="B187" s="244"/>
      <c r="C187" s="221" t="s">
        <v>1750</v>
      </c>
      <c r="D187" s="221"/>
      <c r="E187" s="221"/>
      <c r="F187" s="242" t="s">
        <v>1674</v>
      </c>
      <c r="G187" s="221"/>
      <c r="H187" s="221" t="s">
        <v>1751</v>
      </c>
      <c r="I187" s="221" t="s">
        <v>1749</v>
      </c>
      <c r="J187" s="221"/>
      <c r="K187" s="267"/>
    </row>
    <row r="188" spans="2:11" s="1" customFormat="1" ht="15" customHeight="1">
      <c r="B188" s="244"/>
      <c r="C188" s="221" t="s">
        <v>1752</v>
      </c>
      <c r="D188" s="221"/>
      <c r="E188" s="221"/>
      <c r="F188" s="242" t="s">
        <v>1674</v>
      </c>
      <c r="G188" s="221"/>
      <c r="H188" s="221" t="s">
        <v>1753</v>
      </c>
      <c r="I188" s="221" t="s">
        <v>1749</v>
      </c>
      <c r="J188" s="221"/>
      <c r="K188" s="267"/>
    </row>
    <row r="189" spans="2:11" s="1" customFormat="1" ht="15" customHeight="1">
      <c r="B189" s="244"/>
      <c r="C189" s="280" t="s">
        <v>1754</v>
      </c>
      <c r="D189" s="221"/>
      <c r="E189" s="221"/>
      <c r="F189" s="242" t="s">
        <v>1674</v>
      </c>
      <c r="G189" s="221"/>
      <c r="H189" s="221" t="s">
        <v>1755</v>
      </c>
      <c r="I189" s="221" t="s">
        <v>1756</v>
      </c>
      <c r="J189" s="281" t="s">
        <v>1757</v>
      </c>
      <c r="K189" s="267"/>
    </row>
    <row r="190" spans="2:11" s="1" customFormat="1" ht="15" customHeight="1">
      <c r="B190" s="244"/>
      <c r="C190" s="280" t="s">
        <v>45</v>
      </c>
      <c r="D190" s="221"/>
      <c r="E190" s="221"/>
      <c r="F190" s="242" t="s">
        <v>1668</v>
      </c>
      <c r="G190" s="221"/>
      <c r="H190" s="218" t="s">
        <v>1758</v>
      </c>
      <c r="I190" s="221" t="s">
        <v>1759</v>
      </c>
      <c r="J190" s="221"/>
      <c r="K190" s="267"/>
    </row>
    <row r="191" spans="2:11" s="1" customFormat="1" ht="15" customHeight="1">
      <c r="B191" s="244"/>
      <c r="C191" s="280" t="s">
        <v>1760</v>
      </c>
      <c r="D191" s="221"/>
      <c r="E191" s="221"/>
      <c r="F191" s="242" t="s">
        <v>1668</v>
      </c>
      <c r="G191" s="221"/>
      <c r="H191" s="221" t="s">
        <v>1761</v>
      </c>
      <c r="I191" s="221" t="s">
        <v>1703</v>
      </c>
      <c r="J191" s="221"/>
      <c r="K191" s="267"/>
    </row>
    <row r="192" spans="2:11" s="1" customFormat="1" ht="15" customHeight="1">
      <c r="B192" s="244"/>
      <c r="C192" s="280" t="s">
        <v>1762</v>
      </c>
      <c r="D192" s="221"/>
      <c r="E192" s="221"/>
      <c r="F192" s="242" t="s">
        <v>1668</v>
      </c>
      <c r="G192" s="221"/>
      <c r="H192" s="221" t="s">
        <v>1763</v>
      </c>
      <c r="I192" s="221" t="s">
        <v>1703</v>
      </c>
      <c r="J192" s="221"/>
      <c r="K192" s="267"/>
    </row>
    <row r="193" spans="2:11" s="1" customFormat="1" ht="15" customHeight="1">
      <c r="B193" s="244"/>
      <c r="C193" s="280" t="s">
        <v>1764</v>
      </c>
      <c r="D193" s="221"/>
      <c r="E193" s="221"/>
      <c r="F193" s="242" t="s">
        <v>1674</v>
      </c>
      <c r="G193" s="221"/>
      <c r="H193" s="221" t="s">
        <v>1765</v>
      </c>
      <c r="I193" s="221" t="s">
        <v>1703</v>
      </c>
      <c r="J193" s="221"/>
      <c r="K193" s="267"/>
    </row>
    <row r="194" spans="2:11" s="1" customFormat="1" ht="15" customHeight="1">
      <c r="B194" s="273"/>
      <c r="C194" s="282"/>
      <c r="D194" s="253"/>
      <c r="E194" s="253"/>
      <c r="F194" s="253"/>
      <c r="G194" s="253"/>
      <c r="H194" s="253"/>
      <c r="I194" s="253"/>
      <c r="J194" s="253"/>
      <c r="K194" s="274"/>
    </row>
    <row r="195" spans="2:11" s="1" customFormat="1" ht="18.75" customHeight="1">
      <c r="B195" s="255"/>
      <c r="C195" s="265"/>
      <c r="D195" s="265"/>
      <c r="E195" s="265"/>
      <c r="F195" s="275"/>
      <c r="G195" s="265"/>
      <c r="H195" s="265"/>
      <c r="I195" s="265"/>
      <c r="J195" s="265"/>
      <c r="K195" s="255"/>
    </row>
    <row r="196" spans="2:11" s="1" customFormat="1" ht="18.75" customHeight="1">
      <c r="B196" s="255"/>
      <c r="C196" s="265"/>
      <c r="D196" s="265"/>
      <c r="E196" s="265"/>
      <c r="F196" s="275"/>
      <c r="G196" s="265"/>
      <c r="H196" s="265"/>
      <c r="I196" s="265"/>
      <c r="J196" s="265"/>
      <c r="K196" s="255"/>
    </row>
    <row r="197" spans="2:11" s="1" customFormat="1" ht="18.75" customHeight="1">
      <c r="B197" s="228"/>
      <c r="C197" s="228"/>
      <c r="D197" s="228"/>
      <c r="E197" s="228"/>
      <c r="F197" s="228"/>
      <c r="G197" s="228"/>
      <c r="H197" s="228"/>
      <c r="I197" s="228"/>
      <c r="J197" s="228"/>
      <c r="K197" s="228"/>
    </row>
    <row r="198" spans="2:11" s="1" customFormat="1" ht="13.5">
      <c r="B198" s="210"/>
      <c r="C198" s="211"/>
      <c r="D198" s="211"/>
      <c r="E198" s="211"/>
      <c r="F198" s="211"/>
      <c r="G198" s="211"/>
      <c r="H198" s="211"/>
      <c r="I198" s="211"/>
      <c r="J198" s="211"/>
      <c r="K198" s="212"/>
    </row>
    <row r="199" spans="2:11" s="1" customFormat="1" ht="21">
      <c r="B199" s="213"/>
      <c r="C199" s="337" t="s">
        <v>1766</v>
      </c>
      <c r="D199" s="337"/>
      <c r="E199" s="337"/>
      <c r="F199" s="337"/>
      <c r="G199" s="337"/>
      <c r="H199" s="337"/>
      <c r="I199" s="337"/>
      <c r="J199" s="337"/>
      <c r="K199" s="214"/>
    </row>
    <row r="200" spans="2:11" s="1" customFormat="1" ht="25.5" customHeight="1">
      <c r="B200" s="213"/>
      <c r="C200" s="283" t="s">
        <v>1767</v>
      </c>
      <c r="D200" s="283"/>
      <c r="E200" s="283"/>
      <c r="F200" s="283" t="s">
        <v>1768</v>
      </c>
      <c r="G200" s="284"/>
      <c r="H200" s="343" t="s">
        <v>1769</v>
      </c>
      <c r="I200" s="343"/>
      <c r="J200" s="343"/>
      <c r="K200" s="214"/>
    </row>
    <row r="201" spans="2:11" s="1" customFormat="1" ht="5.25" customHeight="1">
      <c r="B201" s="244"/>
      <c r="C201" s="239"/>
      <c r="D201" s="239"/>
      <c r="E201" s="239"/>
      <c r="F201" s="239"/>
      <c r="G201" s="265"/>
      <c r="H201" s="239"/>
      <c r="I201" s="239"/>
      <c r="J201" s="239"/>
      <c r="K201" s="267"/>
    </row>
    <row r="202" spans="2:11" s="1" customFormat="1" ht="15" customHeight="1">
      <c r="B202" s="244"/>
      <c r="C202" s="221" t="s">
        <v>1759</v>
      </c>
      <c r="D202" s="221"/>
      <c r="E202" s="221"/>
      <c r="F202" s="242" t="s">
        <v>46</v>
      </c>
      <c r="G202" s="221"/>
      <c r="H202" s="342" t="s">
        <v>1770</v>
      </c>
      <c r="I202" s="342"/>
      <c r="J202" s="342"/>
      <c r="K202" s="267"/>
    </row>
    <row r="203" spans="2:11" s="1" customFormat="1" ht="15" customHeight="1">
      <c r="B203" s="244"/>
      <c r="C203" s="221"/>
      <c r="D203" s="221"/>
      <c r="E203" s="221"/>
      <c r="F203" s="242" t="s">
        <v>47</v>
      </c>
      <c r="G203" s="221"/>
      <c r="H203" s="342" t="s">
        <v>1771</v>
      </c>
      <c r="I203" s="342"/>
      <c r="J203" s="342"/>
      <c r="K203" s="267"/>
    </row>
    <row r="204" spans="2:11" s="1" customFormat="1" ht="15" customHeight="1">
      <c r="B204" s="244"/>
      <c r="C204" s="221"/>
      <c r="D204" s="221"/>
      <c r="E204" s="221"/>
      <c r="F204" s="242" t="s">
        <v>50</v>
      </c>
      <c r="G204" s="221"/>
      <c r="H204" s="342" t="s">
        <v>1772</v>
      </c>
      <c r="I204" s="342"/>
      <c r="J204" s="342"/>
      <c r="K204" s="267"/>
    </row>
    <row r="205" spans="2:11" s="1" customFormat="1" ht="15" customHeight="1">
      <c r="B205" s="244"/>
      <c r="C205" s="221"/>
      <c r="D205" s="221"/>
      <c r="E205" s="221"/>
      <c r="F205" s="242" t="s">
        <v>48</v>
      </c>
      <c r="G205" s="221"/>
      <c r="H205" s="342" t="s">
        <v>1773</v>
      </c>
      <c r="I205" s="342"/>
      <c r="J205" s="342"/>
      <c r="K205" s="267"/>
    </row>
    <row r="206" spans="2:11" s="1" customFormat="1" ht="15" customHeight="1">
      <c r="B206" s="244"/>
      <c r="C206" s="221"/>
      <c r="D206" s="221"/>
      <c r="E206" s="221"/>
      <c r="F206" s="242" t="s">
        <v>49</v>
      </c>
      <c r="G206" s="221"/>
      <c r="H206" s="342" t="s">
        <v>1774</v>
      </c>
      <c r="I206" s="342"/>
      <c r="J206" s="342"/>
      <c r="K206" s="267"/>
    </row>
    <row r="207" spans="2:11" s="1" customFormat="1" ht="15" customHeight="1">
      <c r="B207" s="244"/>
      <c r="C207" s="221"/>
      <c r="D207" s="221"/>
      <c r="E207" s="221"/>
      <c r="F207" s="242"/>
      <c r="G207" s="221"/>
      <c r="H207" s="221"/>
      <c r="I207" s="221"/>
      <c r="J207" s="221"/>
      <c r="K207" s="267"/>
    </row>
    <row r="208" spans="2:11" s="1" customFormat="1" ht="15" customHeight="1">
      <c r="B208" s="244"/>
      <c r="C208" s="221" t="s">
        <v>1715</v>
      </c>
      <c r="D208" s="221"/>
      <c r="E208" s="221"/>
      <c r="F208" s="242" t="s">
        <v>79</v>
      </c>
      <c r="G208" s="221"/>
      <c r="H208" s="342" t="s">
        <v>1775</v>
      </c>
      <c r="I208" s="342"/>
      <c r="J208" s="342"/>
      <c r="K208" s="267"/>
    </row>
    <row r="209" spans="2:11" s="1" customFormat="1" ht="15" customHeight="1">
      <c r="B209" s="244"/>
      <c r="C209" s="221"/>
      <c r="D209" s="221"/>
      <c r="E209" s="221"/>
      <c r="F209" s="242" t="s">
        <v>1610</v>
      </c>
      <c r="G209" s="221"/>
      <c r="H209" s="342" t="s">
        <v>1611</v>
      </c>
      <c r="I209" s="342"/>
      <c r="J209" s="342"/>
      <c r="K209" s="267"/>
    </row>
    <row r="210" spans="2:11" s="1" customFormat="1" ht="15" customHeight="1">
      <c r="B210" s="244"/>
      <c r="C210" s="221"/>
      <c r="D210" s="221"/>
      <c r="E210" s="221"/>
      <c r="F210" s="242" t="s">
        <v>1608</v>
      </c>
      <c r="G210" s="221"/>
      <c r="H210" s="342" t="s">
        <v>1776</v>
      </c>
      <c r="I210" s="342"/>
      <c r="J210" s="342"/>
      <c r="K210" s="267"/>
    </row>
    <row r="211" spans="2:11" s="1" customFormat="1" ht="15" customHeight="1">
      <c r="B211" s="285"/>
      <c r="C211" s="221"/>
      <c r="D211" s="221"/>
      <c r="E211" s="221"/>
      <c r="F211" s="242" t="s">
        <v>1612</v>
      </c>
      <c r="G211" s="280"/>
      <c r="H211" s="341" t="s">
        <v>1613</v>
      </c>
      <c r="I211" s="341"/>
      <c r="J211" s="341"/>
      <c r="K211" s="286"/>
    </row>
    <row r="212" spans="2:11" s="1" customFormat="1" ht="15" customHeight="1">
      <c r="B212" s="285"/>
      <c r="C212" s="221"/>
      <c r="D212" s="221"/>
      <c r="E212" s="221"/>
      <c r="F212" s="242" t="s">
        <v>1614</v>
      </c>
      <c r="G212" s="280"/>
      <c r="H212" s="341" t="s">
        <v>124</v>
      </c>
      <c r="I212" s="341"/>
      <c r="J212" s="341"/>
      <c r="K212" s="286"/>
    </row>
    <row r="213" spans="2:11" s="1" customFormat="1" ht="15" customHeight="1">
      <c r="B213" s="285"/>
      <c r="C213" s="221"/>
      <c r="D213" s="221"/>
      <c r="E213" s="221"/>
      <c r="F213" s="242"/>
      <c r="G213" s="280"/>
      <c r="H213" s="271"/>
      <c r="I213" s="271"/>
      <c r="J213" s="271"/>
      <c r="K213" s="286"/>
    </row>
    <row r="214" spans="2:11" s="1" customFormat="1" ht="15" customHeight="1">
      <c r="B214" s="285"/>
      <c r="C214" s="221" t="s">
        <v>1739</v>
      </c>
      <c r="D214" s="221"/>
      <c r="E214" s="221"/>
      <c r="F214" s="242">
        <v>1</v>
      </c>
      <c r="G214" s="280"/>
      <c r="H214" s="341" t="s">
        <v>1777</v>
      </c>
      <c r="I214" s="341"/>
      <c r="J214" s="341"/>
      <c r="K214" s="286"/>
    </row>
    <row r="215" spans="2:11" s="1" customFormat="1" ht="15" customHeight="1">
      <c r="B215" s="285"/>
      <c r="C215" s="221"/>
      <c r="D215" s="221"/>
      <c r="E215" s="221"/>
      <c r="F215" s="242">
        <v>2</v>
      </c>
      <c r="G215" s="280"/>
      <c r="H215" s="341" t="s">
        <v>1778</v>
      </c>
      <c r="I215" s="341"/>
      <c r="J215" s="341"/>
      <c r="K215" s="286"/>
    </row>
    <row r="216" spans="2:11" s="1" customFormat="1" ht="15" customHeight="1">
      <c r="B216" s="285"/>
      <c r="C216" s="221"/>
      <c r="D216" s="221"/>
      <c r="E216" s="221"/>
      <c r="F216" s="242">
        <v>3</v>
      </c>
      <c r="G216" s="280"/>
      <c r="H216" s="341" t="s">
        <v>1779</v>
      </c>
      <c r="I216" s="341"/>
      <c r="J216" s="341"/>
      <c r="K216" s="286"/>
    </row>
    <row r="217" spans="2:11" s="1" customFormat="1" ht="15" customHeight="1">
      <c r="B217" s="285"/>
      <c r="C217" s="221"/>
      <c r="D217" s="221"/>
      <c r="E217" s="221"/>
      <c r="F217" s="242">
        <v>4</v>
      </c>
      <c r="G217" s="280"/>
      <c r="H217" s="341" t="s">
        <v>1780</v>
      </c>
      <c r="I217" s="341"/>
      <c r="J217" s="341"/>
      <c r="K217" s="286"/>
    </row>
    <row r="218" spans="2:11" s="1" customFormat="1" ht="12.75" customHeight="1">
      <c r="B218" s="287"/>
      <c r="C218" s="288"/>
      <c r="D218" s="288"/>
      <c r="E218" s="288"/>
      <c r="F218" s="288"/>
      <c r="G218" s="288"/>
      <c r="H218" s="288"/>
      <c r="I218" s="288"/>
      <c r="J218" s="288"/>
      <c r="K218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1020000085 - TR 110 kV Č....</vt:lpstr>
      <vt:lpstr>Pokyny pro vyplnění</vt:lpstr>
      <vt:lpstr>'1020000085 - TR 110 kV Č....'!Názvy_tisku</vt:lpstr>
      <vt:lpstr>'Rekapitulace stavby'!Názvy_tisku</vt:lpstr>
      <vt:lpstr>'1020000085 - TR 110 kV Č....'!Oblast_tisku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Popelková, Lenka</cp:lastModifiedBy>
  <cp:lastPrinted>2021-06-09T11:29:55Z</cp:lastPrinted>
  <dcterms:created xsi:type="dcterms:W3CDTF">2021-06-09T09:56:35Z</dcterms:created>
  <dcterms:modified xsi:type="dcterms:W3CDTF">2022-02-22T10:32:09Z</dcterms:modified>
</cp:coreProperties>
</file>