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y\Omexom\TR České Budějovice\DPS\ZTI\"/>
    </mc:Choice>
  </mc:AlternateContent>
  <xr:revisionPtr revIDLastSave="0" documentId="8_{06B1C9E2-6A26-4B6E-AC21-DCE10A0752DE}" xr6:coauthVersionLast="45" xr6:coauthVersionMax="45" xr10:uidLastSave="{00000000-0000-0000-0000-000000000000}"/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Pol'!$A$1:$U$77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1" i="1" l="1"/>
  <c r="I52" i="1" s="1"/>
  <c r="I50" i="1"/>
  <c r="I49" i="1"/>
  <c r="I48" i="1"/>
  <c r="I47" i="1"/>
  <c r="I16" i="1" s="1"/>
  <c r="G39" i="1"/>
  <c r="F39" i="1"/>
  <c r="G67" i="12"/>
  <c r="AC67" i="12"/>
  <c r="AD67" i="12"/>
  <c r="G8" i="12"/>
  <c r="O8" i="12"/>
  <c r="G9" i="12"/>
  <c r="I9" i="12"/>
  <c r="I8" i="12" s="1"/>
  <c r="K9" i="12"/>
  <c r="K8" i="12" s="1"/>
  <c r="M9" i="12"/>
  <c r="M8" i="12" s="1"/>
  <c r="O9" i="12"/>
  <c r="Q9" i="12"/>
  <c r="Q8" i="12" s="1"/>
  <c r="U9" i="12"/>
  <c r="U8" i="12" s="1"/>
  <c r="G11" i="12"/>
  <c r="I11" i="12"/>
  <c r="I10" i="12" s="1"/>
  <c r="K11" i="12"/>
  <c r="M11" i="12"/>
  <c r="O11" i="12"/>
  <c r="Q11" i="12"/>
  <c r="Q10" i="12" s="1"/>
  <c r="U11" i="12"/>
  <c r="G12" i="12"/>
  <c r="G10" i="12" s="1"/>
  <c r="I12" i="12"/>
  <c r="K12" i="12"/>
  <c r="K10" i="12" s="1"/>
  <c r="O12" i="12"/>
  <c r="O10" i="12" s="1"/>
  <c r="Q12" i="12"/>
  <c r="U12" i="12"/>
  <c r="U10" i="12" s="1"/>
  <c r="G13" i="12"/>
  <c r="I13" i="12"/>
  <c r="K13" i="12"/>
  <c r="M13" i="12"/>
  <c r="O13" i="12"/>
  <c r="Q13" i="12"/>
  <c r="U13" i="12"/>
  <c r="G15" i="12"/>
  <c r="I15" i="12"/>
  <c r="I14" i="12" s="1"/>
  <c r="K15" i="12"/>
  <c r="M15" i="12"/>
  <c r="O15" i="12"/>
  <c r="Q15" i="12"/>
  <c r="Q14" i="12" s="1"/>
  <c r="U15" i="12"/>
  <c r="G16" i="12"/>
  <c r="M16" i="12" s="1"/>
  <c r="I16" i="12"/>
  <c r="K16" i="12"/>
  <c r="K14" i="12" s="1"/>
  <c r="O16" i="12"/>
  <c r="Q16" i="12"/>
  <c r="U16" i="12"/>
  <c r="U14" i="12" s="1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O14" i="12" s="1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2" i="12"/>
  <c r="G31" i="12" s="1"/>
  <c r="I32" i="12"/>
  <c r="K32" i="12"/>
  <c r="K31" i="12" s="1"/>
  <c r="O32" i="12"/>
  <c r="O31" i="12" s="1"/>
  <c r="Q32" i="12"/>
  <c r="U32" i="12"/>
  <c r="U31" i="12" s="1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I31" i="12" s="1"/>
  <c r="K35" i="12"/>
  <c r="M35" i="12"/>
  <c r="O35" i="12"/>
  <c r="Q35" i="12"/>
  <c r="Q31" i="12" s="1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G47" i="12"/>
  <c r="I47" i="12"/>
  <c r="I46" i="12" s="1"/>
  <c r="K47" i="12"/>
  <c r="M47" i="12"/>
  <c r="O47" i="12"/>
  <c r="Q47" i="12"/>
  <c r="Q46" i="12" s="1"/>
  <c r="U47" i="12"/>
  <c r="G48" i="12"/>
  <c r="M48" i="12" s="1"/>
  <c r="I48" i="12"/>
  <c r="K48" i="12"/>
  <c r="K46" i="12" s="1"/>
  <c r="O48" i="12"/>
  <c r="Q48" i="12"/>
  <c r="U48" i="12"/>
  <c r="U46" i="12" s="1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O46" i="12" s="1"/>
  <c r="Q50" i="12"/>
  <c r="U50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I20" i="1"/>
  <c r="I19" i="1"/>
  <c r="I18" i="1"/>
  <c r="I17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G28" i="1"/>
  <c r="M46" i="12"/>
  <c r="M14" i="12"/>
  <c r="M10" i="12"/>
  <c r="M32" i="12"/>
  <c r="M31" i="12" s="1"/>
  <c r="M12" i="12"/>
  <c r="G14" i="12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<sst xmlns="http://schemas.openxmlformats.org/spreadsheetml/2006/main" count="364" uniqueCount="211">
  <si>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</si>
  <si>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</si>
  <si>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</si>
  <si>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</si>
  <si>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</si>
  <si>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</si>
  <si>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</si>
  <si>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</si>
  <si>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</si>
  <si>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</si>
  <si>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</si>
  <si>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</si>
  <si>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</si>
  <si>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</si>
  <si>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</si>
  <si>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</si>
  <si>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</si>
  <si>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</si>
  <si>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</si>
  <si>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</si>
  <si>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</si>
  <si>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</si>
  <si>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</si>
  <si>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</si>
  <si>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</si>
  <si>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</si>
  <si>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</si>
  <si>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</si>
  <si>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</si>
  <si>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</si>
  <si>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</si>
  <si>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</si>
  <si>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</si>
  <si>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</si>
  <si>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</si>
  <si>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</si>
  <si>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</si>
  <si>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</si>
  <si>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</si>
  <si>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</si>
  <si>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</si>
  <si>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 xml:space="preserve"> České Budějovice</t>
  </si>
  <si>
    <t>Rozpočet:</t>
  </si>
  <si>
    <t>Misto</t>
  </si>
  <si>
    <t>TR České Budějovice - ZTI</t>
  </si>
  <si>
    <t>Ing. Hana Maršálková</t>
  </si>
  <si>
    <t>Trnkova 118</t>
  </si>
  <si>
    <t>Brno</t>
  </si>
  <si>
    <t>62800</t>
  </si>
  <si>
    <t>68107005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</si>
  <si>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</si>
  <si>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</si>
  <si>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</si>
  <si>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</si>
  <si>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</si>
  <si>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</si>
  <si>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</si>
  <si>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</si>
  <si>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</si>
  <si>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</si>
  <si>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</si>
  <si>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</si>
  <si>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</si>
  <si>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</si>
  <si>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</si>
  <si>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</si>
  <si>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</si>
  <si>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</si>
  <si>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</si>
  <si>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</si>
  <si>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</si>
  <si>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</si>
  <si>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</si>
  <si>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</si>
  <si>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</si>
  <si>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</si>
  <si>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</si>
  <si>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</si>
  <si>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</si>
  <si>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</si>
  <si>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</si>
  <si>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</si>
  <si>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</si>
  <si>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</si>
  <si>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</si>
  <si>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</si>
  <si>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</si>
  <si>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</si>
  <si>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</si>
  <si>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</si>
  <si>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</si>
  <si>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</si>
  <si>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</si>
  <si>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</si>
  <si>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139200010RAB</t>
  </si>
  <si>
    <t>Výkop rýh v uzavřeném prostoru v hornině1-4, rýha 60/80 cm, odvoz 10 km, uložení na skládku</t>
  </si>
  <si>
    <t>m</t>
  </si>
  <si>
    <t>POL2_0</t>
  </si>
  <si>
    <t>974049133R00</t>
  </si>
  <si>
    <t>Vysekání rýh v betonových zdech 5x10 cm</t>
  </si>
  <si>
    <t>POL1_0</t>
  </si>
  <si>
    <t>974052513R00</t>
  </si>
  <si>
    <t>Frézování drážky do 30x30 mm, strop, beton</t>
  </si>
  <si>
    <t>979081111R00</t>
  </si>
  <si>
    <t>Odvoz suti a vybour. hmot na skládku do 1 km</t>
  </si>
  <si>
    <t>t</t>
  </si>
  <si>
    <t>721176101R00</t>
  </si>
  <si>
    <t>Potrubí HT připojovací D 32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</si>
  <si>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</si>
  <si>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</si>
  <si>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</si>
  <si>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</si>
  <si>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</si>
  <si>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</si>
  <si>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28650813R</t>
  </si>
  <si>
    <t>Přechodka kanal. PVC-kamenina D 160 mm</t>
  </si>
  <si>
    <t>kus</t>
  </si>
  <si>
    <t>POL3_0</t>
  </si>
  <si>
    <t>721100001RA0</t>
  </si>
  <si>
    <t>Kanalizace vnitřní, kamenina DN 150, zemní práce</t>
  </si>
  <si>
    <t>721273150RT1</t>
  </si>
  <si>
    <t>Hlavice ventilační přivětrávací HL900, přivzdušňovací ventil HL900, D 50/75/110 mm</t>
  </si>
  <si>
    <t>28349050R</t>
  </si>
  <si>
    <t>Dvířka plastová 150 x 150 mm</t>
  </si>
  <si>
    <t>721194107R00</t>
  </si>
  <si>
    <t>Vyvedení odpadních výpustek D 75 x 1,9</t>
  </si>
  <si>
    <t>721194105R00</t>
  </si>
  <si>
    <t>Vyvedení odpadních výpustek D 50 x 1,8</t>
  </si>
  <si>
    <t>721194109R00</t>
  </si>
  <si>
    <t>Vyvedení odpadních výpustek D 110 x 2,3</t>
  </si>
  <si>
    <t>55162150.AR</t>
  </si>
  <si>
    <t>HL21 Vtok se zápachovou uzávěrkou DN 30</t>
  </si>
  <si>
    <t>28654741R</t>
  </si>
  <si>
    <t>HL136N sifon kondenzační DN 40  PP vodorovný odtok, stavební výška 95 mm</t>
  </si>
  <si>
    <t>721290111R00</t>
  </si>
  <si>
    <t>Zkouška těsnosti kanalizace vodou DN 125</t>
  </si>
  <si>
    <t>721178126R01</t>
  </si>
  <si>
    <t>Čisticí kus pro potr.svislé D110</t>
  </si>
  <si>
    <t>998721101R00</t>
  </si>
  <si>
    <t>Přesun hmot pro vnitřní kanalizaci, výšky do 6 m</t>
  </si>
  <si>
    <t>722172332R00</t>
  </si>
  <si>
    <t>Potrubí z PPR, teplá, D 25x4,2 mm, vč. zed. výpom.</t>
  </si>
  <si>
    <t>722172312R00</t>
  </si>
  <si>
    <t>Potrubí z PPR, studená, D 25x3,5 mm, vč.zed.výpom.</t>
  </si>
  <si>
    <t>722172313R00</t>
  </si>
  <si>
    <t>Potrubí z PPR, studená, D 32x4,4 mm, vč.zed.výpom.</t>
  </si>
  <si>
    <t>722181211R00</t>
  </si>
  <si>
    <t>Izolace návleková tl. stěny 6 mm</t>
  </si>
  <si>
    <t>722181214RT8</t>
  </si>
  <si>
    <t>Izolace návleková  tl. stěny 20 mm, vnitřní průměr 25 mm</t>
  </si>
  <si>
    <t>734293273R00</t>
  </si>
  <si>
    <t>Kohout kulový FILTR  DN 25</t>
  </si>
  <si>
    <t>ART250T</t>
  </si>
  <si>
    <t>Rohový ventil - 1/2"x(3/4"+3/8")s filtrem</t>
  </si>
  <si>
    <t>722202216R00</t>
  </si>
  <si>
    <t>Nástěnka MZD PP D 25xR1/2</t>
  </si>
  <si>
    <t>722202217R00</t>
  </si>
  <si>
    <t>Nástěnka MZD PP-R D 25xR3/4</t>
  </si>
  <si>
    <t>722236314R00</t>
  </si>
  <si>
    <t>Ventil uzavírací,šikmý vnitřní z. DN 32</t>
  </si>
  <si>
    <t>725819401R00</t>
  </si>
  <si>
    <t>Montáž ventilu rohového s trubičkou G 1/2</t>
  </si>
  <si>
    <t>soubor</t>
  </si>
  <si>
    <t>722280107R00</t>
  </si>
  <si>
    <t>Tlaková zkouška vodovodního potrubí do DN 40</t>
  </si>
  <si>
    <t>722290234R00</t>
  </si>
  <si>
    <t>Proplach a dezinfekce vodovod.potrubí do DN 80</t>
  </si>
  <si>
    <t>998722101R00</t>
  </si>
  <si>
    <t>Přesun hmot pro vnitřní vodovod, výšky do 6 m</t>
  </si>
  <si>
    <t>725860213R00</t>
  </si>
  <si>
    <t>Sifon umyvadlový HL132, D 32, 40 mm</t>
  </si>
  <si>
    <t>725823111RT1</t>
  </si>
  <si>
    <t>Baterie umyvadlová stoján. ruční, bez otvír.odpadu, standardní</t>
  </si>
  <si>
    <t>725017122R00</t>
  </si>
  <si>
    <t>Umyvadlo na šrouby  55 x 42 cm, bílé</t>
  </si>
  <si>
    <t>725219401R00</t>
  </si>
  <si>
    <t>Montáž umyvadel na šrouby do zdiva</t>
  </si>
  <si>
    <t>725014121RT1</t>
  </si>
  <si>
    <t xml:space="preserve">Klozet závěsný, hlub. splach., bílý, včetně sedátka v bílé barvě </t>
  </si>
  <si>
    <t>286967561R</t>
  </si>
  <si>
    <t>Modul-WC ovládání zepředu  h=108 cm, pro mokrý proces, do zděné předstěnové instalace. 2 objemy splachování</t>
  </si>
  <si>
    <t>725980122R00</t>
  </si>
  <si>
    <t>Dvířka z plastu, 300 x 300 mm</t>
  </si>
  <si>
    <t>725536243R00</t>
  </si>
  <si>
    <t>Ohřívač elek. zásobníkový závěsný 80 litrů</t>
  </si>
  <si>
    <t>725539102R00</t>
  </si>
  <si>
    <t>Montáž elektr.ohřívačů, ostatní typy  80 l</t>
  </si>
  <si>
    <t>725249103R00</t>
  </si>
  <si>
    <t>Montáž sprchových koutů</t>
  </si>
  <si>
    <t>55220113.MR</t>
  </si>
  <si>
    <t xml:space="preserve">Vanička sprchová 90x90 </t>
  </si>
  <si>
    <t>725249102R00</t>
  </si>
  <si>
    <t>Montáž sprchových mís a vaniček</t>
  </si>
  <si>
    <t>55484451.AR</t>
  </si>
  <si>
    <t xml:space="preserve">Dveře sprchové kloubové 90 cm </t>
  </si>
  <si>
    <t>551441</t>
  </si>
  <si>
    <t>Baterie sprchová + sprcha ruční vč. připevňovací , tyče</t>
  </si>
  <si>
    <t>725849200R00</t>
  </si>
  <si>
    <t>Montáž baterií sprchových, nastavitelná výška</t>
  </si>
  <si>
    <t>2869676</t>
  </si>
  <si>
    <t>Modul-výlevka h=130 cm, pro nástěnnou armaturu, odpadní koleno 50mm, nastavitelné pozinkované podpěry</t>
  </si>
  <si>
    <t>64271102R</t>
  </si>
  <si>
    <t>Výlevka závěsná se sklopnou plastovou mřížkou, bílá</t>
  </si>
  <si>
    <t>725339101R00</t>
  </si>
  <si>
    <t>Montáž výlevky diturvitové, bez nádrže a armatur</t>
  </si>
  <si>
    <t>998725101R00</t>
  </si>
  <si>
    <t>Přesun hmot pro zařizovací předměty,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</si>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</sst>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7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4" t="s">
        <v>40</v>
      </c>
      <c r="C1" s="85"/>
      <c r="D1" s="85"/>
      <c r="E1" s="85"/>
      <c r="F1" s="85"/>
      <c r="G1" s="85"/>
      <c r="H1" s="85"/>
      <c r="I1" s="85"/>
      <c r="J1" s="86"/>
    </row>
    <row r="2" spans="1:15" ht="23.25" customHeight="1" x14ac:dyDescent="0.2">
      <c r="A2" s="4"/>
      <c r="B2" s="105" t="s">
        <v>38</v>
      </c>
      <c r="C2" s="106"/>
      <c r="D2" s="107" t="s">
        <v>44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43</v>
      </c>
      <c r="C3" s="111"/>
      <c r="D3" s="112" t="s">
        <v>41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42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7" t="s">
        <v>21</v>
      </c>
      <c r="C5" s="5"/>
      <c r="D5" s="121"/>
      <c r="E5" s="26"/>
      <c r="F5" s="26"/>
      <c r="G5" s="26"/>
      <c r="H5" s="28" t="s">
        <v>33</v>
      </c>
      <c r="I5" s="121"/>
      <c r="J5" s="11"/>
    </row>
    <row r="6" spans="1:15" ht="15.75" customHeight="1" x14ac:dyDescent="0.2">
      <c r="A6" s="4"/>
      <c r="B6" s="41"/>
      <c r="C6" s="26"/>
      <c r="D6" s="121"/>
      <c r="E6" s="26"/>
      <c r="F6" s="26"/>
      <c r="G6" s="26"/>
      <c r="H6" s="28" t="s">
        <v>34</v>
      </c>
      <c r="I6" s="121"/>
      <c r="J6" s="11"/>
    </row>
    <row r="7" spans="1:15" ht="15.75" customHeight="1" x14ac:dyDescent="0.2">
      <c r="A7" s="4"/>
      <c r="B7" s="42"/>
      <c r="C7" s="122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3" t="s">
        <v>45</v>
      </c>
      <c r="E11" s="123"/>
      <c r="F11" s="123"/>
      <c r="G11" s="123"/>
      <c r="H11" s="28" t="s">
        <v>33</v>
      </c>
      <c r="I11" s="127" t="s">
        <v>49</v>
      </c>
      <c r="J11" s="11"/>
    </row>
    <row r="12" spans="1:15" ht="15.75" customHeight="1" x14ac:dyDescent="0.2">
      <c r="A12" s="4"/>
      <c r="B12" s="41"/>
      <c r="C12" s="26"/>
      <c r="D12" s="124" t="s">
        <v>46</v>
      </c>
      <c r="E12" s="124"/>
      <c r="F12" s="124"/>
      <c r="G12" s="124"/>
      <c r="H12" s="28" t="s">
        <v>34</v>
      </c>
      <c r="I12" s="127"/>
      <c r="J12" s="11"/>
    </row>
    <row r="13" spans="1:15" ht="15.75" customHeight="1" x14ac:dyDescent="0.2">
      <c r="A13" s="4"/>
      <c r="B13" s="42"/>
      <c r="C13" s="126" t="s">
        <v>48</v>
      </c>
      <c r="D13" s="125" t="s">
        <v>47</v>
      </c>
      <c r="E13" s="125"/>
      <c r="F13" s="125"/>
      <c r="G13" s="1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9"/>
      <c r="F15" s="99"/>
      <c r="G15" s="80"/>
      <c r="H15" s="80"/>
      <c r="I15" s="80" t="s">
        <v>28</v>
      </c>
      <c r="J15" s="81"/>
    </row>
    <row r="16" spans="1:15" ht="23.25" customHeight="1" x14ac:dyDescent="0.2">
      <c r="A16" s="192" t="s">
        <v>23</v>
      </c>
      <c r="B16" s="193" t="s">
        <v>23</v>
      </c>
      <c r="C16" s="58"/>
      <c r="D16" s="59"/>
      <c r="E16" s="82"/>
      <c r="F16" s="83"/>
      <c r="G16" s="82"/>
      <c r="H16" s="83"/>
      <c r="I16" s="82">
        <f>SUMIF(F47:F51,A16,I47:I51)+SUMIF(F47:F51,"PSU",I47:I51)</f>
        <v>0</v>
      </c>
      <c r="J16" s="92"/>
    </row>
    <row r="17" spans="1:10" ht="23.25" customHeight="1" x14ac:dyDescent="0.2">
      <c r="A17" s="192" t="s">
        <v>24</v>
      </c>
      <c r="B17" s="193" t="s">
        <v>24</v>
      </c>
      <c r="C17" s="58"/>
      <c r="D17" s="59"/>
      <c r="E17" s="82"/>
      <c r="F17" s="83"/>
      <c r="G17" s="82"/>
      <c r="H17" s="83"/>
      <c r="I17" s="82">
        <f>SUMIF(F47:F51,A17,I47:I51)</f>
        <v>0</v>
      </c>
      <c r="J17" s="92"/>
    </row>
    <row r="18" spans="1:10" ht="23.25" customHeight="1" x14ac:dyDescent="0.2">
      <c r="A18" s="192" t="s">
        <v>25</v>
      </c>
      <c r="B18" s="193" t="s">
        <v>25</v>
      </c>
      <c r="C18" s="58"/>
      <c r="D18" s="59"/>
      <c r="E18" s="82"/>
      <c r="F18" s="83"/>
      <c r="G18" s="82"/>
      <c r="H18" s="83"/>
      <c r="I18" s="82">
        <f>SUMIF(F47:F51,A18,I47:I51)</f>
        <v>0</v>
      </c>
      <c r="J18" s="92"/>
    </row>
    <row r="19" spans="1:10" ht="23.25" customHeight="1" x14ac:dyDescent="0.2">
      <c r="A19" s="192" t="s">
        <v>65</v>
      </c>
      <c r="B19" s="193" t="s">
        <v>26</v>
      </c>
      <c r="C19" s="58"/>
      <c r="D19" s="59"/>
      <c r="E19" s="82"/>
      <c r="F19" s="83"/>
      <c r="G19" s="82"/>
      <c r="H19" s="83"/>
      <c r="I19" s="82">
        <f>SUMIF(F47:F51,A19,I47:I51)</f>
        <v>0</v>
      </c>
      <c r="J19" s="92"/>
    </row>
    <row r="20" spans="1:10" ht="23.25" customHeight="1" x14ac:dyDescent="0.2">
      <c r="A20" s="192" t="s">
        <v>66</v>
      </c>
      <c r="B20" s="193" t="s">
        <v>27</v>
      </c>
      <c r="C20" s="58"/>
      <c r="D20" s="59"/>
      <c r="E20" s="82"/>
      <c r="F20" s="83"/>
      <c r="G20" s="82"/>
      <c r="H20" s="83"/>
      <c r="I20" s="82">
        <f>SUMIF(F47:F51,A20,I47:I51)</f>
        <v>0</v>
      </c>
      <c r="J20" s="92"/>
    </row>
    <row r="21" spans="1:10" ht="23.25" customHeight="1" x14ac:dyDescent="0.2">
      <c r="A21" s="4"/>
      <c r="B21" s="74" t="s">
        <v>28</v>
      </c>
      <c r="C21" s="75"/>
      <c r="D21" s="76"/>
      <c r="E21" s="93"/>
      <c r="F21" s="94"/>
      <c r="G21" s="93"/>
      <c r="H21" s="94"/>
      <c r="I21" s="93">
        <f>SUM(I16:J20)</f>
        <v>0</v>
      </c>
      <c r="J21" s="9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0">
        <f>ZakladDPHSniVypocet</f>
        <v>0</v>
      </c>
      <c r="H23" s="91"/>
      <c r="I23" s="9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6">
        <f>ZakladDPHSni*SazbaDPH1/100</f>
        <v>0</v>
      </c>
      <c r="H24" s="97"/>
      <c r="I24" s="9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0">
        <f>ZakladDPHZaklVypocet</f>
        <v>0</v>
      </c>
      <c r="H25" s="91"/>
      <c r="I25" s="9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7">
        <f>ZakladDPHZakl*SazbaDPH2/100</f>
        <v>0</v>
      </c>
      <c r="H26" s="88"/>
      <c r="I26" s="8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89">
        <f>0</f>
        <v>0</v>
      </c>
      <c r="H27" s="89"/>
      <c r="I27" s="89"/>
      <c r="J27" s="63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43969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5" t="s">
        <v>2</v>
      </c>
      <c r="E35" s="9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50</v>
      </c>
      <c r="C39" s="137" t="s">
        <v>44</v>
      </c>
      <c r="D39" s="138"/>
      <c r="E39" s="138"/>
      <c r="F39" s="146">
        <f>'Rozpočet Pol'!AC67</f>
        <v>0</v>
      </c>
      <c r="G39" s="147">
        <f>'Rozpočet Pol'!AD67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51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53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54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55</v>
      </c>
      <c r="C47" s="174" t="s">
        <v>56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57</v>
      </c>
      <c r="C48" s="164" t="s">
        <v>58</v>
      </c>
      <c r="D48" s="166"/>
      <c r="E48" s="166"/>
      <c r="F48" s="182" t="s">
        <v>23</v>
      </c>
      <c r="G48" s="183"/>
      <c r="H48" s="183"/>
      <c r="I48" s="184">
        <f>'Rozpočet Pol'!G10</f>
        <v>0</v>
      </c>
      <c r="J48" s="184"/>
    </row>
    <row r="49" spans="1:10" ht="25.5" customHeight="1" x14ac:dyDescent="0.2">
      <c r="A49" s="162"/>
      <c r="B49" s="165" t="s">
        <v>59</v>
      </c>
      <c r="C49" s="164" t="s">
        <v>60</v>
      </c>
      <c r="D49" s="166"/>
      <c r="E49" s="166"/>
      <c r="F49" s="182" t="s">
        <v>24</v>
      </c>
      <c r="G49" s="183"/>
      <c r="H49" s="183"/>
      <c r="I49" s="184">
        <f>'Rozpočet Pol'!G14</f>
        <v>0</v>
      </c>
      <c r="J49" s="184"/>
    </row>
    <row r="50" spans="1:10" ht="25.5" customHeight="1" x14ac:dyDescent="0.2">
      <c r="A50" s="162"/>
      <c r="B50" s="165" t="s">
        <v>61</v>
      </c>
      <c r="C50" s="164" t="s">
        <v>62</v>
      </c>
      <c r="D50" s="166"/>
      <c r="E50" s="166"/>
      <c r="F50" s="182" t="s">
        <v>24</v>
      </c>
      <c r="G50" s="183"/>
      <c r="H50" s="183"/>
      <c r="I50" s="184">
        <f>'Rozpočet Pol'!G31</f>
        <v>0</v>
      </c>
      <c r="J50" s="184"/>
    </row>
    <row r="51" spans="1:10" ht="25.5" customHeight="1" x14ac:dyDescent="0.2">
      <c r="A51" s="162"/>
      <c r="B51" s="176" t="s">
        <v>63</v>
      </c>
      <c r="C51" s="177" t="s">
        <v>64</v>
      </c>
      <c r="D51" s="178"/>
      <c r="E51" s="178"/>
      <c r="F51" s="185" t="s">
        <v>24</v>
      </c>
      <c r="G51" s="186"/>
      <c r="H51" s="186"/>
      <c r="I51" s="187">
        <f>'Rozpočet Pol'!G46</f>
        <v>0</v>
      </c>
      <c r="J51" s="187"/>
    </row>
    <row r="52" spans="1:10" ht="25.5" customHeight="1" x14ac:dyDescent="0.2">
      <c r="A52" s="163"/>
      <c r="B52" s="169" t="s">
        <v>1</v>
      </c>
      <c r="C52" s="169"/>
      <c r="D52" s="170"/>
      <c r="E52" s="170"/>
      <c r="F52" s="188"/>
      <c r="G52" s="189"/>
      <c r="H52" s="189"/>
      <c r="I52" s="190">
        <f>SUM(I47:I51)</f>
        <v>0</v>
      </c>
      <c r="J52" s="190"/>
    </row>
    <row r="53" spans="1:10" x14ac:dyDescent="0.2">
      <c r="F53" s="191"/>
      <c r="G53" s="129"/>
      <c r="H53" s="191"/>
      <c r="I53" s="129"/>
      <c r="J53" s="129"/>
    </row>
    <row r="54" spans="1:10" x14ac:dyDescent="0.2">
      <c r="F54" s="191"/>
      <c r="G54" s="129"/>
      <c r="H54" s="191"/>
      <c r="I54" s="129"/>
      <c r="J54" s="129"/>
    </row>
    <row r="55" spans="1:10" x14ac:dyDescent="0.2">
      <c r="F55" s="191"/>
      <c r="G55" s="129"/>
      <c r="H55" s="191"/>
      <c r="I55" s="129"/>
      <c r="J55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68</v>
      </c>
    </row>
    <row r="2" spans="1:60" ht="24.95" customHeight="1" x14ac:dyDescent="0.2">
      <c r="A2" s="201" t="s">
        <v>67</v>
      </c>
      <c r="B2" s="195"/>
      <c r="C2" s="196" t="s">
        <v>44</v>
      </c>
      <c r="D2" s="197"/>
      <c r="E2" s="197"/>
      <c r="F2" s="197"/>
      <c r="G2" s="203"/>
      <c r="AE2" t="s">
        <v>69</v>
      </c>
    </row>
    <row r="3" spans="1:60" ht="24.95" customHeight="1" x14ac:dyDescent="0.2">
      <c r="A3" s="202" t="s">
        <v>7</v>
      </c>
      <c r="B3" s="200"/>
      <c r="C3" s="198" t="s">
        <v>41</v>
      </c>
      <c r="D3" s="199"/>
      <c r="E3" s="199"/>
      <c r="F3" s="199"/>
      <c r="G3" s="204"/>
      <c r="AE3" t="s">
        <v>70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71</v>
      </c>
    </row>
    <row r="5" spans="1:60" hidden="1" x14ac:dyDescent="0.2">
      <c r="A5" s="205" t="s">
        <v>72</v>
      </c>
      <c r="B5" s="206"/>
      <c r="C5" s="207"/>
      <c r="D5" s="208"/>
      <c r="E5" s="208"/>
      <c r="F5" s="208"/>
      <c r="G5" s="209"/>
      <c r="AE5" t="s">
        <v>73</v>
      </c>
    </row>
    <row r="7" spans="1:60" ht="38.25" x14ac:dyDescent="0.2">
      <c r="A7" s="214" t="s">
        <v>74</v>
      </c>
      <c r="B7" s="215" t="s">
        <v>75</v>
      </c>
      <c r="C7" s="215" t="s">
        <v>76</v>
      </c>
      <c r="D7" s="214" t="s">
        <v>77</v>
      </c>
      <c r="E7" s="214" t="s">
        <v>78</v>
      </c>
      <c r="F7" s="210" t="s">
        <v>79</v>
      </c>
      <c r="G7" s="231" t="s">
        <v>28</v>
      </c>
      <c r="H7" s="232" t="s">
        <v>29</v>
      </c>
      <c r="I7" s="232" t="s">
        <v>80</v>
      </c>
      <c r="J7" s="232" t="s">
        <v>30</v>
      </c>
      <c r="K7" s="232" t="s">
        <v>81</v>
      </c>
      <c r="L7" s="232" t="s">
        <v>82</v>
      </c>
      <c r="M7" s="232" t="s">
        <v>83</v>
      </c>
      <c r="N7" s="232" t="s">
        <v>84</v>
      </c>
      <c r="O7" s="232" t="s">
        <v>85</v>
      </c>
      <c r="P7" s="232" t="s">
        <v>86</v>
      </c>
      <c r="Q7" s="232" t="s">
        <v>87</v>
      </c>
      <c r="R7" s="232" t="s">
        <v>88</v>
      </c>
      <c r="S7" s="232" t="s">
        <v>89</v>
      </c>
      <c r="T7" s="232" t="s">
        <v>90</v>
      </c>
      <c r="U7" s="217" t="s">
        <v>91</v>
      </c>
    </row>
    <row r="8" spans="1:60" x14ac:dyDescent="0.2">
      <c r="A8" s="233" t="s">
        <v>92</v>
      </c>
      <c r="B8" s="234" t="s">
        <v>55</v>
      </c>
      <c r="C8" s="235" t="s">
        <v>56</v>
      </c>
      <c r="D8" s="236"/>
      <c r="E8" s="237"/>
      <c r="F8" s="238"/>
      <c r="G8" s="238">
        <f>SUMIF(AE9:AE9,"&lt;&gt;NOR",G9:G9)</f>
        <v>0</v>
      </c>
      <c r="H8" s="238"/>
      <c r="I8" s="238">
        <f>SUM(I9:I9)</f>
        <v>0</v>
      </c>
      <c r="J8" s="238"/>
      <c r="K8" s="238">
        <f>SUM(K9:K9)</f>
        <v>0</v>
      </c>
      <c r="L8" s="238"/>
      <c r="M8" s="238">
        <f>SUM(M9:M9)</f>
        <v>0</v>
      </c>
      <c r="N8" s="216"/>
      <c r="O8" s="216">
        <f>SUM(O9:O9)</f>
        <v>0</v>
      </c>
      <c r="P8" s="216"/>
      <c r="Q8" s="216">
        <f>SUM(Q9:Q9)</f>
        <v>0</v>
      </c>
      <c r="R8" s="216"/>
      <c r="S8" s="216"/>
      <c r="T8" s="233"/>
      <c r="U8" s="216">
        <f>SUM(U9:U9)</f>
        <v>77.19</v>
      </c>
      <c r="AE8" t="s">
        <v>93</v>
      </c>
    </row>
    <row r="9" spans="1:60" ht="22.5" outlineLevel="1" x14ac:dyDescent="0.2">
      <c r="A9" s="212">
        <v>1</v>
      </c>
      <c r="B9" s="218" t="s">
        <v>94</v>
      </c>
      <c r="C9" s="261" t="s">
        <v>95</v>
      </c>
      <c r="D9" s="220" t="s">
        <v>96</v>
      </c>
      <c r="E9" s="226">
        <v>20.159999999999997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1">
        <v>0</v>
      </c>
      <c r="O9" s="221">
        <f>ROUND(E9*N9,5)</f>
        <v>0</v>
      </c>
      <c r="P9" s="221">
        <v>0</v>
      </c>
      <c r="Q9" s="221">
        <f>ROUND(E9*P9,5)</f>
        <v>0</v>
      </c>
      <c r="R9" s="221"/>
      <c r="S9" s="221"/>
      <c r="T9" s="222">
        <v>3.8289599999999999</v>
      </c>
      <c r="U9" s="221">
        <f>ROUND(E9*T9,2)</f>
        <v>77.19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97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13" t="s">
        <v>92</v>
      </c>
      <c r="B10" s="219" t="s">
        <v>57</v>
      </c>
      <c r="C10" s="262" t="s">
        <v>58</v>
      </c>
      <c r="D10" s="223"/>
      <c r="E10" s="227"/>
      <c r="F10" s="230"/>
      <c r="G10" s="230">
        <f>SUMIF(AE11:AE13,"&lt;&gt;NOR",G11:G13)</f>
        <v>0</v>
      </c>
      <c r="H10" s="230"/>
      <c r="I10" s="230">
        <f>SUM(I11:I13)</f>
        <v>0</v>
      </c>
      <c r="J10" s="230"/>
      <c r="K10" s="230">
        <f>SUM(K11:K13)</f>
        <v>0</v>
      </c>
      <c r="L10" s="230"/>
      <c r="M10" s="230">
        <f>SUM(M11:M13)</f>
        <v>0</v>
      </c>
      <c r="N10" s="224"/>
      <c r="O10" s="224">
        <f>SUM(O11:O13)</f>
        <v>2.4499999999999999E-3</v>
      </c>
      <c r="P10" s="224"/>
      <c r="Q10" s="224">
        <f>SUM(Q11:Q13)</f>
        <v>6.148E-2</v>
      </c>
      <c r="R10" s="224"/>
      <c r="S10" s="224"/>
      <c r="T10" s="225"/>
      <c r="U10" s="224">
        <f>SUM(U11:U13)</f>
        <v>5.51</v>
      </c>
      <c r="AE10" t="s">
        <v>93</v>
      </c>
    </row>
    <row r="11" spans="1:60" outlineLevel="1" x14ac:dyDescent="0.2">
      <c r="A11" s="212">
        <v>2</v>
      </c>
      <c r="B11" s="218" t="s">
        <v>98</v>
      </c>
      <c r="C11" s="261" t="s">
        <v>99</v>
      </c>
      <c r="D11" s="220" t="s">
        <v>96</v>
      </c>
      <c r="E11" s="226">
        <v>5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1">
        <v>4.8999999999999998E-4</v>
      </c>
      <c r="O11" s="221">
        <f>ROUND(E11*N11,5)</f>
        <v>2.4499999999999999E-3</v>
      </c>
      <c r="P11" s="221">
        <v>1.0999999999999999E-2</v>
      </c>
      <c r="Q11" s="221">
        <f>ROUND(E11*P11,5)</f>
        <v>5.5E-2</v>
      </c>
      <c r="R11" s="221"/>
      <c r="S11" s="221"/>
      <c r="T11" s="222">
        <v>0.90600000000000003</v>
      </c>
      <c r="U11" s="221">
        <f>ROUND(E11*T11,2)</f>
        <v>4.53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100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>
        <v>3</v>
      </c>
      <c r="B12" s="218" t="s">
        <v>101</v>
      </c>
      <c r="C12" s="261" t="s">
        <v>102</v>
      </c>
      <c r="D12" s="220" t="s">
        <v>96</v>
      </c>
      <c r="E12" s="226">
        <v>3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1">
        <v>0</v>
      </c>
      <c r="O12" s="221">
        <f>ROUND(E12*N12,5)</f>
        <v>0</v>
      </c>
      <c r="P12" s="221">
        <v>2.16E-3</v>
      </c>
      <c r="Q12" s="221">
        <f>ROUND(E12*P12,5)</f>
        <v>6.4799999999999996E-3</v>
      </c>
      <c r="R12" s="221"/>
      <c r="S12" s="221"/>
      <c r="T12" s="222">
        <v>0.32500000000000001</v>
      </c>
      <c r="U12" s="221">
        <f>ROUND(E12*T12,2)</f>
        <v>0.98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100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4</v>
      </c>
      <c r="B13" s="218" t="s">
        <v>103</v>
      </c>
      <c r="C13" s="261" t="s">
        <v>104</v>
      </c>
      <c r="D13" s="220" t="s">
        <v>105</v>
      </c>
      <c r="E13" s="226">
        <v>2.5000000000000001E-3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1">
        <v>0</v>
      </c>
      <c r="O13" s="221">
        <f>ROUND(E13*N13,5)</f>
        <v>0</v>
      </c>
      <c r="P13" s="221">
        <v>0</v>
      </c>
      <c r="Q13" s="221">
        <f>ROUND(E13*P13,5)</f>
        <v>0</v>
      </c>
      <c r="R13" s="221"/>
      <c r="S13" s="221"/>
      <c r="T13" s="222">
        <v>0.49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100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x14ac:dyDescent="0.2">
      <c r="A14" s="213" t="s">
        <v>92</v>
      </c>
      <c r="B14" s="219" t="s">
        <v>59</v>
      </c>
      <c r="C14" s="262" t="s">
        <v>60</v>
      </c>
      <c r="D14" s="223"/>
      <c r="E14" s="227"/>
      <c r="F14" s="230"/>
      <c r="G14" s="230">
        <f>SUMIF(AE15:AE30,"&lt;&gt;NOR",G15:G30)</f>
        <v>0</v>
      </c>
      <c r="H14" s="230"/>
      <c r="I14" s="230">
        <f>SUM(I15:I30)</f>
        <v>0</v>
      </c>
      <c r="J14" s="230"/>
      <c r="K14" s="230">
        <f>SUM(K15:K30)</f>
        <v>0</v>
      </c>
      <c r="L14" s="230"/>
      <c r="M14" s="230">
        <f>SUM(M15:M30)</f>
        <v>0</v>
      </c>
      <c r="N14" s="224"/>
      <c r="O14" s="224">
        <f>SUM(O15:O30)</f>
        <v>0.19725999999999999</v>
      </c>
      <c r="P14" s="224"/>
      <c r="Q14" s="224">
        <f>SUM(Q15:Q30)</f>
        <v>0</v>
      </c>
      <c r="R14" s="224"/>
      <c r="S14" s="224"/>
      <c r="T14" s="225"/>
      <c r="U14" s="224">
        <f>SUM(U15:U30)</f>
        <v>27.030000000000005</v>
      </c>
      <c r="AE14" t="s">
        <v>93</v>
      </c>
    </row>
    <row r="15" spans="1:60" outlineLevel="1" x14ac:dyDescent="0.2">
      <c r="A15" s="212">
        <v>5</v>
      </c>
      <c r="B15" s="218" t="s">
        <v>106</v>
      </c>
      <c r="C15" s="261" t="s">
        <v>107</v>
      </c>
      <c r="D15" s="220" t="s">
        <v>96</v>
      </c>
      <c r="E15" s="226">
        <v>14</v>
      </c>
      <c r="F15" s="228"/>
      <c r="G15" s="229">
        <f>ROUND(E15*F15,2)</f>
        <v>0</v>
      </c>
      <c r="H15" s="228"/>
      <c r="I15" s="229">
        <f>ROUND(E15*H15,2)</f>
        <v>0</v>
      </c>
      <c r="J15" s="228"/>
      <c r="K15" s="229">
        <f>ROUND(E15*J15,2)</f>
        <v>0</v>
      </c>
      <c r="L15" s="229">
        <v>21</v>
      </c>
      <c r="M15" s="229">
        <f>G15*(1+L15/100)</f>
        <v>0</v>
      </c>
      <c r="N15" s="221">
        <v>3.4000000000000002E-4</v>
      </c>
      <c r="O15" s="221">
        <f>ROUND(E15*N15,5)</f>
        <v>4.7600000000000003E-3</v>
      </c>
      <c r="P15" s="221">
        <v>0</v>
      </c>
      <c r="Q15" s="221">
        <f>ROUND(E15*P15,5)</f>
        <v>0</v>
      </c>
      <c r="R15" s="221"/>
      <c r="S15" s="221"/>
      <c r="T15" s="222">
        <v>0.32</v>
      </c>
      <c r="U15" s="221">
        <f>ROUND(E15*T15,2)</f>
        <v>4.4800000000000004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100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6</v>
      </c>
      <c r="B16" s="218" t="s">
        <v>108</v>
      </c>
      <c r="C16" s="261" t="s">
        <v>109</v>
      </c>
      <c r="D16" s="220" t="s">
        <v>96</v>
      </c>
      <c r="E16" s="226">
        <v>4</v>
      </c>
      <c r="F16" s="228"/>
      <c r="G16" s="229">
        <f>ROUND(E16*F16,2)</f>
        <v>0</v>
      </c>
      <c r="H16" s="228"/>
      <c r="I16" s="229">
        <f>ROUND(E16*H16,2)</f>
        <v>0</v>
      </c>
      <c r="J16" s="228"/>
      <c r="K16" s="229">
        <f>ROUND(E16*J16,2)</f>
        <v>0</v>
      </c>
      <c r="L16" s="229">
        <v>21</v>
      </c>
      <c r="M16" s="229">
        <f>G16*(1+L16/100)</f>
        <v>0</v>
      </c>
      <c r="N16" s="221">
        <v>4.6999999999999999E-4</v>
      </c>
      <c r="O16" s="221">
        <f>ROUND(E16*N16,5)</f>
        <v>1.8799999999999999E-3</v>
      </c>
      <c r="P16" s="221">
        <v>0</v>
      </c>
      <c r="Q16" s="221">
        <f>ROUND(E16*P16,5)</f>
        <v>0</v>
      </c>
      <c r="R16" s="221"/>
      <c r="S16" s="221"/>
      <c r="T16" s="222">
        <v>0.35899999999999999</v>
      </c>
      <c r="U16" s="221">
        <f>ROUND(E16*T16,2)</f>
        <v>1.44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100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7</v>
      </c>
      <c r="B17" s="218" t="s">
        <v>110</v>
      </c>
      <c r="C17" s="261" t="s">
        <v>111</v>
      </c>
      <c r="D17" s="220" t="s">
        <v>96</v>
      </c>
      <c r="E17" s="226">
        <v>2</v>
      </c>
      <c r="F17" s="228"/>
      <c r="G17" s="229">
        <f>ROUND(E17*F17,2)</f>
        <v>0</v>
      </c>
      <c r="H17" s="228"/>
      <c r="I17" s="229">
        <f>ROUND(E17*H17,2)</f>
        <v>0</v>
      </c>
      <c r="J17" s="228"/>
      <c r="K17" s="229">
        <f>ROUND(E17*J17,2)</f>
        <v>0</v>
      </c>
      <c r="L17" s="229">
        <v>21</v>
      </c>
      <c r="M17" s="229">
        <f>G17*(1+L17/100)</f>
        <v>0</v>
      </c>
      <c r="N17" s="221">
        <v>6.9999999999999999E-4</v>
      </c>
      <c r="O17" s="221">
        <f>ROUND(E17*N17,5)</f>
        <v>1.4E-3</v>
      </c>
      <c r="P17" s="221">
        <v>0</v>
      </c>
      <c r="Q17" s="221">
        <f>ROUND(E17*P17,5)</f>
        <v>0</v>
      </c>
      <c r="R17" s="221"/>
      <c r="S17" s="221"/>
      <c r="T17" s="222">
        <v>0.45200000000000001</v>
      </c>
      <c r="U17" s="221">
        <f>ROUND(E17*T17,2)</f>
        <v>0.9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100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>
        <v>8</v>
      </c>
      <c r="B18" s="218" t="s">
        <v>112</v>
      </c>
      <c r="C18" s="261" t="s">
        <v>113</v>
      </c>
      <c r="D18" s="220" t="s">
        <v>96</v>
      </c>
      <c r="E18" s="226">
        <v>9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1">
        <v>1.5200000000000001E-3</v>
      </c>
      <c r="O18" s="221">
        <f>ROUND(E18*N18,5)</f>
        <v>1.3679999999999999E-2</v>
      </c>
      <c r="P18" s="221">
        <v>0</v>
      </c>
      <c r="Q18" s="221">
        <f>ROUND(E18*P18,5)</f>
        <v>0</v>
      </c>
      <c r="R18" s="221"/>
      <c r="S18" s="221"/>
      <c r="T18" s="222">
        <v>1.173</v>
      </c>
      <c r="U18" s="221">
        <f>ROUND(E18*T18,2)</f>
        <v>10.56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100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9</v>
      </c>
      <c r="B19" s="218" t="s">
        <v>114</v>
      </c>
      <c r="C19" s="261" t="s">
        <v>115</v>
      </c>
      <c r="D19" s="220" t="s">
        <v>116</v>
      </c>
      <c r="E19" s="226">
        <v>3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1">
        <v>7.7999999999999999E-4</v>
      </c>
      <c r="O19" s="221">
        <f>ROUND(E19*N19,5)</f>
        <v>2.3400000000000001E-3</v>
      </c>
      <c r="P19" s="221">
        <v>0</v>
      </c>
      <c r="Q19" s="221">
        <f>ROUND(E19*P19,5)</f>
        <v>0</v>
      </c>
      <c r="R19" s="221"/>
      <c r="S19" s="221"/>
      <c r="T19" s="222">
        <v>0</v>
      </c>
      <c r="U19" s="221">
        <f>ROUND(E19*T19,2)</f>
        <v>0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117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>
        <v>10</v>
      </c>
      <c r="B20" s="218" t="s">
        <v>118</v>
      </c>
      <c r="C20" s="261" t="s">
        <v>119</v>
      </c>
      <c r="D20" s="220" t="s">
        <v>96</v>
      </c>
      <c r="E20" s="226">
        <v>5.5</v>
      </c>
      <c r="F20" s="228"/>
      <c r="G20" s="229">
        <f>ROUND(E20*F20,2)</f>
        <v>0</v>
      </c>
      <c r="H20" s="228"/>
      <c r="I20" s="229">
        <f>ROUND(E20*H20,2)</f>
        <v>0</v>
      </c>
      <c r="J20" s="228"/>
      <c r="K20" s="229">
        <f>ROUND(E20*J20,2)</f>
        <v>0</v>
      </c>
      <c r="L20" s="229">
        <v>21</v>
      </c>
      <c r="M20" s="229">
        <f>G20*(1+L20/100)</f>
        <v>0</v>
      </c>
      <c r="N20" s="221">
        <v>3.0849999999999999E-2</v>
      </c>
      <c r="O20" s="221">
        <f>ROUND(E20*N20,5)</f>
        <v>0.16968</v>
      </c>
      <c r="P20" s="221">
        <v>0</v>
      </c>
      <c r="Q20" s="221">
        <f>ROUND(E20*P20,5)</f>
        <v>0</v>
      </c>
      <c r="R20" s="221"/>
      <c r="S20" s="221"/>
      <c r="T20" s="222">
        <v>1.24071</v>
      </c>
      <c r="U20" s="221">
        <f>ROUND(E20*T20,2)</f>
        <v>6.82</v>
      </c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97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ht="22.5" outlineLevel="1" x14ac:dyDescent="0.2">
      <c r="A21" s="212">
        <v>11</v>
      </c>
      <c r="B21" s="218" t="s">
        <v>120</v>
      </c>
      <c r="C21" s="261" t="s">
        <v>121</v>
      </c>
      <c r="D21" s="220" t="s">
        <v>116</v>
      </c>
      <c r="E21" s="226">
        <v>1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1">
        <v>4.8999999999999998E-4</v>
      </c>
      <c r="O21" s="221">
        <f>ROUND(E21*N21,5)</f>
        <v>4.8999999999999998E-4</v>
      </c>
      <c r="P21" s="221">
        <v>0</v>
      </c>
      <c r="Q21" s="221">
        <f>ROUND(E21*P21,5)</f>
        <v>0</v>
      </c>
      <c r="R21" s="221"/>
      <c r="S21" s="221"/>
      <c r="T21" s="222">
        <v>0.13300000000000001</v>
      </c>
      <c r="U21" s="221">
        <f>ROUND(E21*T21,2)</f>
        <v>0.13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100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>
        <v>12</v>
      </c>
      <c r="B22" s="218" t="s">
        <v>122</v>
      </c>
      <c r="C22" s="261" t="s">
        <v>123</v>
      </c>
      <c r="D22" s="220" t="s">
        <v>116</v>
      </c>
      <c r="E22" s="226">
        <v>3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1">
        <v>5.0000000000000001E-4</v>
      </c>
      <c r="O22" s="221">
        <f>ROUND(E22*N22,5)</f>
        <v>1.5E-3</v>
      </c>
      <c r="P22" s="221">
        <v>0</v>
      </c>
      <c r="Q22" s="221">
        <f>ROUND(E22*P22,5)</f>
        <v>0</v>
      </c>
      <c r="R22" s="221"/>
      <c r="S22" s="221"/>
      <c r="T22" s="222">
        <v>0</v>
      </c>
      <c r="U22" s="221">
        <f>ROUND(E22*T22,2)</f>
        <v>0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117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13</v>
      </c>
      <c r="B23" s="218" t="s">
        <v>124</v>
      </c>
      <c r="C23" s="261" t="s">
        <v>125</v>
      </c>
      <c r="D23" s="220" t="s">
        <v>116</v>
      </c>
      <c r="E23" s="226">
        <v>1</v>
      </c>
      <c r="F23" s="228"/>
      <c r="G23" s="229">
        <f>ROUND(E23*F23,2)</f>
        <v>0</v>
      </c>
      <c r="H23" s="228"/>
      <c r="I23" s="229">
        <f>ROUND(E23*H23,2)</f>
        <v>0</v>
      </c>
      <c r="J23" s="228"/>
      <c r="K23" s="229">
        <f>ROUND(E23*J23,2)</f>
        <v>0</v>
      </c>
      <c r="L23" s="229">
        <v>21</v>
      </c>
      <c r="M23" s="229">
        <f>G23*(1+L23/100)</f>
        <v>0</v>
      </c>
      <c r="N23" s="221">
        <v>0</v>
      </c>
      <c r="O23" s="221">
        <f>ROUND(E23*N23,5)</f>
        <v>0</v>
      </c>
      <c r="P23" s="221">
        <v>0</v>
      </c>
      <c r="Q23" s="221">
        <f>ROUND(E23*P23,5)</f>
        <v>0</v>
      </c>
      <c r="R23" s="221"/>
      <c r="S23" s="221"/>
      <c r="T23" s="222">
        <v>0.21099999999999999</v>
      </c>
      <c r="U23" s="221">
        <f>ROUND(E23*T23,2)</f>
        <v>0.21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100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14</v>
      </c>
      <c r="B24" s="218" t="s">
        <v>126</v>
      </c>
      <c r="C24" s="261" t="s">
        <v>127</v>
      </c>
      <c r="D24" s="220" t="s">
        <v>116</v>
      </c>
      <c r="E24" s="226">
        <v>1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0.17399999999999999</v>
      </c>
      <c r="U24" s="221">
        <f>ROUND(E24*T24,2)</f>
        <v>0.17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100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15</v>
      </c>
      <c r="B25" s="218" t="s">
        <v>128</v>
      </c>
      <c r="C25" s="261" t="s">
        <v>129</v>
      </c>
      <c r="D25" s="220" t="s">
        <v>116</v>
      </c>
      <c r="E25" s="226">
        <v>2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1">
        <v>0</v>
      </c>
      <c r="O25" s="221">
        <f>ROUND(E25*N25,5)</f>
        <v>0</v>
      </c>
      <c r="P25" s="221">
        <v>0</v>
      </c>
      <c r="Q25" s="221">
        <f>ROUND(E25*P25,5)</f>
        <v>0</v>
      </c>
      <c r="R25" s="221"/>
      <c r="S25" s="221"/>
      <c r="T25" s="222">
        <v>0.25900000000000001</v>
      </c>
      <c r="U25" s="221">
        <f>ROUND(E25*T25,2)</f>
        <v>0.52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100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16</v>
      </c>
      <c r="B26" s="218" t="s">
        <v>130</v>
      </c>
      <c r="C26" s="261" t="s">
        <v>131</v>
      </c>
      <c r="D26" s="220" t="s">
        <v>116</v>
      </c>
      <c r="E26" s="226">
        <v>1</v>
      </c>
      <c r="F26" s="228"/>
      <c r="G26" s="229">
        <f>ROUND(E26*F26,2)</f>
        <v>0</v>
      </c>
      <c r="H26" s="228"/>
      <c r="I26" s="229">
        <f>ROUND(E26*H26,2)</f>
        <v>0</v>
      </c>
      <c r="J26" s="228"/>
      <c r="K26" s="229">
        <f>ROUND(E26*J26,2)</f>
        <v>0</v>
      </c>
      <c r="L26" s="229">
        <v>21</v>
      </c>
      <c r="M26" s="229">
        <f>G26*(1+L26/100)</f>
        <v>0</v>
      </c>
      <c r="N26" s="221">
        <v>9.0000000000000006E-5</v>
      </c>
      <c r="O26" s="221">
        <f>ROUND(E26*N26,5)</f>
        <v>9.0000000000000006E-5</v>
      </c>
      <c r="P26" s="221">
        <v>0</v>
      </c>
      <c r="Q26" s="221">
        <f>ROUND(E26*P26,5)</f>
        <v>0</v>
      </c>
      <c r="R26" s="221"/>
      <c r="S26" s="221"/>
      <c r="T26" s="222">
        <v>0</v>
      </c>
      <c r="U26" s="221">
        <f>ROUND(E26*T26,2)</f>
        <v>0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117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2.5" outlineLevel="1" x14ac:dyDescent="0.2">
      <c r="A27" s="212">
        <v>17</v>
      </c>
      <c r="B27" s="218" t="s">
        <v>132</v>
      </c>
      <c r="C27" s="261" t="s">
        <v>133</v>
      </c>
      <c r="D27" s="220" t="s">
        <v>116</v>
      </c>
      <c r="E27" s="226">
        <v>3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1">
        <v>2.3000000000000001E-4</v>
      </c>
      <c r="O27" s="221">
        <f>ROUND(E27*N27,5)</f>
        <v>6.8999999999999997E-4</v>
      </c>
      <c r="P27" s="221">
        <v>0</v>
      </c>
      <c r="Q27" s="221">
        <f>ROUND(E27*P27,5)</f>
        <v>0</v>
      </c>
      <c r="R27" s="221"/>
      <c r="S27" s="221"/>
      <c r="T27" s="222">
        <v>0</v>
      </c>
      <c r="U27" s="221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>
        <v>18</v>
      </c>
      <c r="B28" s="218" t="s">
        <v>134</v>
      </c>
      <c r="C28" s="261" t="s">
        <v>135</v>
      </c>
      <c r="D28" s="220" t="s">
        <v>96</v>
      </c>
      <c r="E28" s="226">
        <v>29</v>
      </c>
      <c r="F28" s="228"/>
      <c r="G28" s="229">
        <f>ROUND(E28*F28,2)</f>
        <v>0</v>
      </c>
      <c r="H28" s="228"/>
      <c r="I28" s="229">
        <f>ROUND(E28*H28,2)</f>
        <v>0</v>
      </c>
      <c r="J28" s="228"/>
      <c r="K28" s="229">
        <f>ROUND(E28*J28,2)</f>
        <v>0</v>
      </c>
      <c r="L28" s="229">
        <v>21</v>
      </c>
      <c r="M28" s="229">
        <f>G28*(1+L28/100)</f>
        <v>0</v>
      </c>
      <c r="N28" s="221">
        <v>0</v>
      </c>
      <c r="O28" s="221">
        <f>ROUND(E28*N28,5)</f>
        <v>0</v>
      </c>
      <c r="P28" s="221">
        <v>0</v>
      </c>
      <c r="Q28" s="221">
        <f>ROUND(E28*P28,5)</f>
        <v>0</v>
      </c>
      <c r="R28" s="221"/>
      <c r="S28" s="221"/>
      <c r="T28" s="222">
        <v>4.8000000000000001E-2</v>
      </c>
      <c r="U28" s="221">
        <f>ROUND(E28*T28,2)</f>
        <v>1.39</v>
      </c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100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>
        <v>19</v>
      </c>
      <c r="B29" s="218" t="s">
        <v>136</v>
      </c>
      <c r="C29" s="261" t="s">
        <v>137</v>
      </c>
      <c r="D29" s="220" t="s">
        <v>116</v>
      </c>
      <c r="E29" s="226">
        <v>1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1">
        <v>7.5000000000000002E-4</v>
      </c>
      <c r="O29" s="221">
        <f>ROUND(E29*N29,5)</f>
        <v>7.5000000000000002E-4</v>
      </c>
      <c r="P29" s="221">
        <v>0</v>
      </c>
      <c r="Q29" s="221">
        <f>ROUND(E29*P29,5)</f>
        <v>0</v>
      </c>
      <c r="R29" s="221"/>
      <c r="S29" s="221"/>
      <c r="T29" s="222">
        <v>0.36699999999999999</v>
      </c>
      <c r="U29" s="221">
        <f>ROUND(E29*T29,2)</f>
        <v>0.37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100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>
        <v>20</v>
      </c>
      <c r="B30" s="218" t="s">
        <v>138</v>
      </c>
      <c r="C30" s="261" t="s">
        <v>139</v>
      </c>
      <c r="D30" s="220" t="s">
        <v>105</v>
      </c>
      <c r="E30" s="226">
        <v>2.52E-2</v>
      </c>
      <c r="F30" s="228"/>
      <c r="G30" s="229">
        <f>ROUND(E30*F30,2)</f>
        <v>0</v>
      </c>
      <c r="H30" s="228"/>
      <c r="I30" s="229">
        <f>ROUND(E30*H30,2)</f>
        <v>0</v>
      </c>
      <c r="J30" s="228"/>
      <c r="K30" s="229">
        <f>ROUND(E30*J30,2)</f>
        <v>0</v>
      </c>
      <c r="L30" s="229">
        <v>21</v>
      </c>
      <c r="M30" s="229">
        <f>G30*(1+L30/100)</f>
        <v>0</v>
      </c>
      <c r="N30" s="221">
        <v>0</v>
      </c>
      <c r="O30" s="221">
        <f>ROUND(E30*N30,5)</f>
        <v>0</v>
      </c>
      <c r="P30" s="221">
        <v>0</v>
      </c>
      <c r="Q30" s="221">
        <f>ROUND(E30*P30,5)</f>
        <v>0</v>
      </c>
      <c r="R30" s="221"/>
      <c r="S30" s="221"/>
      <c r="T30" s="222">
        <v>1.47</v>
      </c>
      <c r="U30" s="221">
        <f>ROUND(E30*T30,2)</f>
        <v>0.04</v>
      </c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100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x14ac:dyDescent="0.2">
      <c r="A31" s="213" t="s">
        <v>92</v>
      </c>
      <c r="B31" s="219" t="s">
        <v>61</v>
      </c>
      <c r="C31" s="262" t="s">
        <v>62</v>
      </c>
      <c r="D31" s="223"/>
      <c r="E31" s="227"/>
      <c r="F31" s="230"/>
      <c r="G31" s="230">
        <f>SUMIF(AE32:AE45,"&lt;&gt;NOR",G32:G45)</f>
        <v>0</v>
      </c>
      <c r="H31" s="230"/>
      <c r="I31" s="230">
        <f>SUM(I32:I45)</f>
        <v>0</v>
      </c>
      <c r="J31" s="230"/>
      <c r="K31" s="230">
        <f>SUM(K32:K45)</f>
        <v>0</v>
      </c>
      <c r="L31" s="230"/>
      <c r="M31" s="230">
        <f>SUM(M32:M45)</f>
        <v>0</v>
      </c>
      <c r="N31" s="224"/>
      <c r="O31" s="224">
        <f>SUM(O32:O45)</f>
        <v>0.17398999999999992</v>
      </c>
      <c r="P31" s="224"/>
      <c r="Q31" s="224">
        <f>SUM(Q32:Q45)</f>
        <v>0</v>
      </c>
      <c r="R31" s="224"/>
      <c r="S31" s="224"/>
      <c r="T31" s="225"/>
      <c r="U31" s="224">
        <f>SUM(U32:U45)</f>
        <v>31.31</v>
      </c>
      <c r="AE31" t="s">
        <v>93</v>
      </c>
    </row>
    <row r="32" spans="1:60" outlineLevel="1" x14ac:dyDescent="0.2">
      <c r="A32" s="212">
        <v>21</v>
      </c>
      <c r="B32" s="218" t="s">
        <v>140</v>
      </c>
      <c r="C32" s="261" t="s">
        <v>141</v>
      </c>
      <c r="D32" s="220" t="s">
        <v>96</v>
      </c>
      <c r="E32" s="226">
        <v>9</v>
      </c>
      <c r="F32" s="228"/>
      <c r="G32" s="229">
        <f>ROUND(E32*F32,2)</f>
        <v>0</v>
      </c>
      <c r="H32" s="228"/>
      <c r="I32" s="229">
        <f>ROUND(E32*H32,2)</f>
        <v>0</v>
      </c>
      <c r="J32" s="228"/>
      <c r="K32" s="229">
        <f>ROUND(E32*J32,2)</f>
        <v>0</v>
      </c>
      <c r="L32" s="229">
        <v>21</v>
      </c>
      <c r="M32" s="229">
        <f>G32*(1+L32/100)</f>
        <v>0</v>
      </c>
      <c r="N32" s="221">
        <v>5.2199999999999998E-3</v>
      </c>
      <c r="O32" s="221">
        <f>ROUND(E32*N32,5)</f>
        <v>4.6980000000000001E-2</v>
      </c>
      <c r="P32" s="221">
        <v>0</v>
      </c>
      <c r="Q32" s="221">
        <f>ROUND(E32*P32,5)</f>
        <v>0</v>
      </c>
      <c r="R32" s="221"/>
      <c r="S32" s="221"/>
      <c r="T32" s="222">
        <v>0.63429999999999997</v>
      </c>
      <c r="U32" s="221">
        <f>ROUND(E32*T32,2)</f>
        <v>5.71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100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22</v>
      </c>
      <c r="B33" s="218" t="s">
        <v>142</v>
      </c>
      <c r="C33" s="261" t="s">
        <v>143</v>
      </c>
      <c r="D33" s="220" t="s">
        <v>96</v>
      </c>
      <c r="E33" s="226">
        <v>9</v>
      </c>
      <c r="F33" s="228"/>
      <c r="G33" s="229">
        <f>ROUND(E33*F33,2)</f>
        <v>0</v>
      </c>
      <c r="H33" s="228"/>
      <c r="I33" s="229">
        <f>ROUND(E33*H33,2)</f>
        <v>0</v>
      </c>
      <c r="J33" s="228"/>
      <c r="K33" s="229">
        <f>ROUND(E33*J33,2)</f>
        <v>0</v>
      </c>
      <c r="L33" s="229">
        <v>21</v>
      </c>
      <c r="M33" s="229">
        <f>G33*(1+L33/100)</f>
        <v>0</v>
      </c>
      <c r="N33" s="221">
        <v>5.1799999999999997E-3</v>
      </c>
      <c r="O33" s="221">
        <f>ROUND(E33*N33,5)</f>
        <v>4.6620000000000002E-2</v>
      </c>
      <c r="P33" s="221">
        <v>0</v>
      </c>
      <c r="Q33" s="221">
        <f>ROUND(E33*P33,5)</f>
        <v>0</v>
      </c>
      <c r="R33" s="221"/>
      <c r="S33" s="221"/>
      <c r="T33" s="222">
        <v>0.63429999999999997</v>
      </c>
      <c r="U33" s="221">
        <f>ROUND(E33*T33,2)</f>
        <v>5.71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100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>
        <v>23</v>
      </c>
      <c r="B34" s="218" t="s">
        <v>144</v>
      </c>
      <c r="C34" s="261" t="s">
        <v>145</v>
      </c>
      <c r="D34" s="220" t="s">
        <v>96</v>
      </c>
      <c r="E34" s="226">
        <v>14</v>
      </c>
      <c r="F34" s="228"/>
      <c r="G34" s="229">
        <f>ROUND(E34*F34,2)</f>
        <v>0</v>
      </c>
      <c r="H34" s="228"/>
      <c r="I34" s="229">
        <f>ROUND(E34*H34,2)</f>
        <v>0</v>
      </c>
      <c r="J34" s="228"/>
      <c r="K34" s="229">
        <f>ROUND(E34*J34,2)</f>
        <v>0</v>
      </c>
      <c r="L34" s="229">
        <v>21</v>
      </c>
      <c r="M34" s="229">
        <f>G34*(1+L34/100)</f>
        <v>0</v>
      </c>
      <c r="N34" s="221">
        <v>5.3499999999999997E-3</v>
      </c>
      <c r="O34" s="221">
        <f>ROUND(E34*N34,5)</f>
        <v>7.4899999999999994E-2</v>
      </c>
      <c r="P34" s="221">
        <v>0</v>
      </c>
      <c r="Q34" s="221">
        <f>ROUND(E34*P34,5)</f>
        <v>0</v>
      </c>
      <c r="R34" s="221"/>
      <c r="S34" s="221"/>
      <c r="T34" s="222">
        <v>0.68279999999999996</v>
      </c>
      <c r="U34" s="221">
        <f>ROUND(E34*T34,2)</f>
        <v>9.56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100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24</v>
      </c>
      <c r="B35" s="218" t="s">
        <v>146</v>
      </c>
      <c r="C35" s="261" t="s">
        <v>147</v>
      </c>
      <c r="D35" s="220" t="s">
        <v>96</v>
      </c>
      <c r="E35" s="226">
        <v>24</v>
      </c>
      <c r="F35" s="228"/>
      <c r="G35" s="229">
        <f>ROUND(E35*F35,2)</f>
        <v>0</v>
      </c>
      <c r="H35" s="228"/>
      <c r="I35" s="229">
        <f>ROUND(E35*H35,2)</f>
        <v>0</v>
      </c>
      <c r="J35" s="228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0</v>
      </c>
      <c r="Q35" s="221">
        <f>ROUND(E35*P35,5)</f>
        <v>0</v>
      </c>
      <c r="R35" s="221"/>
      <c r="S35" s="221"/>
      <c r="T35" s="222">
        <v>0.13500000000000001</v>
      </c>
      <c r="U35" s="221">
        <f>ROUND(E35*T35,2)</f>
        <v>3.24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100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22.5" outlineLevel="1" x14ac:dyDescent="0.2">
      <c r="A36" s="212">
        <v>25</v>
      </c>
      <c r="B36" s="218" t="s">
        <v>148</v>
      </c>
      <c r="C36" s="261" t="s">
        <v>149</v>
      </c>
      <c r="D36" s="220" t="s">
        <v>96</v>
      </c>
      <c r="E36" s="226">
        <v>9</v>
      </c>
      <c r="F36" s="228"/>
      <c r="G36" s="229">
        <f>ROUND(E36*F36,2)</f>
        <v>0</v>
      </c>
      <c r="H36" s="228"/>
      <c r="I36" s="229">
        <f>ROUND(E36*H36,2)</f>
        <v>0</v>
      </c>
      <c r="J36" s="228"/>
      <c r="K36" s="229">
        <f>ROUND(E36*J36,2)</f>
        <v>0</v>
      </c>
      <c r="L36" s="229">
        <v>21</v>
      </c>
      <c r="M36" s="229">
        <f>G36*(1+L36/100)</f>
        <v>0</v>
      </c>
      <c r="N36" s="221">
        <v>6.9999999999999994E-5</v>
      </c>
      <c r="O36" s="221">
        <f>ROUND(E36*N36,5)</f>
        <v>6.3000000000000003E-4</v>
      </c>
      <c r="P36" s="221">
        <v>0</v>
      </c>
      <c r="Q36" s="221">
        <f>ROUND(E36*P36,5)</f>
        <v>0</v>
      </c>
      <c r="R36" s="221"/>
      <c r="S36" s="221"/>
      <c r="T36" s="222">
        <v>0.129</v>
      </c>
      <c r="U36" s="221">
        <f>ROUND(E36*T36,2)</f>
        <v>1.1599999999999999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100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2">
        <v>26</v>
      </c>
      <c r="B37" s="218" t="s">
        <v>150</v>
      </c>
      <c r="C37" s="261" t="s">
        <v>151</v>
      </c>
      <c r="D37" s="220" t="s">
        <v>116</v>
      </c>
      <c r="E37" s="226">
        <v>2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1">
        <v>1.16E-3</v>
      </c>
      <c r="O37" s="221">
        <f>ROUND(E37*N37,5)</f>
        <v>2.32E-3</v>
      </c>
      <c r="P37" s="221">
        <v>0</v>
      </c>
      <c r="Q37" s="221">
        <f>ROUND(E37*P37,5)</f>
        <v>0</v>
      </c>
      <c r="R37" s="221"/>
      <c r="S37" s="221"/>
      <c r="T37" s="222">
        <v>0.22700000000000001</v>
      </c>
      <c r="U37" s="221">
        <f>ROUND(E37*T37,2)</f>
        <v>0.45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100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27</v>
      </c>
      <c r="B38" s="218" t="s">
        <v>152</v>
      </c>
      <c r="C38" s="261" t="s">
        <v>153</v>
      </c>
      <c r="D38" s="220" t="s">
        <v>116</v>
      </c>
      <c r="E38" s="226">
        <v>4</v>
      </c>
      <c r="F38" s="228"/>
      <c r="G38" s="229">
        <f>ROUND(E38*F38,2)</f>
        <v>0</v>
      </c>
      <c r="H38" s="228"/>
      <c r="I38" s="229">
        <f>ROUND(E38*H38,2)</f>
        <v>0</v>
      </c>
      <c r="J38" s="228"/>
      <c r="K38" s="229">
        <f>ROUND(E38*J38,2)</f>
        <v>0</v>
      </c>
      <c r="L38" s="229">
        <v>21</v>
      </c>
      <c r="M38" s="229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117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28</v>
      </c>
      <c r="B39" s="218" t="s">
        <v>154</v>
      </c>
      <c r="C39" s="261" t="s">
        <v>155</v>
      </c>
      <c r="D39" s="220" t="s">
        <v>116</v>
      </c>
      <c r="E39" s="226">
        <v>2</v>
      </c>
      <c r="F39" s="228"/>
      <c r="G39" s="229">
        <f>ROUND(E39*F39,2)</f>
        <v>0</v>
      </c>
      <c r="H39" s="228"/>
      <c r="I39" s="229">
        <f>ROUND(E39*H39,2)</f>
        <v>0</v>
      </c>
      <c r="J39" s="228"/>
      <c r="K39" s="229">
        <f>ROUND(E39*J39,2)</f>
        <v>0</v>
      </c>
      <c r="L39" s="229">
        <v>21</v>
      </c>
      <c r="M39" s="229">
        <f>G39*(1+L39/100)</f>
        <v>0</v>
      </c>
      <c r="N39" s="221">
        <v>1.8000000000000001E-4</v>
      </c>
      <c r="O39" s="221">
        <f>ROUND(E39*N39,5)</f>
        <v>3.6000000000000002E-4</v>
      </c>
      <c r="P39" s="221">
        <v>0</v>
      </c>
      <c r="Q39" s="221">
        <f>ROUND(E39*P39,5)</f>
        <v>0</v>
      </c>
      <c r="R39" s="221"/>
      <c r="S39" s="221"/>
      <c r="T39" s="222">
        <v>0.27400000000000002</v>
      </c>
      <c r="U39" s="221">
        <f>ROUND(E39*T39,2)</f>
        <v>0.55000000000000004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100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29</v>
      </c>
      <c r="B40" s="218" t="s">
        <v>156</v>
      </c>
      <c r="C40" s="261" t="s">
        <v>157</v>
      </c>
      <c r="D40" s="220" t="s">
        <v>116</v>
      </c>
      <c r="E40" s="226">
        <v>2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1">
        <v>1.9000000000000001E-4</v>
      </c>
      <c r="O40" s="221">
        <f>ROUND(E40*N40,5)</f>
        <v>3.8000000000000002E-4</v>
      </c>
      <c r="P40" s="221">
        <v>0</v>
      </c>
      <c r="Q40" s="221">
        <f>ROUND(E40*P40,5)</f>
        <v>0</v>
      </c>
      <c r="R40" s="221"/>
      <c r="S40" s="221"/>
      <c r="T40" s="222">
        <v>0.27400000000000002</v>
      </c>
      <c r="U40" s="221">
        <f>ROUND(E40*T40,2)</f>
        <v>0.55000000000000004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100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>
        <v>30</v>
      </c>
      <c r="B41" s="218" t="s">
        <v>158</v>
      </c>
      <c r="C41" s="261" t="s">
        <v>159</v>
      </c>
      <c r="D41" s="220" t="s">
        <v>116</v>
      </c>
      <c r="E41" s="226">
        <v>1</v>
      </c>
      <c r="F41" s="228"/>
      <c r="G41" s="229">
        <f>ROUND(E41*F41,2)</f>
        <v>0</v>
      </c>
      <c r="H41" s="228"/>
      <c r="I41" s="229">
        <f>ROUND(E41*H41,2)</f>
        <v>0</v>
      </c>
      <c r="J41" s="228"/>
      <c r="K41" s="229">
        <f>ROUND(E41*J41,2)</f>
        <v>0</v>
      </c>
      <c r="L41" s="229">
        <v>21</v>
      </c>
      <c r="M41" s="229">
        <f>G41*(1+L41/100)</f>
        <v>0</v>
      </c>
      <c r="N41" s="221">
        <v>1.16E-3</v>
      </c>
      <c r="O41" s="221">
        <f>ROUND(E41*N41,5)</f>
        <v>1.16E-3</v>
      </c>
      <c r="P41" s="221">
        <v>0</v>
      </c>
      <c r="Q41" s="221">
        <f>ROUND(E41*P41,5)</f>
        <v>0</v>
      </c>
      <c r="R41" s="221"/>
      <c r="S41" s="221"/>
      <c r="T41" s="222">
        <v>0.26900000000000002</v>
      </c>
      <c r="U41" s="221">
        <f>ROUND(E41*T41,2)</f>
        <v>0.27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100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31</v>
      </c>
      <c r="B42" s="218" t="s">
        <v>160</v>
      </c>
      <c r="C42" s="261" t="s">
        <v>161</v>
      </c>
      <c r="D42" s="220" t="s">
        <v>162</v>
      </c>
      <c r="E42" s="226">
        <v>4</v>
      </c>
      <c r="F42" s="228"/>
      <c r="G42" s="229">
        <f>ROUND(E42*F42,2)</f>
        <v>0</v>
      </c>
      <c r="H42" s="228"/>
      <c r="I42" s="229">
        <f>ROUND(E42*H42,2)</f>
        <v>0</v>
      </c>
      <c r="J42" s="228"/>
      <c r="K42" s="229">
        <f>ROUND(E42*J42,2)</f>
        <v>0</v>
      </c>
      <c r="L42" s="229">
        <v>21</v>
      </c>
      <c r="M42" s="229">
        <f>G42*(1+L42/100)</f>
        <v>0</v>
      </c>
      <c r="N42" s="221">
        <v>8.0000000000000007E-5</v>
      </c>
      <c r="O42" s="221">
        <f>ROUND(E42*N42,5)</f>
        <v>3.2000000000000003E-4</v>
      </c>
      <c r="P42" s="221">
        <v>0</v>
      </c>
      <c r="Q42" s="221">
        <f>ROUND(E42*P42,5)</f>
        <v>0</v>
      </c>
      <c r="R42" s="221"/>
      <c r="S42" s="221"/>
      <c r="T42" s="222">
        <v>0.22700000000000001</v>
      </c>
      <c r="U42" s="221">
        <f>ROUND(E42*T42,2)</f>
        <v>0.91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100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32</v>
      </c>
      <c r="B43" s="218" t="s">
        <v>163</v>
      </c>
      <c r="C43" s="261" t="s">
        <v>164</v>
      </c>
      <c r="D43" s="220" t="s">
        <v>96</v>
      </c>
      <c r="E43" s="226">
        <v>32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21</v>
      </c>
      <c r="M43" s="229">
        <f>G43*(1+L43/100)</f>
        <v>0</v>
      </c>
      <c r="N43" s="221">
        <v>0</v>
      </c>
      <c r="O43" s="221">
        <f>ROUND(E43*N43,5)</f>
        <v>0</v>
      </c>
      <c r="P43" s="221">
        <v>0</v>
      </c>
      <c r="Q43" s="221">
        <f>ROUND(E43*P43,5)</f>
        <v>0</v>
      </c>
      <c r="R43" s="221"/>
      <c r="S43" s="221"/>
      <c r="T43" s="222">
        <v>3.1E-2</v>
      </c>
      <c r="U43" s="221">
        <f>ROUND(E43*T43,2)</f>
        <v>0.99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100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33</v>
      </c>
      <c r="B44" s="218" t="s">
        <v>165</v>
      </c>
      <c r="C44" s="261" t="s">
        <v>166</v>
      </c>
      <c r="D44" s="220" t="s">
        <v>96</v>
      </c>
      <c r="E44" s="226">
        <v>32</v>
      </c>
      <c r="F44" s="228"/>
      <c r="G44" s="229">
        <f>ROUND(E44*F44,2)</f>
        <v>0</v>
      </c>
      <c r="H44" s="228"/>
      <c r="I44" s="229">
        <f>ROUND(E44*H44,2)</f>
        <v>0</v>
      </c>
      <c r="J44" s="228"/>
      <c r="K44" s="229">
        <f>ROUND(E44*J44,2)</f>
        <v>0</v>
      </c>
      <c r="L44" s="229">
        <v>21</v>
      </c>
      <c r="M44" s="229">
        <f>G44*(1+L44/100)</f>
        <v>0</v>
      </c>
      <c r="N44" s="221">
        <v>1.0000000000000001E-5</v>
      </c>
      <c r="O44" s="221">
        <f>ROUND(E44*N44,5)</f>
        <v>3.2000000000000003E-4</v>
      </c>
      <c r="P44" s="221">
        <v>0</v>
      </c>
      <c r="Q44" s="221">
        <f>ROUND(E44*P44,5)</f>
        <v>0</v>
      </c>
      <c r="R44" s="221"/>
      <c r="S44" s="221"/>
      <c r="T44" s="222">
        <v>6.2E-2</v>
      </c>
      <c r="U44" s="221">
        <f>ROUND(E44*T44,2)</f>
        <v>1.98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100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34</v>
      </c>
      <c r="B45" s="218" t="s">
        <v>167</v>
      </c>
      <c r="C45" s="261" t="s">
        <v>168</v>
      </c>
      <c r="D45" s="220" t="s">
        <v>105</v>
      </c>
      <c r="E45" s="226">
        <v>0.1739</v>
      </c>
      <c r="F45" s="228"/>
      <c r="G45" s="229">
        <f>ROUND(E45*F45,2)</f>
        <v>0</v>
      </c>
      <c r="H45" s="228"/>
      <c r="I45" s="229">
        <f>ROUND(E45*H45,2)</f>
        <v>0</v>
      </c>
      <c r="J45" s="228"/>
      <c r="K45" s="229">
        <f>ROUND(E45*J45,2)</f>
        <v>0</v>
      </c>
      <c r="L45" s="229">
        <v>21</v>
      </c>
      <c r="M45" s="229">
        <f>G45*(1+L45/100)</f>
        <v>0</v>
      </c>
      <c r="N45" s="221">
        <v>0</v>
      </c>
      <c r="O45" s="221">
        <f>ROUND(E45*N45,5)</f>
        <v>0</v>
      </c>
      <c r="P45" s="221">
        <v>0</v>
      </c>
      <c r="Q45" s="221">
        <f>ROUND(E45*P45,5)</f>
        <v>0</v>
      </c>
      <c r="R45" s="221"/>
      <c r="S45" s="221"/>
      <c r="T45" s="222">
        <v>1.327</v>
      </c>
      <c r="U45" s="221">
        <f>ROUND(E45*T45,2)</f>
        <v>0.23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100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x14ac:dyDescent="0.2">
      <c r="A46" s="213" t="s">
        <v>92</v>
      </c>
      <c r="B46" s="219" t="s">
        <v>63</v>
      </c>
      <c r="C46" s="262" t="s">
        <v>64</v>
      </c>
      <c r="D46" s="223"/>
      <c r="E46" s="227"/>
      <c r="F46" s="230"/>
      <c r="G46" s="230">
        <f>SUMIF(AE47:AE65,"&lt;&gt;NOR",G47:G65)</f>
        <v>0</v>
      </c>
      <c r="H46" s="230"/>
      <c r="I46" s="230">
        <f>SUM(I47:I65)</f>
        <v>0</v>
      </c>
      <c r="J46" s="230"/>
      <c r="K46" s="230">
        <f>SUM(K47:K65)</f>
        <v>0</v>
      </c>
      <c r="L46" s="230"/>
      <c r="M46" s="230">
        <f>SUM(M47:M65)</f>
        <v>0</v>
      </c>
      <c r="N46" s="224"/>
      <c r="O46" s="224">
        <f>SUM(O47:O65)</f>
        <v>0.17998000000000006</v>
      </c>
      <c r="P46" s="224"/>
      <c r="Q46" s="224">
        <f>SUM(Q47:Q65)</f>
        <v>0</v>
      </c>
      <c r="R46" s="224"/>
      <c r="S46" s="224"/>
      <c r="T46" s="225"/>
      <c r="U46" s="224">
        <f>SUM(U47:U65)</f>
        <v>18.41</v>
      </c>
      <c r="AE46" t="s">
        <v>93</v>
      </c>
    </row>
    <row r="47" spans="1:60" outlineLevel="1" x14ac:dyDescent="0.2">
      <c r="A47" s="212">
        <v>35</v>
      </c>
      <c r="B47" s="218" t="s">
        <v>169</v>
      </c>
      <c r="C47" s="261" t="s">
        <v>170</v>
      </c>
      <c r="D47" s="220" t="s">
        <v>116</v>
      </c>
      <c r="E47" s="226">
        <v>1</v>
      </c>
      <c r="F47" s="228"/>
      <c r="G47" s="229">
        <f>ROUND(E47*F47,2)</f>
        <v>0</v>
      </c>
      <c r="H47" s="228"/>
      <c r="I47" s="229">
        <f>ROUND(E47*H47,2)</f>
        <v>0</v>
      </c>
      <c r="J47" s="228"/>
      <c r="K47" s="229">
        <f>ROUND(E47*J47,2)</f>
        <v>0</v>
      </c>
      <c r="L47" s="229">
        <v>21</v>
      </c>
      <c r="M47" s="229">
        <f>G47*(1+L47/100)</f>
        <v>0</v>
      </c>
      <c r="N47" s="221">
        <v>2.0000000000000001E-4</v>
      </c>
      <c r="O47" s="221">
        <f>ROUND(E47*N47,5)</f>
        <v>2.0000000000000001E-4</v>
      </c>
      <c r="P47" s="221">
        <v>0</v>
      </c>
      <c r="Q47" s="221">
        <f>ROUND(E47*P47,5)</f>
        <v>0</v>
      </c>
      <c r="R47" s="221"/>
      <c r="S47" s="221"/>
      <c r="T47" s="222">
        <v>0.246</v>
      </c>
      <c r="U47" s="221">
        <f>ROUND(E47*T47,2)</f>
        <v>0.25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100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>
        <v>36</v>
      </c>
      <c r="B48" s="218" t="s">
        <v>171</v>
      </c>
      <c r="C48" s="261" t="s">
        <v>172</v>
      </c>
      <c r="D48" s="220" t="s">
        <v>116</v>
      </c>
      <c r="E48" s="226">
        <v>1</v>
      </c>
      <c r="F48" s="228"/>
      <c r="G48" s="229">
        <f>ROUND(E48*F48,2)</f>
        <v>0</v>
      </c>
      <c r="H48" s="228"/>
      <c r="I48" s="229">
        <f>ROUND(E48*H48,2)</f>
        <v>0</v>
      </c>
      <c r="J48" s="228"/>
      <c r="K48" s="229">
        <f>ROUND(E48*J48,2)</f>
        <v>0</v>
      </c>
      <c r="L48" s="229">
        <v>21</v>
      </c>
      <c r="M48" s="229">
        <f>G48*(1+L48/100)</f>
        <v>0</v>
      </c>
      <c r="N48" s="221">
        <v>8.4999999999999995E-4</v>
      </c>
      <c r="O48" s="221">
        <f>ROUND(E48*N48,5)</f>
        <v>8.4999999999999995E-4</v>
      </c>
      <c r="P48" s="221">
        <v>0</v>
      </c>
      <c r="Q48" s="221">
        <f>ROUND(E48*P48,5)</f>
        <v>0</v>
      </c>
      <c r="R48" s="221"/>
      <c r="S48" s="221"/>
      <c r="T48" s="222">
        <v>0.44500000000000001</v>
      </c>
      <c r="U48" s="221">
        <f>ROUND(E48*T48,2)</f>
        <v>0.45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100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37</v>
      </c>
      <c r="B49" s="218" t="s">
        <v>173</v>
      </c>
      <c r="C49" s="261" t="s">
        <v>174</v>
      </c>
      <c r="D49" s="220" t="s">
        <v>162</v>
      </c>
      <c r="E49" s="226">
        <v>1</v>
      </c>
      <c r="F49" s="228"/>
      <c r="G49" s="229">
        <f>ROUND(E49*F49,2)</f>
        <v>0</v>
      </c>
      <c r="H49" s="228"/>
      <c r="I49" s="229">
        <f>ROUND(E49*H49,2)</f>
        <v>0</v>
      </c>
      <c r="J49" s="228"/>
      <c r="K49" s="229">
        <f>ROUND(E49*J49,2)</f>
        <v>0</v>
      </c>
      <c r="L49" s="229">
        <v>21</v>
      </c>
      <c r="M49" s="229">
        <f>G49*(1+L49/100)</f>
        <v>0</v>
      </c>
      <c r="N49" s="221">
        <v>1.421E-2</v>
      </c>
      <c r="O49" s="221">
        <f>ROUND(E49*N49,5)</f>
        <v>1.421E-2</v>
      </c>
      <c r="P49" s="221">
        <v>0</v>
      </c>
      <c r="Q49" s="221">
        <f>ROUND(E49*P49,5)</f>
        <v>0</v>
      </c>
      <c r="R49" s="221"/>
      <c r="S49" s="221"/>
      <c r="T49" s="222">
        <v>1.1890000000000001</v>
      </c>
      <c r="U49" s="221">
        <f>ROUND(E49*T49,2)</f>
        <v>1.19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100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38</v>
      </c>
      <c r="B50" s="218" t="s">
        <v>175</v>
      </c>
      <c r="C50" s="261" t="s">
        <v>176</v>
      </c>
      <c r="D50" s="220" t="s">
        <v>162</v>
      </c>
      <c r="E50" s="226">
        <v>1</v>
      </c>
      <c r="F50" s="228"/>
      <c r="G50" s="229">
        <f>ROUND(E50*F50,2)</f>
        <v>0</v>
      </c>
      <c r="H50" s="228"/>
      <c r="I50" s="229">
        <f>ROUND(E50*H50,2)</f>
        <v>0</v>
      </c>
      <c r="J50" s="228"/>
      <c r="K50" s="229">
        <f>ROUND(E50*J50,2)</f>
        <v>0</v>
      </c>
      <c r="L50" s="229">
        <v>21</v>
      </c>
      <c r="M50" s="229">
        <f>G50*(1+L50/100)</f>
        <v>0</v>
      </c>
      <c r="N50" s="221">
        <v>1.41E-3</v>
      </c>
      <c r="O50" s="221">
        <f>ROUND(E50*N50,5)</f>
        <v>1.41E-3</v>
      </c>
      <c r="P50" s="221">
        <v>0</v>
      </c>
      <c r="Q50" s="221">
        <f>ROUND(E50*P50,5)</f>
        <v>0</v>
      </c>
      <c r="R50" s="221"/>
      <c r="S50" s="221"/>
      <c r="T50" s="222">
        <v>1.575</v>
      </c>
      <c r="U50" s="221">
        <f>ROUND(E50*T50,2)</f>
        <v>1.58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100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2.5" outlineLevel="1" x14ac:dyDescent="0.2">
      <c r="A51" s="212">
        <v>39</v>
      </c>
      <c r="B51" s="218" t="s">
        <v>177</v>
      </c>
      <c r="C51" s="261" t="s">
        <v>178</v>
      </c>
      <c r="D51" s="220" t="s">
        <v>162</v>
      </c>
      <c r="E51" s="226">
        <v>1</v>
      </c>
      <c r="F51" s="228"/>
      <c r="G51" s="229">
        <f>ROUND(E51*F51,2)</f>
        <v>0</v>
      </c>
      <c r="H51" s="228"/>
      <c r="I51" s="229">
        <f>ROUND(E51*H51,2)</f>
        <v>0</v>
      </c>
      <c r="J51" s="228"/>
      <c r="K51" s="229">
        <f>ROUND(E51*J51,2)</f>
        <v>0</v>
      </c>
      <c r="L51" s="229">
        <v>21</v>
      </c>
      <c r="M51" s="229">
        <f>G51*(1+L51/100)</f>
        <v>0</v>
      </c>
      <c r="N51" s="221">
        <v>1.7590000000000001E-2</v>
      </c>
      <c r="O51" s="221">
        <f>ROUND(E51*N51,5)</f>
        <v>1.7590000000000001E-2</v>
      </c>
      <c r="P51" s="221">
        <v>0</v>
      </c>
      <c r="Q51" s="221">
        <f>ROUND(E51*P51,5)</f>
        <v>0</v>
      </c>
      <c r="R51" s="221"/>
      <c r="S51" s="221"/>
      <c r="T51" s="222">
        <v>0.97299999999999998</v>
      </c>
      <c r="U51" s="221">
        <f>ROUND(E51*T51,2)</f>
        <v>0.97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100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ht="33.75" outlineLevel="1" x14ac:dyDescent="0.2">
      <c r="A52" s="212">
        <v>40</v>
      </c>
      <c r="B52" s="218" t="s">
        <v>179</v>
      </c>
      <c r="C52" s="261" t="s">
        <v>180</v>
      </c>
      <c r="D52" s="220" t="s">
        <v>116</v>
      </c>
      <c r="E52" s="226">
        <v>1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1">
        <v>8.9999999999999993E-3</v>
      </c>
      <c r="O52" s="221">
        <f>ROUND(E52*N52,5)</f>
        <v>8.9999999999999993E-3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117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">
      <c r="A53" s="212">
        <v>41</v>
      </c>
      <c r="B53" s="218" t="s">
        <v>181</v>
      </c>
      <c r="C53" s="261" t="s">
        <v>182</v>
      </c>
      <c r="D53" s="220" t="s">
        <v>116</v>
      </c>
      <c r="E53" s="226">
        <v>1</v>
      </c>
      <c r="F53" s="228"/>
      <c r="G53" s="229">
        <f>ROUND(E53*F53,2)</f>
        <v>0</v>
      </c>
      <c r="H53" s="228"/>
      <c r="I53" s="229">
        <f>ROUND(E53*H53,2)</f>
        <v>0</v>
      </c>
      <c r="J53" s="228"/>
      <c r="K53" s="229">
        <f>ROUND(E53*J53,2)</f>
        <v>0</v>
      </c>
      <c r="L53" s="229">
        <v>21</v>
      </c>
      <c r="M53" s="229">
        <f>G53*(1+L53/100)</f>
        <v>0</v>
      </c>
      <c r="N53" s="221">
        <v>6.9999999999999999E-4</v>
      </c>
      <c r="O53" s="221">
        <f>ROUND(E53*N53,5)</f>
        <v>6.9999999999999999E-4</v>
      </c>
      <c r="P53" s="221">
        <v>0</v>
      </c>
      <c r="Q53" s="221">
        <f>ROUND(E53*P53,5)</f>
        <v>0</v>
      </c>
      <c r="R53" s="221"/>
      <c r="S53" s="221"/>
      <c r="T53" s="222">
        <v>0.37</v>
      </c>
      <c r="U53" s="221">
        <f>ROUND(E53*T53,2)</f>
        <v>0.37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100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12">
        <v>42</v>
      </c>
      <c r="B54" s="218" t="s">
        <v>183</v>
      </c>
      <c r="C54" s="261" t="s">
        <v>184</v>
      </c>
      <c r="D54" s="220" t="s">
        <v>162</v>
      </c>
      <c r="E54" s="226">
        <v>1</v>
      </c>
      <c r="F54" s="228"/>
      <c r="G54" s="229">
        <f>ROUND(E54*F54,2)</f>
        <v>0</v>
      </c>
      <c r="H54" s="228"/>
      <c r="I54" s="229">
        <f>ROUND(E54*H54,2)</f>
        <v>0</v>
      </c>
      <c r="J54" s="228"/>
      <c r="K54" s="229">
        <f>ROUND(E54*J54,2)</f>
        <v>0</v>
      </c>
      <c r="L54" s="229">
        <v>21</v>
      </c>
      <c r="M54" s="229">
        <f>G54*(1+L54/100)</f>
        <v>0</v>
      </c>
      <c r="N54" s="221">
        <v>6.012E-2</v>
      </c>
      <c r="O54" s="221">
        <f>ROUND(E54*N54,5)</f>
        <v>6.012E-2</v>
      </c>
      <c r="P54" s="221">
        <v>0</v>
      </c>
      <c r="Q54" s="221">
        <f>ROUND(E54*P54,5)</f>
        <v>0</v>
      </c>
      <c r="R54" s="221"/>
      <c r="S54" s="221"/>
      <c r="T54" s="222">
        <v>2.9580000000000002</v>
      </c>
      <c r="U54" s="221">
        <f>ROUND(E54*T54,2)</f>
        <v>2.96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100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43</v>
      </c>
      <c r="B55" s="218" t="s">
        <v>185</v>
      </c>
      <c r="C55" s="261" t="s">
        <v>186</v>
      </c>
      <c r="D55" s="220" t="s">
        <v>162</v>
      </c>
      <c r="E55" s="226">
        <v>1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1">
        <v>2.8819999999999998E-2</v>
      </c>
      <c r="O55" s="221">
        <f>ROUND(E55*N55,5)</f>
        <v>2.8819999999999998E-2</v>
      </c>
      <c r="P55" s="221">
        <v>0</v>
      </c>
      <c r="Q55" s="221">
        <f>ROUND(E55*P55,5)</f>
        <v>0</v>
      </c>
      <c r="R55" s="221"/>
      <c r="S55" s="221"/>
      <c r="T55" s="222">
        <v>2.9580000000000002</v>
      </c>
      <c r="U55" s="221">
        <f>ROUND(E55*T55,2)</f>
        <v>2.96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100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44</v>
      </c>
      <c r="B56" s="218" t="s">
        <v>187</v>
      </c>
      <c r="C56" s="261" t="s">
        <v>188</v>
      </c>
      <c r="D56" s="220" t="s">
        <v>162</v>
      </c>
      <c r="E56" s="226">
        <v>1</v>
      </c>
      <c r="F56" s="228"/>
      <c r="G56" s="229">
        <f>ROUND(E56*F56,2)</f>
        <v>0</v>
      </c>
      <c r="H56" s="228"/>
      <c r="I56" s="229">
        <f>ROUND(E56*H56,2)</f>
        <v>0</v>
      </c>
      <c r="J56" s="228"/>
      <c r="K56" s="229">
        <f>ROUND(E56*J56,2)</f>
        <v>0</v>
      </c>
      <c r="L56" s="229">
        <v>21</v>
      </c>
      <c r="M56" s="229">
        <f>G56*(1+L56/100)</f>
        <v>0</v>
      </c>
      <c r="N56" s="221">
        <v>1.7000000000000001E-4</v>
      </c>
      <c r="O56" s="221">
        <f>ROUND(E56*N56,5)</f>
        <v>1.7000000000000001E-4</v>
      </c>
      <c r="P56" s="221">
        <v>0</v>
      </c>
      <c r="Q56" s="221">
        <f>ROUND(E56*P56,5)</f>
        <v>0</v>
      </c>
      <c r="R56" s="221"/>
      <c r="S56" s="221"/>
      <c r="T56" s="222">
        <v>2.9</v>
      </c>
      <c r="U56" s="221">
        <f>ROUND(E56*T56,2)</f>
        <v>2.9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100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12">
        <v>45</v>
      </c>
      <c r="B57" s="218" t="s">
        <v>189</v>
      </c>
      <c r="C57" s="261" t="s">
        <v>190</v>
      </c>
      <c r="D57" s="220" t="s">
        <v>116</v>
      </c>
      <c r="E57" s="226">
        <v>1</v>
      </c>
      <c r="F57" s="228"/>
      <c r="G57" s="229">
        <f>ROUND(E57*F57,2)</f>
        <v>0</v>
      </c>
      <c r="H57" s="228"/>
      <c r="I57" s="229">
        <f>ROUND(E57*H57,2)</f>
        <v>0</v>
      </c>
      <c r="J57" s="228"/>
      <c r="K57" s="229">
        <f>ROUND(E57*J57,2)</f>
        <v>0</v>
      </c>
      <c r="L57" s="229">
        <v>21</v>
      </c>
      <c r="M57" s="229">
        <f>G57*(1+L57/100)</f>
        <v>0</v>
      </c>
      <c r="N57" s="221">
        <v>8.3700000000000007E-3</v>
      </c>
      <c r="O57" s="221">
        <f>ROUND(E57*N57,5)</f>
        <v>8.3700000000000007E-3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117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2">
        <v>46</v>
      </c>
      <c r="B58" s="218" t="s">
        <v>191</v>
      </c>
      <c r="C58" s="261" t="s">
        <v>192</v>
      </c>
      <c r="D58" s="220" t="s">
        <v>162</v>
      </c>
      <c r="E58" s="226">
        <v>1</v>
      </c>
      <c r="F58" s="228"/>
      <c r="G58" s="229">
        <f>ROUND(E58*F58,2)</f>
        <v>0</v>
      </c>
      <c r="H58" s="228"/>
      <c r="I58" s="229">
        <f>ROUND(E58*H58,2)</f>
        <v>0</v>
      </c>
      <c r="J58" s="228"/>
      <c r="K58" s="229">
        <f>ROUND(E58*J58,2)</f>
        <v>0</v>
      </c>
      <c r="L58" s="229">
        <v>21</v>
      </c>
      <c r="M58" s="229">
        <f>G58*(1+L58/100)</f>
        <v>0</v>
      </c>
      <c r="N58" s="221">
        <v>6.2E-4</v>
      </c>
      <c r="O58" s="221">
        <f>ROUND(E58*N58,5)</f>
        <v>6.2E-4</v>
      </c>
      <c r="P58" s="221">
        <v>0</v>
      </c>
      <c r="Q58" s="221">
        <f>ROUND(E58*P58,5)</f>
        <v>0</v>
      </c>
      <c r="R58" s="221"/>
      <c r="S58" s="221"/>
      <c r="T58" s="222">
        <v>2.6</v>
      </c>
      <c r="U58" s="221">
        <f>ROUND(E58*T58,2)</f>
        <v>2.6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100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12">
        <v>47</v>
      </c>
      <c r="B59" s="218" t="s">
        <v>193</v>
      </c>
      <c r="C59" s="261" t="s">
        <v>194</v>
      </c>
      <c r="D59" s="220" t="s">
        <v>116</v>
      </c>
      <c r="E59" s="226">
        <v>1</v>
      </c>
      <c r="F59" s="228"/>
      <c r="G59" s="229">
        <f>ROUND(E59*F59,2)</f>
        <v>0</v>
      </c>
      <c r="H59" s="228"/>
      <c r="I59" s="229">
        <f>ROUND(E59*H59,2)</f>
        <v>0</v>
      </c>
      <c r="J59" s="228"/>
      <c r="K59" s="229">
        <f>ROUND(E59*J59,2)</f>
        <v>0</v>
      </c>
      <c r="L59" s="229">
        <v>21</v>
      </c>
      <c r="M59" s="229">
        <f>G59*(1+L59/100)</f>
        <v>0</v>
      </c>
      <c r="N59" s="221">
        <v>0.01</v>
      </c>
      <c r="O59" s="221">
        <f>ROUND(E59*N59,5)</f>
        <v>0.01</v>
      </c>
      <c r="P59" s="221">
        <v>0</v>
      </c>
      <c r="Q59" s="221">
        <f>ROUND(E59*P59,5)</f>
        <v>0</v>
      </c>
      <c r="R59" s="221"/>
      <c r="S59" s="221"/>
      <c r="T59" s="222">
        <v>0</v>
      </c>
      <c r="U59" s="221">
        <f>ROUND(E59*T59,2)</f>
        <v>0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117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48</v>
      </c>
      <c r="B60" s="218" t="s">
        <v>195</v>
      </c>
      <c r="C60" s="261" t="s">
        <v>196</v>
      </c>
      <c r="D60" s="220" t="s">
        <v>116</v>
      </c>
      <c r="E60" s="226">
        <v>1</v>
      </c>
      <c r="F60" s="228"/>
      <c r="G60" s="229">
        <f>ROUND(E60*F60,2)</f>
        <v>0</v>
      </c>
      <c r="H60" s="228"/>
      <c r="I60" s="229">
        <f>ROUND(E60*H60,2)</f>
        <v>0</v>
      </c>
      <c r="J60" s="228"/>
      <c r="K60" s="229">
        <f>ROUND(E60*J60,2)</f>
        <v>0</v>
      </c>
      <c r="L60" s="229">
        <v>21</v>
      </c>
      <c r="M60" s="229">
        <f>G60*(1+L60/100)</f>
        <v>0</v>
      </c>
      <c r="N60" s="221">
        <v>2.7000000000000001E-3</v>
      </c>
      <c r="O60" s="221">
        <f>ROUND(E60*N60,5)</f>
        <v>2.7000000000000001E-3</v>
      </c>
      <c r="P60" s="221">
        <v>0</v>
      </c>
      <c r="Q60" s="221">
        <f>ROUND(E60*P60,5)</f>
        <v>0</v>
      </c>
      <c r="R60" s="221"/>
      <c r="S60" s="221"/>
      <c r="T60" s="222">
        <v>0</v>
      </c>
      <c r="U60" s="221">
        <f>ROUND(E60*T60,2)</f>
        <v>0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117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">
      <c r="A61" s="212">
        <v>49</v>
      </c>
      <c r="B61" s="218" t="s">
        <v>197</v>
      </c>
      <c r="C61" s="261" t="s">
        <v>198</v>
      </c>
      <c r="D61" s="220" t="s">
        <v>116</v>
      </c>
      <c r="E61" s="226">
        <v>1</v>
      </c>
      <c r="F61" s="228"/>
      <c r="G61" s="229">
        <f>ROUND(E61*F61,2)</f>
        <v>0</v>
      </c>
      <c r="H61" s="228"/>
      <c r="I61" s="229">
        <f>ROUND(E61*H61,2)</f>
        <v>0</v>
      </c>
      <c r="J61" s="228"/>
      <c r="K61" s="229">
        <f>ROUND(E61*J61,2)</f>
        <v>0</v>
      </c>
      <c r="L61" s="229">
        <v>21</v>
      </c>
      <c r="M61" s="229">
        <f>G61*(1+L61/100)</f>
        <v>0</v>
      </c>
      <c r="N61" s="221">
        <v>1.2999999999999999E-4</v>
      </c>
      <c r="O61" s="221">
        <f>ROUND(E61*N61,5)</f>
        <v>1.2999999999999999E-4</v>
      </c>
      <c r="P61" s="221">
        <v>0</v>
      </c>
      <c r="Q61" s="221">
        <f>ROUND(E61*P61,5)</f>
        <v>0</v>
      </c>
      <c r="R61" s="221"/>
      <c r="S61" s="221"/>
      <c r="T61" s="222">
        <v>0.65500000000000003</v>
      </c>
      <c r="U61" s="221">
        <f>ROUND(E61*T61,2)</f>
        <v>0.66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100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33.75" outlineLevel="1" x14ac:dyDescent="0.2">
      <c r="A62" s="212">
        <v>50</v>
      </c>
      <c r="B62" s="218" t="s">
        <v>199</v>
      </c>
      <c r="C62" s="261" t="s">
        <v>200</v>
      </c>
      <c r="D62" s="220" t="s">
        <v>116</v>
      </c>
      <c r="E62" s="226">
        <v>1</v>
      </c>
      <c r="F62" s="228"/>
      <c r="G62" s="229">
        <f>ROUND(E62*F62,2)</f>
        <v>0</v>
      </c>
      <c r="H62" s="228"/>
      <c r="I62" s="229">
        <f>ROUND(E62*H62,2)</f>
        <v>0</v>
      </c>
      <c r="J62" s="228"/>
      <c r="K62" s="229">
        <f>ROUND(E62*J62,2)</f>
        <v>0</v>
      </c>
      <c r="L62" s="229">
        <v>21</v>
      </c>
      <c r="M62" s="229">
        <f>G62*(1+L62/100)</f>
        <v>0</v>
      </c>
      <c r="N62" s="221">
        <v>1.2E-2</v>
      </c>
      <c r="O62" s="221">
        <f>ROUND(E62*N62,5)</f>
        <v>1.2E-2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117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ht="22.5" outlineLevel="1" x14ac:dyDescent="0.2">
      <c r="A63" s="212">
        <v>51</v>
      </c>
      <c r="B63" s="218" t="s">
        <v>201</v>
      </c>
      <c r="C63" s="261" t="s">
        <v>202</v>
      </c>
      <c r="D63" s="220" t="s">
        <v>116</v>
      </c>
      <c r="E63" s="226">
        <v>1</v>
      </c>
      <c r="F63" s="228"/>
      <c r="G63" s="229">
        <f>ROUND(E63*F63,2)</f>
        <v>0</v>
      </c>
      <c r="H63" s="228"/>
      <c r="I63" s="229">
        <f>ROUND(E63*H63,2)</f>
        <v>0</v>
      </c>
      <c r="J63" s="228"/>
      <c r="K63" s="229">
        <f>ROUND(E63*J63,2)</f>
        <v>0</v>
      </c>
      <c r="L63" s="229">
        <v>21</v>
      </c>
      <c r="M63" s="229">
        <f>G63*(1+L63/100)</f>
        <v>0</v>
      </c>
      <c r="N63" s="221">
        <v>0.01</v>
      </c>
      <c r="O63" s="221">
        <f>ROUND(E63*N63,5)</f>
        <v>0.01</v>
      </c>
      <c r="P63" s="221">
        <v>0</v>
      </c>
      <c r="Q63" s="221">
        <f>ROUND(E63*P63,5)</f>
        <v>0</v>
      </c>
      <c r="R63" s="221"/>
      <c r="S63" s="221"/>
      <c r="T63" s="222">
        <v>0</v>
      </c>
      <c r="U63" s="221">
        <f>ROUND(E63*T63,2)</f>
        <v>0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117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">
      <c r="A64" s="212">
        <v>52</v>
      </c>
      <c r="B64" s="218" t="s">
        <v>203</v>
      </c>
      <c r="C64" s="261" t="s">
        <v>204</v>
      </c>
      <c r="D64" s="220" t="s">
        <v>116</v>
      </c>
      <c r="E64" s="226">
        <v>1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1">
        <v>3.0899999999999999E-3</v>
      </c>
      <c r="O64" s="221">
        <f>ROUND(E64*N64,5)</f>
        <v>3.0899999999999999E-3</v>
      </c>
      <c r="P64" s="221">
        <v>0</v>
      </c>
      <c r="Q64" s="221">
        <f>ROUND(E64*P64,5)</f>
        <v>0</v>
      </c>
      <c r="R64" s="221"/>
      <c r="S64" s="221"/>
      <c r="T64" s="222">
        <v>1.25</v>
      </c>
      <c r="U64" s="221">
        <f>ROUND(E64*T64,2)</f>
        <v>1.25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100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39">
        <v>53</v>
      </c>
      <c r="B65" s="240" t="s">
        <v>205</v>
      </c>
      <c r="C65" s="263" t="s">
        <v>206</v>
      </c>
      <c r="D65" s="241" t="s">
        <v>105</v>
      </c>
      <c r="E65" s="242">
        <v>0.1799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5">
        <v>0</v>
      </c>
      <c r="O65" s="245">
        <f>ROUND(E65*N65,5)</f>
        <v>0</v>
      </c>
      <c r="P65" s="245">
        <v>0</v>
      </c>
      <c r="Q65" s="245">
        <f>ROUND(E65*P65,5)</f>
        <v>0</v>
      </c>
      <c r="R65" s="245"/>
      <c r="S65" s="245"/>
      <c r="T65" s="246">
        <v>1.5169999999999999</v>
      </c>
      <c r="U65" s="245">
        <f>ROUND(E65*T65,2)</f>
        <v>0.27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100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x14ac:dyDescent="0.2">
      <c r="A66" s="6"/>
      <c r="B66" s="7" t="s">
        <v>207</v>
      </c>
      <c r="C66" s="264" t="s">
        <v>207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 x14ac:dyDescent="0.2">
      <c r="A67" s="247"/>
      <c r="B67" s="248">
        <v>26</v>
      </c>
      <c r="C67" s="265" t="s">
        <v>207</v>
      </c>
      <c r="D67" s="249"/>
      <c r="E67" s="249"/>
      <c r="F67" s="249"/>
      <c r="G67" s="260">
        <f>G8+G10+G14+G31+G46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208</v>
      </c>
    </row>
    <row r="68" spans="1:60" x14ac:dyDescent="0.2">
      <c r="A68" s="6"/>
      <c r="B68" s="7" t="s">
        <v>207</v>
      </c>
      <c r="C68" s="264" t="s">
        <v>207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 x14ac:dyDescent="0.2">
      <c r="A69" s="6"/>
      <c r="B69" s="7" t="s">
        <v>207</v>
      </c>
      <c r="C69" s="264" t="s">
        <v>207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">
      <c r="A70" s="250">
        <v>33</v>
      </c>
      <c r="B70" s="250"/>
      <c r="C70" s="26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251"/>
      <c r="B71" s="252"/>
      <c r="C71" s="267"/>
      <c r="D71" s="252"/>
      <c r="E71" s="252"/>
      <c r="F71" s="252"/>
      <c r="G71" s="253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209</v>
      </c>
    </row>
    <row r="72" spans="1:60" x14ac:dyDescent="0.2">
      <c r="A72" s="254"/>
      <c r="B72" s="255"/>
      <c r="C72" s="268"/>
      <c r="D72" s="255"/>
      <c r="E72" s="255"/>
      <c r="F72" s="255"/>
      <c r="G72" s="25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54"/>
      <c r="B73" s="255"/>
      <c r="C73" s="268"/>
      <c r="D73" s="255"/>
      <c r="E73" s="255"/>
      <c r="F73" s="255"/>
      <c r="G73" s="25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54"/>
      <c r="B74" s="255"/>
      <c r="C74" s="268"/>
      <c r="D74" s="255"/>
      <c r="E74" s="255"/>
      <c r="F74" s="255"/>
      <c r="G74" s="25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57"/>
      <c r="B75" s="258"/>
      <c r="C75" s="269"/>
      <c r="D75" s="258"/>
      <c r="E75" s="258"/>
      <c r="F75" s="258"/>
      <c r="G75" s="259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207</v>
      </c>
      <c r="C76" s="264" t="s">
        <v>207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C77" s="270"/>
      <c r="AE77" t="s">
        <v>210</v>
      </c>
    </row>
  </sheetData>
  <mergeCells count="6">
    <mergeCell ref="A1:G1"/>
    <mergeCell ref="C2:G2"/>
    <mergeCell ref="C3:G3"/>
    <mergeCell ref="C4:G4"/>
    <mergeCell ref="A70:C70"/>
    <mergeCell ref="A71:G75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2020-05-18T14:33:02Z</dcterms:modified>
</cp:coreProperties>
</file>