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2"/>
  </bookViews>
  <sheets>
    <sheet name="Rekapitulace stavby" sheetId="1" r:id="rId1"/>
    <sheet name="03_02j_2022 - V556 - Výmě..." sheetId="2" r:id="rId2"/>
    <sheet name="Pokyny pro vyplnění" sheetId="3" r:id="rId3"/>
  </sheets>
  <definedNames>
    <definedName name="_xlnm._FilterDatabase" localSheetId="1" hidden="1">'03_02j_2022 - V556 - Výmě...'!$C$91:$K$887</definedName>
    <definedName name="_xlnm.Print_Area" localSheetId="1">'03_02j_2022 - V556 - Výmě...'!$C$4:$J$37,'03_02j_2022 - V556 - Výmě...'!$C$43:$J$75,'03_02j_2022 - V556 - Výmě...'!$C$81:$J$887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'03_02j_2022 - V556 - Výmě...'!$91:$91</definedName>
  </definedNames>
  <calcPr calcId="191029"/>
  <extLst/>
</workbook>
</file>

<file path=xl/sharedStrings.xml><?xml version="1.0" encoding="utf-8"?>
<sst xmlns="http://schemas.openxmlformats.org/spreadsheetml/2006/main" count="8867" uniqueCount="1166">
  <si>
    <t>Export Komplet</t>
  </si>
  <si>
    <t>VZ</t>
  </si>
  <si>
    <t>2.0</t>
  </si>
  <si>
    <t>ZAMOK</t>
  </si>
  <si>
    <t>False</t>
  </si>
  <si>
    <t>{b4c672dd-b8f9-4163-84b2-5a4c82482026}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</si>
  <si>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</si>
  <si>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</si>
  <si>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</si>
  <si>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</si>
  <si>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</si>
  <si>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</si>
  <si>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</si>
  <si>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</si>
  <si>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03_02j_2022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</si>
  <si>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</si>
  <si>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</si>
  <si>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V556 - Výměna vedení  SO01a</t>
  </si>
  <si>
    <t>KSO:</t>
  </si>
  <si>
    <t/>
  </si>
  <si>
    <t>CC-CZ:</t>
  </si>
  <si>
    <t>Místo:</t>
  </si>
  <si>
    <t>Jihomoravský kraj</t>
  </si>
  <si>
    <t>Datum:</t>
  </si>
  <si>
    <t>10. 10. 2022</t>
  </si>
  <si>
    <t>Zadavatel:</t>
  </si>
  <si>
    <t>IČ:</t>
  </si>
  <si>
    <t>E.ON Distribuce a.s.</t>
  </si>
  <si>
    <t>DIČ:</t>
  </si>
  <si>
    <t>Uchazeč:</t>
  </si>
  <si>
    <t>Vyplň údaj</t>
  </si>
  <si>
    <t>Projektant:</t>
  </si>
  <si>
    <t>SPE Elektrovod a.s. odštěpný závod Brno</t>
  </si>
  <si>
    <t>True</t>
  </si>
  <si>
    <t>Zpracovatel:</t>
  </si>
  <si>
    <t>Ing. Grambličková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</si>
  <si>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</si>
  <si>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</si>
  <si>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</si>
  <si>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</si>
  <si>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</si>
  <si>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</si>
  <si>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</si>
  <si>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</si>
  <si>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</si>
  <si>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</si>
  <si>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</si>
  <si>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</si>
  <si>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</si>
  <si>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</si>
  <si>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</si>
  <si>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</si>
  <si>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</si>
  <si>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</si>
  <si>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</si>
  <si>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</si>
  <si>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</si>
  <si>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</si>
  <si>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</si>
  <si>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</si>
  <si>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</si>
  <si>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</si>
  <si>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</si>
  <si>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</si>
  <si>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</si>
  <si>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</si>
  <si>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</si>
  <si>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</si>
  <si>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</si>
  <si>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</si>
  <si>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</si>
  <si>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</si>
  <si>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</si>
  <si>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</si>
  <si>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</si>
  <si>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</si>
  <si>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</si>
  <si>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</si>
  <si>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</si>
  <si>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</si>
  <si>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</si>
  <si>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</si>
  <si>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</si>
  <si>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</si>
  <si>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</si>
  <si>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1 KPI - Montážní práce KZL</t>
  </si>
  <si>
    <t>1 KPI a - Materiál související s montážní prací KZL - dodáva E.ON NENACEŇOVAT</t>
  </si>
  <si>
    <t>1 KPI b - Materiál související s montážní prací KZL</t>
  </si>
  <si>
    <t>2 KPI - Montážní práce vodiču 556a</t>
  </si>
  <si>
    <t>2 KPI a - Materiál související s montážní prací vodiču 556a - dodáva E.ON NENACEŇOVAT</t>
  </si>
  <si>
    <t>2 KPI b - Materiál související s montážní prací vodiču 556a</t>
  </si>
  <si>
    <t>4 KPI - Práce spojené s výstavbou nových základu</t>
  </si>
  <si>
    <t xml:space="preserve">4 KPI a - Material spojen s vystavbou nových základu </t>
  </si>
  <si>
    <t>5 KPI - Práce spojené s výstavbou nových stožáru</t>
  </si>
  <si>
    <t>5 KPI a - Materiál spojen s výstavbou nových stožáru - dodáva E.ON NENACEŇOVAT</t>
  </si>
  <si>
    <t>5 KPI b - Materiál spojen s výstavbou nových stožáru</t>
  </si>
  <si>
    <t>6 KPI - Zřízení přístupových cest</t>
  </si>
  <si>
    <t>7 KPI - Demontážní práce vodiču a SOK</t>
  </si>
  <si>
    <t>8 KPI - Demontážní práce ocelové konstrukce</t>
  </si>
  <si>
    <t>9 KPI - Demontážní práce základu</t>
  </si>
  <si>
    <t>10 KPI - Práce spojené s nátěry</t>
  </si>
  <si>
    <t>10 KPI a - Material spojen s nátěry</t>
  </si>
  <si>
    <t>11 KPI - VRN</t>
  </si>
  <si>
    <t>12 KPI - Přenosová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</si>
  <si>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</si>
  <si>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</si>
  <si>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</si>
  <si>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</si>
  <si>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</si>
  <si>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</si>
  <si>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</si>
  <si>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</si>
  <si>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</si>
  <si>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</si>
  <si>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</si>
  <si>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</si>
  <si>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</si>
  <si>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1 KPI</t>
  </si>
  <si>
    <t>Montážní práce KZL</t>
  </si>
  <si>
    <t>3</t>
  </si>
  <si>
    <t>ROZPOCET</t>
  </si>
  <si>
    <t>K</t>
  </si>
  <si>
    <t>210063001</t>
  </si>
  <si>
    <t>Rozvoz lan venkovního vedení vvn průřezové plochy do 300 mm2</t>
  </si>
  <si>
    <t>t</t>
  </si>
  <si>
    <t>64</t>
  </si>
  <si>
    <t>-749219962</t>
  </si>
  <si>
    <t>VV</t>
  </si>
  <si>
    <t>SO 01a Rozpis materiálu KZL, ZL</t>
  </si>
  <si>
    <t>16,285</t>
  </si>
  <si>
    <t>Součet</t>
  </si>
  <si>
    <t>4</t>
  </si>
  <si>
    <t>210062016</t>
  </si>
  <si>
    <t>Montáž jednoho zemnícího lana venkovního vedení 110, 220 nebo 400 kV kombinovaného s integrovanými optickými vlákny včetně propojení na konstrukci rozvinutí a nahození tažného lana v rozpětí</t>
  </si>
  <si>
    <t>pb</t>
  </si>
  <si>
    <t>-149997346</t>
  </si>
  <si>
    <t>0,5+68+45+0,5</t>
  </si>
  <si>
    <t>210062014</t>
  </si>
  <si>
    <t>Montáž jednoho zemnícího lana venkovního vedení 110, 220 nebo 400 kV kombinovaného s integrovanými optickými vlákny včetně propojení na konstrukci stožár kotevní</t>
  </si>
  <si>
    <t>-1430859028</t>
  </si>
  <si>
    <t>25+12</t>
  </si>
  <si>
    <t>210062015</t>
  </si>
  <si>
    <t>Montáž jednoho zemnícího lana venkovního vedení 110, 220 nebo 400 kV kombinovaného s integrovanými optickými vlákny včetně propojení na konstrukci stožár kotevní se spojkou</t>
  </si>
  <si>
    <t>613124979</t>
  </si>
  <si>
    <t>6+2</t>
  </si>
  <si>
    <t>5</t>
  </si>
  <si>
    <t>210062013</t>
  </si>
  <si>
    <t>Montáž jednoho zemnícího lana venkovního vedení 110, 220 nebo 400 kV kombinovaného s integrovanými optickými vlákny včetně propojení na konstrukci stožár nosný</t>
  </si>
  <si>
    <t>752779448</t>
  </si>
  <si>
    <t>68</t>
  </si>
  <si>
    <t>6</t>
  </si>
  <si>
    <t>210062017</t>
  </si>
  <si>
    <t>Montáž jednoho zemnícího lana venkovního vedení 110, 220 nebo 400 kV kombinovaného s integrovanými optickými vlákny včetně propojení na konstrukci tažení včetně rozvinování a regulování lana s integrovanými optickými vlákny</t>
  </si>
  <si>
    <t>km</t>
  </si>
  <si>
    <t>-1931050438</t>
  </si>
  <si>
    <t>28.204</t>
  </si>
  <si>
    <t>7</t>
  </si>
  <si>
    <t>210062018</t>
  </si>
  <si>
    <t>Montáž jednoho zemnícího lana venkovního vedení 110, 220 nebo 400 kV kombinovaného s integrovanými optickými vlákny včetně propojení na konstrukci Příplatek k cenám za tažení lana s integrovanými optickými vlákny pomocí brzd</t>
  </si>
  <si>
    <t>-1957352381</t>
  </si>
  <si>
    <t>SO 01a Přehloedný soupis</t>
  </si>
  <si>
    <t>28,204</t>
  </si>
  <si>
    <t>8</t>
  </si>
  <si>
    <t>210062021</t>
  </si>
  <si>
    <t>Příplatky k venkovnímu vedení 110, 220 nebo 400 kV za tažení jednoho lana přes vodní plochy</t>
  </si>
  <si>
    <t>m</t>
  </si>
  <si>
    <t>1884589986</t>
  </si>
  <si>
    <t>POV Soupis križovaných objektu</t>
  </si>
  <si>
    <t>180</t>
  </si>
  <si>
    <t>9</t>
  </si>
  <si>
    <t>210062022</t>
  </si>
  <si>
    <t>Příplatky k venkovnímu vedení 110, 220 nebo 400 kV za tažení jednoho lana přes chmelnice, vinice, sady a zahrady</t>
  </si>
  <si>
    <t>-1598446140</t>
  </si>
  <si>
    <t>sklad ,protihluk. stena, ovoc. stromy, roklina</t>
  </si>
  <si>
    <t>200</t>
  </si>
  <si>
    <t>10</t>
  </si>
  <si>
    <t>210062131</t>
  </si>
  <si>
    <t>Přechodová bariéra na venkovním vedení 220 kV nebo 400 kV překonávaná pomocí konstrukce přes pozemní komunikaci I., II. , III. třídy nebo dálniční jednoduché vedení</t>
  </si>
  <si>
    <t>fáze</t>
  </si>
  <si>
    <t>1606779862</t>
  </si>
  <si>
    <t>32</t>
  </si>
  <si>
    <t>11</t>
  </si>
  <si>
    <t>210062111</t>
  </si>
  <si>
    <t>Přechodová bariéra na venkovním vedení 220 kV nebo 400 kV překonávaná pomocí konstrukce přes dálková vedení po povrchu NN, VN nebo neelektrifikovanou železniční trať jednoduché vedení</t>
  </si>
  <si>
    <t>1964147425</t>
  </si>
  <si>
    <t>12</t>
  </si>
  <si>
    <t>210062121</t>
  </si>
  <si>
    <t>Přechodová bariéra na venkovním vedení 220 kV nebo 400 kV překonávaná pomocí konstrukce přes dálková vedení po povrchu VVN nebo elektrifikovanou železniční trať jednoduché vedení</t>
  </si>
  <si>
    <t>106849181</t>
  </si>
  <si>
    <t>13</t>
  </si>
  <si>
    <t>210062092</t>
  </si>
  <si>
    <t>Montáž příslušenství venkovního vedení vvn včetně rozvozu - plošná instalace tlumiče vibrací</t>
  </si>
  <si>
    <t>kus</t>
  </si>
  <si>
    <t>1831260304</t>
  </si>
  <si>
    <t>94+140</t>
  </si>
  <si>
    <t>14</t>
  </si>
  <si>
    <t>210062097</t>
  </si>
  <si>
    <t>Montáž příslušenství venkovního vedení vvn včetně rozvozu - plošná instalace výstražné kulové značky na zemnící lano při jeho tažení</t>
  </si>
  <si>
    <t>-1161557198</t>
  </si>
  <si>
    <t>SO 01a Rozpis materiálu KZL a ZL</t>
  </si>
  <si>
    <t>366</t>
  </si>
  <si>
    <t>222</t>
  </si>
  <si>
    <t>220182105</t>
  </si>
  <si>
    <t>Měření útlumu optického kabelu na dopravních stavbách na skládce se 48 vlákny</t>
  </si>
  <si>
    <t>-519588500</t>
  </si>
  <si>
    <t>220</t>
  </si>
  <si>
    <t>220182115</t>
  </si>
  <si>
    <t>Kabely dálkové sítě metalické a optické Měření útlumu optického kabelu se 48 vlákny po položení nebo zavěšení</t>
  </si>
  <si>
    <t>-578874823</t>
  </si>
  <si>
    <t>16</t>
  </si>
  <si>
    <t>X.51</t>
  </si>
  <si>
    <t>Kabely dálkové sítě metalické a optické Montáž spojky optického kabelu s 48 vlákny (sváření)</t>
  </si>
  <si>
    <t>1315374292</t>
  </si>
  <si>
    <t>SO 01a Přehledný soupis</t>
  </si>
  <si>
    <t>10+1</t>
  </si>
  <si>
    <t>17</t>
  </si>
  <si>
    <t>X.19</t>
  </si>
  <si>
    <t>Kabely dálkové sítě metalické a optické Komplexní vyzkoušení úseku optického kabelu s 48 vlákny pro 2 vlnové délky</t>
  </si>
  <si>
    <t>-146912563</t>
  </si>
  <si>
    <t>219</t>
  </si>
  <si>
    <t>X_5</t>
  </si>
  <si>
    <t>Kabely dálkové sítě metalické a optické Měření útlumu optického kabelu na třech vlnových délkách se 48 vlákny při montáži (po položení)</t>
  </si>
  <si>
    <t>úsek</t>
  </si>
  <si>
    <t>-1051381603</t>
  </si>
  <si>
    <t>19</t>
  </si>
  <si>
    <t>X.20</t>
  </si>
  <si>
    <t>Odevzdávací protokol (do 10 krabíc, 25-48 váken)</t>
  </si>
  <si>
    <t>-258733316</t>
  </si>
  <si>
    <t>1 KPI a</t>
  </si>
  <si>
    <t>Materiál související s montážní prací KZL - dodáva E.ON NENACEŇOVAT</t>
  </si>
  <si>
    <t>20</t>
  </si>
  <si>
    <t>M</t>
  </si>
  <si>
    <t>X.7</t>
  </si>
  <si>
    <t>2S 2/24 (M112/R62-101)</t>
  </si>
  <si>
    <t>128</t>
  </si>
  <si>
    <t>142427865</t>
  </si>
  <si>
    <t>233</t>
  </si>
  <si>
    <t>3.46625-13</t>
  </si>
  <si>
    <t>Spojovací krabice ÚOK-KZL</t>
  </si>
  <si>
    <t>ks</t>
  </si>
  <si>
    <t>-886620698</t>
  </si>
  <si>
    <t>SO01a Rozpis materiálu KZL, ZL</t>
  </si>
  <si>
    <t>Mezisoučet</t>
  </si>
  <si>
    <t>232</t>
  </si>
  <si>
    <t>3.46625-13.</t>
  </si>
  <si>
    <t>Spojovací krabice KZL-KZL</t>
  </si>
  <si>
    <t>1963263286</t>
  </si>
  <si>
    <t>1 KPI b</t>
  </si>
  <si>
    <t>Materiál související s montážní prací KZL</t>
  </si>
  <si>
    <t>234</t>
  </si>
  <si>
    <t>RW 168 200 lis</t>
  </si>
  <si>
    <t>Ochranná spirála</t>
  </si>
  <si>
    <t>1023621717</t>
  </si>
  <si>
    <t>472</t>
  </si>
  <si>
    <t>235</t>
  </si>
  <si>
    <t>AW 225 153s</t>
  </si>
  <si>
    <t>Kotevní spirála</t>
  </si>
  <si>
    <t>-362786334</t>
  </si>
  <si>
    <t>95</t>
  </si>
  <si>
    <t>236</t>
  </si>
  <si>
    <t>F 2686/2</t>
  </si>
  <si>
    <t>Kotevní očnice</t>
  </si>
  <si>
    <t>-1859823313</t>
  </si>
  <si>
    <t>237</t>
  </si>
  <si>
    <t>846 1354</t>
  </si>
  <si>
    <t xml:space="preserve">Vidlice s okem nastavitelná </t>
  </si>
  <si>
    <t>722269373</t>
  </si>
  <si>
    <t>238</t>
  </si>
  <si>
    <t>214 176</t>
  </si>
  <si>
    <t>Palička</t>
  </si>
  <si>
    <t>1646093116</t>
  </si>
  <si>
    <t>239</t>
  </si>
  <si>
    <t>235 542</t>
  </si>
  <si>
    <t>Třmen</t>
  </si>
  <si>
    <t>1002883467</t>
  </si>
  <si>
    <t>240</t>
  </si>
  <si>
    <t>235 267</t>
  </si>
  <si>
    <t xml:space="preserve">Závěsný kloub kotevní </t>
  </si>
  <si>
    <t>1853598368</t>
  </si>
  <si>
    <t>29</t>
  </si>
  <si>
    <t>241</t>
  </si>
  <si>
    <t>B 841 002/A11 B21</t>
  </si>
  <si>
    <t xml:space="preserve">Stožárová příchytka </t>
  </si>
  <si>
    <t>-1108126702</t>
  </si>
  <si>
    <t>93</t>
  </si>
  <si>
    <t>242</t>
  </si>
  <si>
    <t>162 910</t>
  </si>
  <si>
    <t xml:space="preserve">Zemnícií svorka </t>
  </si>
  <si>
    <t>1624700538</t>
  </si>
  <si>
    <t>243</t>
  </si>
  <si>
    <t>B 832 001/A13 B23</t>
  </si>
  <si>
    <t xml:space="preserve">Proudová svorka rozebíratelná </t>
  </si>
  <si>
    <t>-153969663</t>
  </si>
  <si>
    <t>244</t>
  </si>
  <si>
    <t>F11 060-02/09</t>
  </si>
  <si>
    <t>Vložka do stožárovej příchytky</t>
  </si>
  <si>
    <t>1849521441</t>
  </si>
  <si>
    <t>31</t>
  </si>
  <si>
    <t>245</t>
  </si>
  <si>
    <t>841 3314</t>
  </si>
  <si>
    <t>Dvojite oko krížové</t>
  </si>
  <si>
    <t>-215910487</t>
  </si>
  <si>
    <t>246</t>
  </si>
  <si>
    <t>B816 005A23 B23KB</t>
  </si>
  <si>
    <t xml:space="preserve">Zemnícií svorka kotevní </t>
  </si>
  <si>
    <t>938632467</t>
  </si>
  <si>
    <t>247</t>
  </si>
  <si>
    <t>235 149.1</t>
  </si>
  <si>
    <t xml:space="preserve">Závěsný kloub nosný </t>
  </si>
  <si>
    <t>-658601004</t>
  </si>
  <si>
    <t>71</t>
  </si>
  <si>
    <t>248</t>
  </si>
  <si>
    <t>843 1332</t>
  </si>
  <si>
    <t xml:space="preserve">Dvojité oko přímé </t>
  </si>
  <si>
    <t>1830813007</t>
  </si>
  <si>
    <t>99</t>
  </si>
  <si>
    <t>249</t>
  </si>
  <si>
    <t>LTA 144 180/6lis</t>
  </si>
  <si>
    <t>Nosná svorka spirálová</t>
  </si>
  <si>
    <t>-1632940227</t>
  </si>
  <si>
    <t>250</t>
  </si>
  <si>
    <t>60501</t>
  </si>
  <si>
    <t xml:space="preserve">Skratovací svorka pro LTA </t>
  </si>
  <si>
    <t>1381038124</t>
  </si>
  <si>
    <t>141</t>
  </si>
  <si>
    <t>251</t>
  </si>
  <si>
    <t>B 853 002 A06</t>
  </si>
  <si>
    <t>Tlumič vibrácí</t>
  </si>
  <si>
    <t>KS</t>
  </si>
  <si>
    <t>85415848</t>
  </si>
  <si>
    <t>97</t>
  </si>
  <si>
    <t>252</t>
  </si>
  <si>
    <t>B 853 002 A01</t>
  </si>
  <si>
    <t>-458008949</t>
  </si>
  <si>
    <t>145</t>
  </si>
  <si>
    <t>253</t>
  </si>
  <si>
    <t>B113 004 A03.1</t>
  </si>
  <si>
    <t xml:space="preserve">Výstražní koule oranžová </t>
  </si>
  <si>
    <t>-483315601</t>
  </si>
  <si>
    <t>377</t>
  </si>
  <si>
    <t>254</t>
  </si>
  <si>
    <t>B 841 002/A12 B12</t>
  </si>
  <si>
    <t>-394396452</t>
  </si>
  <si>
    <t>255</t>
  </si>
  <si>
    <t>162 800.3</t>
  </si>
  <si>
    <t>Adaptér</t>
  </si>
  <si>
    <t>-22487043</t>
  </si>
  <si>
    <t>225</t>
  </si>
  <si>
    <t>VZL 50/435</t>
  </si>
  <si>
    <t>Izolátor keramický</t>
  </si>
  <si>
    <t>-292908661</t>
  </si>
  <si>
    <t>226</t>
  </si>
  <si>
    <t>183-AL1/43-ST1A</t>
  </si>
  <si>
    <t>Propojovací lano 19,5</t>
  </si>
  <si>
    <t>-1497744467</t>
  </si>
  <si>
    <t>129</t>
  </si>
  <si>
    <t>227</t>
  </si>
  <si>
    <t>X.10</t>
  </si>
  <si>
    <t>Spojovací materiál M12x45</t>
  </si>
  <si>
    <t>1098680128</t>
  </si>
  <si>
    <t>šroub, matice, podložky</t>
  </si>
  <si>
    <t>281</t>
  </si>
  <si>
    <t>228</t>
  </si>
  <si>
    <t>X.9</t>
  </si>
  <si>
    <t>Spojovací materiál M16x65</t>
  </si>
  <si>
    <t>921513385</t>
  </si>
  <si>
    <t>2 KPI</t>
  </si>
  <si>
    <t>Montážní práce vodiču 556a</t>
  </si>
  <si>
    <t>49</t>
  </si>
  <si>
    <t>104714946</t>
  </si>
  <si>
    <t>SO01 a Rozpis materiálu FV</t>
  </si>
  <si>
    <t>89,071</t>
  </si>
  <si>
    <t>50</t>
  </si>
  <si>
    <t>210060051</t>
  </si>
  <si>
    <t>Montáž venkovního vedení vvn 110 kV vodičů a závěsů včetně rozvozu izolátorů a armatur bez montáže zemnícího lana průřezové plochy do 300 mm2 3 vodiče I až III oblast znečištění závěsy nosné</t>
  </si>
  <si>
    <t>374840513</t>
  </si>
  <si>
    <t>SO 01a  Soupis stožáru</t>
  </si>
  <si>
    <t>20+8+13+26+1</t>
  </si>
  <si>
    <t>51</t>
  </si>
  <si>
    <t>210060052</t>
  </si>
  <si>
    <t>Montáž venkovního vedení vvn 110 kV vodičů a závěsů včetně rozvozu izolátorů a armatur bez montáže zemnícího lana průřezové plochy do 300 mm2 3 vodiče I až III oblast znečištění závěsy kotevní</t>
  </si>
  <si>
    <t>-1912289992</t>
  </si>
  <si>
    <t>SO 01a Soupis stožáru</t>
  </si>
  <si>
    <t>0,5+14+3+2+1+5+2+2+1+1+1+4+9+0,5</t>
  </si>
  <si>
    <t>52</t>
  </si>
  <si>
    <t>210060053</t>
  </si>
  <si>
    <t>Montáž venkovního vedení vvn 110 kV vodičů a závěsů včetně rozvozu izolátorů a armatur bez montáže zemnícího lana průřezové plochy do 300 mm2 3 vodiče I až III oblast znečištění závěsy pomocné</t>
  </si>
  <si>
    <t>-1561453949</t>
  </si>
  <si>
    <t>SO 01a Rozpis materialu FV</t>
  </si>
  <si>
    <t>25</t>
  </si>
  <si>
    <t>53</t>
  </si>
  <si>
    <t>210060201</t>
  </si>
  <si>
    <t>Montáž venkovního vedení vvn 110 nebo 220 kV Příplatek k cenám za tažení vodičů pomocí brzd vedení jednoduché, závěsy nosné</t>
  </si>
  <si>
    <t>28459375</t>
  </si>
  <si>
    <t>54</t>
  </si>
  <si>
    <t>210060202</t>
  </si>
  <si>
    <t>Montáž venkovního vedení vvn 110 nebo 220 kV Příplatek k cenám za tažení vodičů pomocí brzd vedení jednoduché, závěsy kotevní</t>
  </si>
  <si>
    <t>-456819641</t>
  </si>
  <si>
    <t>55</t>
  </si>
  <si>
    <t>210060231</t>
  </si>
  <si>
    <t>Montáž venkovního vedení vvn 110 nebo 220 kV zakotvení nebo odkotvení vodičů nebo stožárů vedení jednoduché 110 kV nebo 220 kV nebo dvojité 110 kV</t>
  </si>
  <si>
    <t>1138520715</t>
  </si>
  <si>
    <t>14+3+2+1+5+2+2+1+1+1+4+9</t>
  </si>
  <si>
    <t>56</t>
  </si>
  <si>
    <t>210060241</t>
  </si>
  <si>
    <t>Montáž venkovního vedení vvn 110 nebo 220 kV revize podpěrného bodu vedení vvn 110 kV</t>
  </si>
  <si>
    <t>-1963618616</t>
  </si>
  <si>
    <t>68+45</t>
  </si>
  <si>
    <t>57</t>
  </si>
  <si>
    <t>210062031</t>
  </si>
  <si>
    <t>Ostatní práce na venkovním vedení 110 kV, 220 nebo 440 kV rozebrání a zpětná montáž plotu při rozvinování vodičů a zemnícího lana</t>
  </si>
  <si>
    <t>1643035503</t>
  </si>
  <si>
    <t>58</t>
  </si>
  <si>
    <t>X.54</t>
  </si>
  <si>
    <t>Ostatní práce na venkovnímu vedení 110, 220 nebo 400 kV Přechodová bariéra přes dálková vedení trubní a jiná vedení po povrchu plynovod, ropovod, kabely atd.</t>
  </si>
  <si>
    <t>-1761644052</t>
  </si>
  <si>
    <t>78</t>
  </si>
  <si>
    <t>59</t>
  </si>
  <si>
    <t>391178564</t>
  </si>
  <si>
    <t>60</t>
  </si>
  <si>
    <t>447386143</t>
  </si>
  <si>
    <t>61</t>
  </si>
  <si>
    <t>-482187984</t>
  </si>
  <si>
    <t>62</t>
  </si>
  <si>
    <t>2029477695</t>
  </si>
  <si>
    <t>63</t>
  </si>
  <si>
    <t>165770815</t>
  </si>
  <si>
    <t>576</t>
  </si>
  <si>
    <t>210062096</t>
  </si>
  <si>
    <t>Montáž příslušenství venkovního vedení vvn včetně rozvozu - plošná instalace ochranné tyče proti usedání ptáků</t>
  </si>
  <si>
    <t>-451652519</t>
  </si>
  <si>
    <t>65</t>
  </si>
  <si>
    <t>210062095</t>
  </si>
  <si>
    <t>Montáž příslušenství venkovního vedení vvn včetně rozvozu - plošná instalace výstražných, číslovacích a jiných tabulek</t>
  </si>
  <si>
    <t>623810559</t>
  </si>
  <si>
    <t>Rozpis tabulek</t>
  </si>
  <si>
    <t>113+113+6</t>
  </si>
  <si>
    <t>66</t>
  </si>
  <si>
    <t>X_55</t>
  </si>
  <si>
    <t>Propojení vedení 556/519</t>
  </si>
  <si>
    <t>1713278816</t>
  </si>
  <si>
    <t>Schéma sledu fáz</t>
  </si>
  <si>
    <t>2 KPI a</t>
  </si>
  <si>
    <t>Materiál související s montážní prací vodiču 556a - dodáva E.ON NENACEŇOVAT</t>
  </si>
  <si>
    <t>X.6</t>
  </si>
  <si>
    <t>243-AL1/39-ST1A</t>
  </si>
  <si>
    <t>1900902443</t>
  </si>
  <si>
    <t>SO01a Rozpis materiálu FV</t>
  </si>
  <si>
    <t>90,73</t>
  </si>
  <si>
    <t>0,155</t>
  </si>
  <si>
    <t>75</t>
  </si>
  <si>
    <t>LG 60/22/1200</t>
  </si>
  <si>
    <t>Keramický izolátor L100 C550, 110kV</t>
  </si>
  <si>
    <t>-694147604</t>
  </si>
  <si>
    <t>932</t>
  </si>
  <si>
    <t>2 KPI b</t>
  </si>
  <si>
    <t>Materiál související s montážní prací vodiču 556a</t>
  </si>
  <si>
    <t>229</t>
  </si>
  <si>
    <t>362_AL1/59-ST1A</t>
  </si>
  <si>
    <t xml:space="preserve">Fázový vodič </t>
  </si>
  <si>
    <t>-1429883808</t>
  </si>
  <si>
    <t>0,047</t>
  </si>
  <si>
    <t>230</t>
  </si>
  <si>
    <t>X.8</t>
  </si>
  <si>
    <t>Spojovací materiál M16x55</t>
  </si>
  <si>
    <t>-1696636265</t>
  </si>
  <si>
    <t>256</t>
  </si>
  <si>
    <t>235 166.4</t>
  </si>
  <si>
    <t>Závěsný kloub kotevní</t>
  </si>
  <si>
    <t>-1816621069</t>
  </si>
  <si>
    <t>279</t>
  </si>
  <si>
    <t>257</t>
  </si>
  <si>
    <t>231 407</t>
  </si>
  <si>
    <t xml:space="preserve">Dvojité oko křížové </t>
  </si>
  <si>
    <t>1489223839</t>
  </si>
  <si>
    <t>258</t>
  </si>
  <si>
    <t>233 417.2</t>
  </si>
  <si>
    <t xml:space="preserve">Rozpěrka </t>
  </si>
  <si>
    <t>-1262600662</t>
  </si>
  <si>
    <t>810</t>
  </si>
  <si>
    <t>259</t>
  </si>
  <si>
    <t>231 411.3</t>
  </si>
  <si>
    <t>Dvojité oko krížové pro ochranu arm.</t>
  </si>
  <si>
    <t>-693540970</t>
  </si>
  <si>
    <t>1828</t>
  </si>
  <si>
    <t>260</t>
  </si>
  <si>
    <t>102 113.1</t>
  </si>
  <si>
    <t xml:space="preserve">Ochranná armatura </t>
  </si>
  <si>
    <t>-1154106828</t>
  </si>
  <si>
    <t>1863</t>
  </si>
  <si>
    <t>261</t>
  </si>
  <si>
    <t>219 302</t>
  </si>
  <si>
    <t>Svornik 19x42</t>
  </si>
  <si>
    <t>1501943937</t>
  </si>
  <si>
    <t>262</t>
  </si>
  <si>
    <t>B 118 223 A01</t>
  </si>
  <si>
    <t>Kotevní svorka klinová</t>
  </si>
  <si>
    <t>512491165</t>
  </si>
  <si>
    <t>297</t>
  </si>
  <si>
    <t>263</t>
  </si>
  <si>
    <t>1443804048</t>
  </si>
  <si>
    <t>264</t>
  </si>
  <si>
    <t>104 206 KB</t>
  </si>
  <si>
    <t>-1607467912</t>
  </si>
  <si>
    <t>217</t>
  </si>
  <si>
    <t>265</t>
  </si>
  <si>
    <t>231 420.2</t>
  </si>
  <si>
    <t>Dvojité oko přímé</t>
  </si>
  <si>
    <t>-1598507579</t>
  </si>
  <si>
    <t>328</t>
  </si>
  <si>
    <t>266</t>
  </si>
  <si>
    <t>1580364113</t>
  </si>
  <si>
    <t>267</t>
  </si>
  <si>
    <t>235 551</t>
  </si>
  <si>
    <t>2114730432</t>
  </si>
  <si>
    <t>268</t>
  </si>
  <si>
    <t>B 121 004 A02</t>
  </si>
  <si>
    <t xml:space="preserve">Produová svorka rozebíratelná </t>
  </si>
  <si>
    <t>-1625498986</t>
  </si>
  <si>
    <t>269</t>
  </si>
  <si>
    <t>136 224</t>
  </si>
  <si>
    <t>Nosná svorka výkyvná</t>
  </si>
  <si>
    <t>1999989495</t>
  </si>
  <si>
    <t>270</t>
  </si>
  <si>
    <t>B 116 002 A02</t>
  </si>
  <si>
    <t>Tlumič vibracií</t>
  </si>
  <si>
    <t>-1342015522</t>
  </si>
  <si>
    <t>594</t>
  </si>
  <si>
    <t>271</t>
  </si>
  <si>
    <t>165 624.1</t>
  </si>
  <si>
    <t xml:space="preserve">Prúdová spojka lisovaná </t>
  </si>
  <si>
    <t>-2019686606</t>
  </si>
  <si>
    <t>133</t>
  </si>
  <si>
    <t>272</t>
  </si>
  <si>
    <t>521 506</t>
  </si>
  <si>
    <t>Ochranná armatura</t>
  </si>
  <si>
    <t>1166119222</t>
  </si>
  <si>
    <t>273</t>
  </si>
  <si>
    <t>231 410.3</t>
  </si>
  <si>
    <t>Dvojité oko přímé pro ochr.Arm.</t>
  </si>
  <si>
    <t>-407466147</t>
  </si>
  <si>
    <t>36</t>
  </si>
  <si>
    <t>274</t>
  </si>
  <si>
    <t>321 319.5</t>
  </si>
  <si>
    <t>Přístrojová svorka Al 36</t>
  </si>
  <si>
    <t>-1231272922</t>
  </si>
  <si>
    <t>275</t>
  </si>
  <si>
    <t>321 319.4</t>
  </si>
  <si>
    <t>Přístrojová svorka Cu 36</t>
  </si>
  <si>
    <t>-1094022196</t>
  </si>
  <si>
    <t>276</t>
  </si>
  <si>
    <t>310 004</t>
  </si>
  <si>
    <t xml:space="preserve">Přechodová část </t>
  </si>
  <si>
    <t>-1784309855</t>
  </si>
  <si>
    <t>277</t>
  </si>
  <si>
    <t>167 630</t>
  </si>
  <si>
    <t>-736728221</t>
  </si>
  <si>
    <t>278</t>
  </si>
  <si>
    <t>404 918</t>
  </si>
  <si>
    <t>Odbočná T.svorka pre AIFe vodič</t>
  </si>
  <si>
    <t>1102870493</t>
  </si>
  <si>
    <t>4 KPI</t>
  </si>
  <si>
    <t>Práce spojené s výstavbou nových základu</t>
  </si>
  <si>
    <t>137</t>
  </si>
  <si>
    <t>460070753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</si>
  <si>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3</t>
  </si>
  <si>
    <t>m3</t>
  </si>
  <si>
    <t>-1098152354</t>
  </si>
  <si>
    <t>SO 01a Soupis základu</t>
  </si>
  <si>
    <t>325</t>
  </si>
  <si>
    <t>138</t>
  </si>
  <si>
    <t>460071003</t>
  </si>
  <si>
    <t>Hloubení nezapažených jam strojně pro ostatní konstrukce včetně přemístění výkopku do vzdálenosti 3 m od okraje jámy nebo naložení na dopravní prostředek v hornině třídy 3</t>
  </si>
  <si>
    <t>-1081115258</t>
  </si>
  <si>
    <t>10500</t>
  </si>
  <si>
    <t>139</t>
  </si>
  <si>
    <t>122201409</t>
  </si>
  <si>
    <t>Vykopávky v zemnících na suchu s přehozením výkopku na vzdálenost do 3 m nebo s naložením na dopravní prostředek v hornině tř. 3 Příplatek k cenám za lepivost horniny tř. 3</t>
  </si>
  <si>
    <t>-1222942466</t>
  </si>
  <si>
    <t>10500+325</t>
  </si>
  <si>
    <t>140</t>
  </si>
  <si>
    <t>460070754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</si>
  <si>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4</t>
  </si>
  <si>
    <t>-1066917030</t>
  </si>
  <si>
    <t>0,9</t>
  </si>
  <si>
    <t>460071004</t>
  </si>
  <si>
    <t>Hloubení nezapažených jam strojně pro ostatní konstrukce včetně přemístění výkopku do vzdálenosti 3 m od okraje jámy nebo naložení na dopravní prostředek v hornině třídy 4</t>
  </si>
  <si>
    <t>115898369</t>
  </si>
  <si>
    <t>SO01a Supis základu</t>
  </si>
  <si>
    <t>29,1</t>
  </si>
  <si>
    <t>142</t>
  </si>
  <si>
    <t>122301409</t>
  </si>
  <si>
    <t>Vykopávky v zemnících na suchu s přehozením výkopku na vzdálenost do 3 m nebo s naložením na dopravní prostředek v hornině tř. 4 Příplatek k cenám za lepivost horniny tř. 4</t>
  </si>
  <si>
    <t>844871280</t>
  </si>
  <si>
    <t>29,1+0,9</t>
  </si>
  <si>
    <t>143</t>
  </si>
  <si>
    <t>210060011</t>
  </si>
  <si>
    <t>Montáž venkovního vedení vvn 110 kV stožárů nebo portálů včetně kontroly trasy, kolíkování jam, montáže a vyrovnání základových dílů rozvoz základových dílů</t>
  </si>
  <si>
    <t>-1506353422</t>
  </si>
  <si>
    <t>162,943+6,5</t>
  </si>
  <si>
    <t>144</t>
  </si>
  <si>
    <t>210060001</t>
  </si>
  <si>
    <t>Montáž venkovního vedení vvn 110 kV stožárů nebo portálů včetně kontroly trasy, kolíkování jam, montáže a vyrovnání základových dílů nosných stožárů nebo portálů</t>
  </si>
  <si>
    <t>-1417986491</t>
  </si>
  <si>
    <t>210060002</t>
  </si>
  <si>
    <t>Montáž venkovního vedení vvn 110 kV stožárů nebo portálů včetně kontroly trasy, kolíkování jam, montáže a vyrovnání základových dílů kotevních stožárů</t>
  </si>
  <si>
    <t>247799559</t>
  </si>
  <si>
    <t>13+3+2+1+5+2+3+1+1+1+4+9</t>
  </si>
  <si>
    <t>146</t>
  </si>
  <si>
    <t>460080201</t>
  </si>
  <si>
    <t>Základové konstrukce zřízení bednění základových konstrukcí s případnými vzpěrami nezabudovaného</t>
  </si>
  <si>
    <t>m2</t>
  </si>
  <si>
    <t>331524301</t>
  </si>
  <si>
    <t>2546</t>
  </si>
  <si>
    <t>147</t>
  </si>
  <si>
    <t>X.30</t>
  </si>
  <si>
    <t xml:space="preserve">Zarážaní a vytáhnutí štetovnic vrátane pronájmu </t>
  </si>
  <si>
    <t>-1176595246</t>
  </si>
  <si>
    <t>2660</t>
  </si>
  <si>
    <t>148</t>
  </si>
  <si>
    <t>X.31</t>
  </si>
  <si>
    <t xml:space="preserve">Vystužování základů betonářskou ocelí (roxor + kari síť) </t>
  </si>
  <si>
    <t>-1786366893</t>
  </si>
  <si>
    <t>1,3</t>
  </si>
  <si>
    <t>149</t>
  </si>
  <si>
    <t>460110001</t>
  </si>
  <si>
    <t>Čerpání vody na dopravní výšku do 10 m průměrný přítok do 400 l/min</t>
  </si>
  <si>
    <t>hod</t>
  </si>
  <si>
    <t>-1350412860</t>
  </si>
  <si>
    <t>((468*1000)/400)/60</t>
  </si>
  <si>
    <t>150</t>
  </si>
  <si>
    <t>275321211</t>
  </si>
  <si>
    <t>Základy z betonu železového (bez výztuže) patky z betonu bez zvláštních nároků na prostředí tř. C 12/15</t>
  </si>
  <si>
    <t>596642495</t>
  </si>
  <si>
    <t>589</t>
  </si>
  <si>
    <t>151</t>
  </si>
  <si>
    <t>275321411</t>
  </si>
  <si>
    <t>Základy z betonu železového (bez výztuže) patky z betonu bez zvláštních nároků na prostředí tř. C 20/25</t>
  </si>
  <si>
    <t>-1057171953</t>
  </si>
  <si>
    <t>5090</t>
  </si>
  <si>
    <t>152</t>
  </si>
  <si>
    <t>X.16</t>
  </si>
  <si>
    <t>Základy z betonu železového (bez výztuže) patky z betonu bez zvláštních nároků na prostředí tř. C 20/25 s přísadou</t>
  </si>
  <si>
    <t>524692702</t>
  </si>
  <si>
    <t>832</t>
  </si>
  <si>
    <t>153</t>
  </si>
  <si>
    <t>460080042</t>
  </si>
  <si>
    <t>Základové konstrukce výztuž základové konstrukce z betonářské oceli 10505</t>
  </si>
  <si>
    <t>-1872863945</t>
  </si>
  <si>
    <t>154</t>
  </si>
  <si>
    <t>460080301</t>
  </si>
  <si>
    <t>Základové konstrukce odstranění bednění základových konstrukcí s případnými vzpěrami nezabudovaného</t>
  </si>
  <si>
    <t>988603532</t>
  </si>
  <si>
    <t>So 01a Soupis zakladu</t>
  </si>
  <si>
    <t>155</t>
  </si>
  <si>
    <t>460300002</t>
  </si>
  <si>
    <t>Zásyp jam strojně s uložením výkopku ve vrstvách včetně zhutnění a urovnání povrchu ve volném terénu</t>
  </si>
  <si>
    <t>111811056</t>
  </si>
  <si>
    <t>SO01a Soupis základu</t>
  </si>
  <si>
    <t>4613</t>
  </si>
  <si>
    <t>156</t>
  </si>
  <si>
    <t>460620013</t>
  </si>
  <si>
    <t>Úprava terénu provizorní úprava terénu včetně odkopání drobných nerovností a zásypu prohlubní se zhutněním, v hornině třídy 3</t>
  </si>
  <si>
    <t>602615381</t>
  </si>
  <si>
    <t>SO 01a Soupis zakladu</t>
  </si>
  <si>
    <t>113</t>
  </si>
  <si>
    <t>157</t>
  </si>
  <si>
    <t>151811133</t>
  </si>
  <si>
    <t>Zřízení pažicích boxů pro pažení a rozepření stěn rýh podzemního vedení hloubka výkopu do 4 m, šířka přes 2,5 do 5 m</t>
  </si>
  <si>
    <t>-762168638</t>
  </si>
  <si>
    <t>SO 01 Soupis zakladu</t>
  </si>
  <si>
    <t>158</t>
  </si>
  <si>
    <t>151811232</t>
  </si>
  <si>
    <t>Odstranění pažicích boxů pro pažení a rozepření stěn rýh podzemního vedení hloubka výkopu do 4 m, šířka přes 1,2 do 2,5 m</t>
  </si>
  <si>
    <t>1317659051</t>
  </si>
  <si>
    <t>159</t>
  </si>
  <si>
    <t>210220001</t>
  </si>
  <si>
    <t>Montáž uzemňovacího vedení s upevněním, propojením a připojením pomocí svorek na povrchu vodičů FeZn páskou průřezu do 120 mm2</t>
  </si>
  <si>
    <t>-238923500</t>
  </si>
  <si>
    <t>1350</t>
  </si>
  <si>
    <t>160</t>
  </si>
  <si>
    <t>460120019</t>
  </si>
  <si>
    <t>Ostatní zemní práce při stavbě nadzemních vedení naložení výkopku strojně, z hornin třídy 1 až 4</t>
  </si>
  <si>
    <t>717127080</t>
  </si>
  <si>
    <t>6880,8</t>
  </si>
  <si>
    <t>161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</si>
  <si>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</si>
  <si>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</si>
  <si>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1854373240</t>
  </si>
  <si>
    <t>162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</si>
  <si>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</si>
  <si>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</si>
  <si>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1999458394</t>
  </si>
  <si>
    <t>6880,8*20</t>
  </si>
  <si>
    <t>163</t>
  </si>
  <si>
    <t>X.21</t>
  </si>
  <si>
    <t>Poplatek sa uskladnení zeminy - zemník</t>
  </si>
  <si>
    <t>298147969</t>
  </si>
  <si>
    <t>4 KPI a</t>
  </si>
  <si>
    <t xml:space="preserve">Material spojen s vystavbou nových základu </t>
  </si>
  <si>
    <t>164</t>
  </si>
  <si>
    <t>130210150</t>
  </si>
  <si>
    <t>tyč ocelová žebírková jakost BSt 500S výztuž do betonu D 16mm</t>
  </si>
  <si>
    <t>-849067194</t>
  </si>
  <si>
    <t>P</t>
  </si>
  <si>
    <t>Poznámka k položce:
Hmotnost: 1,58 kg/m</t>
  </si>
  <si>
    <t>165</t>
  </si>
  <si>
    <t>X.24</t>
  </si>
  <si>
    <t>Separační nátěr SEPAREN SPECIAL - 0,02 l/m2 formy</t>
  </si>
  <si>
    <t>l</t>
  </si>
  <si>
    <t>2107041979</t>
  </si>
  <si>
    <t>40</t>
  </si>
  <si>
    <t>166</t>
  </si>
  <si>
    <t>X.25</t>
  </si>
  <si>
    <t>prisada do betonu</t>
  </si>
  <si>
    <t>kg</t>
  </si>
  <si>
    <t>1572642369</t>
  </si>
  <si>
    <t>2330</t>
  </si>
  <si>
    <t>167</t>
  </si>
  <si>
    <t>X.26</t>
  </si>
  <si>
    <t>Ocelové plechy ocel S 235, 250x250x10mm</t>
  </si>
  <si>
    <t>-1396356822</t>
  </si>
  <si>
    <t>147,2</t>
  </si>
  <si>
    <t>168</t>
  </si>
  <si>
    <t>X.27</t>
  </si>
  <si>
    <t>Ocelové plechy ocel S 235, 250x250x12mm</t>
  </si>
  <si>
    <t>-449051913</t>
  </si>
  <si>
    <t>11,8</t>
  </si>
  <si>
    <t>169</t>
  </si>
  <si>
    <t>X.28</t>
  </si>
  <si>
    <t>Ocelové plechy ocel S 235, 250x250x13mm</t>
  </si>
  <si>
    <t>-1194928950</t>
  </si>
  <si>
    <t>76,5</t>
  </si>
  <si>
    <t>170</t>
  </si>
  <si>
    <t>FeZn 30x4 mm</t>
  </si>
  <si>
    <t>Zemnící pásek</t>
  </si>
  <si>
    <t>1967144991</t>
  </si>
  <si>
    <t>171</t>
  </si>
  <si>
    <t>SR 02 (M8)</t>
  </si>
  <si>
    <t>Odboční spojovací svorka</t>
  </si>
  <si>
    <t>1935136052</t>
  </si>
  <si>
    <t>172</t>
  </si>
  <si>
    <t>X.29</t>
  </si>
  <si>
    <t>Spojovací materiál</t>
  </si>
  <si>
    <t>sada</t>
  </si>
  <si>
    <t>-473004017</t>
  </si>
  <si>
    <t>5 KPI</t>
  </si>
  <si>
    <t>Práce spojené s výstavbou nových stožáru</t>
  </si>
  <si>
    <t>173</t>
  </si>
  <si>
    <t>210060021</t>
  </si>
  <si>
    <t>Montáž venkovního vedení vvn 110 kV stožárů nebo portálů včetně kontroly trasy, kolíkování jam, montáže a vyrovnání základových dílů rozvoz, montáž a stavba příhradových stožárů nebo portálů</t>
  </si>
  <si>
    <t>-773354000</t>
  </si>
  <si>
    <t>667875/1000</t>
  </si>
  <si>
    <t>5 KPI a</t>
  </si>
  <si>
    <t>Materiál spojen s výstavbou nových stožáru - dodáva E.ON NENACEŇOVAT</t>
  </si>
  <si>
    <t>174</t>
  </si>
  <si>
    <t>X.5</t>
  </si>
  <si>
    <t>Ocelová konstrukce</t>
  </si>
  <si>
    <t>-1340640846</t>
  </si>
  <si>
    <t>SO01a Soupis stožáru</t>
  </si>
  <si>
    <t>(830818+6500)/1000</t>
  </si>
  <si>
    <t>5 KPI b</t>
  </si>
  <si>
    <t>Materiál spojen s výstavbou nových stožáru</t>
  </si>
  <si>
    <t>176</t>
  </si>
  <si>
    <t>11ST07</t>
  </si>
  <si>
    <t>Kombinovaná bezpečnostní tabulka + příslušenství</t>
  </si>
  <si>
    <t>-2045789229</t>
  </si>
  <si>
    <t>177</t>
  </si>
  <si>
    <t>11-ST35</t>
  </si>
  <si>
    <t>Bezpečnostní tabulka + příslušenství</t>
  </si>
  <si>
    <t>-406095601</t>
  </si>
  <si>
    <t>178</t>
  </si>
  <si>
    <t>ED 06-4-0457</t>
  </si>
  <si>
    <t>Tabulka sledu fází + příslušenství</t>
  </si>
  <si>
    <t>-818181884</t>
  </si>
  <si>
    <t>6 KPI</t>
  </si>
  <si>
    <t>Zřízení přístupových cest</t>
  </si>
  <si>
    <t>179</t>
  </si>
  <si>
    <t>460030023</t>
  </si>
  <si>
    <t>Přípravné terénní práce odstranění dřevitého porostu z keřů nebo stromků průměru kmenů do 5 cm včetně odstranění kořenů a složení do hromad nebo naložení na dopravní prostředek tvrdého středně hustého</t>
  </si>
  <si>
    <t>-830120486</t>
  </si>
  <si>
    <t>400</t>
  </si>
  <si>
    <t>460650141</t>
  </si>
  <si>
    <t>Vozovky a chodníky zřízení provizorní příjezdové komunikace z panelů silničních včetně úpravy podkladní pláně se štěrkovým ložem</t>
  </si>
  <si>
    <t>837369544</t>
  </si>
  <si>
    <t>7 KPI</t>
  </si>
  <si>
    <t>Demontážní práce vodiču a SOK</t>
  </si>
  <si>
    <t>181</t>
  </si>
  <si>
    <t>210063011</t>
  </si>
  <si>
    <t>Rozvoz lan venkovního vedení vvn prořezání a odvoz snesených lan průřezové plochy do 300 mm2</t>
  </si>
  <si>
    <t>434701503</t>
  </si>
  <si>
    <t>SO 01a Demontáže, využití a zneškodnení odpadu</t>
  </si>
  <si>
    <t>58,13+3,517</t>
  </si>
  <si>
    <t>182</t>
  </si>
  <si>
    <t>210060051-D</t>
  </si>
  <si>
    <t>Demontáž venkovního vedení vvn 110 kV vodičů a závěsů včetně rozvozu izolátorů a armatur bez montáže zemnícího lana průřezové plochy do 300 mm2 3 vodiče I až III oblast znečištění závěsy nosné</t>
  </si>
  <si>
    <t>-274744189</t>
  </si>
  <si>
    <t>2+5+5+1+4+1+3+11+13+10+10+3+1+5+5+3+13+15+16+6</t>
  </si>
  <si>
    <t>183</t>
  </si>
  <si>
    <t>210060052-D</t>
  </si>
  <si>
    <t>Demontáž venkovního vedení vvn 110 kV vodičů a závěsů včetně rozvozu izolátorů a armatur bez montáže zemnícího lana průřezové plochy do 300 mm2 3 vodiče I až III oblast znečištění závěsy kotevní</t>
  </si>
  <si>
    <t>-523474219</t>
  </si>
  <si>
    <t>0.5+1+3+3+1+2+1+2+1+2+1+1+1+1+1+1+1+1+1+1+1+1+0,5</t>
  </si>
  <si>
    <t>184</t>
  </si>
  <si>
    <t>210060053-D</t>
  </si>
  <si>
    <t>Demontáž venkovního vedení vvn 110 kV vodičů a závěsů včetně rozvozu izolátorů a armatur bez montáže zemnícího lana průřezové plochy do 300 mm2 3 vodiče I až III oblast znečištění závěsy pomocné</t>
  </si>
  <si>
    <t>145046190</t>
  </si>
  <si>
    <t xml:space="preserve">D1. Izolátorové, D2. Armatury izolátorových závěsů </t>
  </si>
  <si>
    <t>185</t>
  </si>
  <si>
    <t>210062001-D</t>
  </si>
  <si>
    <t>Demontáž jednoho zemnícího lana venkovního vedení 110, 220 nebo 400 kV prostého včetně propojení na konstrukci stožár nosný</t>
  </si>
  <si>
    <t>1118111443</t>
  </si>
  <si>
    <t>74+0,5+0,5</t>
  </si>
  <si>
    <t>186</t>
  </si>
  <si>
    <t>210062002-D</t>
  </si>
  <si>
    <t>Demontáž jednoho zemnícího lana venkovního vedení 110, 220 nebo 400 kV prostého včetně propojení na konstrukci stožár kotevní</t>
  </si>
  <si>
    <t>23730467</t>
  </si>
  <si>
    <t>22</t>
  </si>
  <si>
    <t>187</t>
  </si>
  <si>
    <t>210062021-D</t>
  </si>
  <si>
    <t>Demontáž - Příplatky k venkovnímu vedení 110, 220 nebo 400 kV za tažení jednoho lana přes vodní plochy</t>
  </si>
  <si>
    <t>-818876039</t>
  </si>
  <si>
    <t>188</t>
  </si>
  <si>
    <t>210062022-D</t>
  </si>
  <si>
    <t>Demontáž - Příplatky k venkovnímu vedení 110, 220 nebo 400 kV za tažení jednoho lana přes chmelnice, vinice, sady a zahrady</t>
  </si>
  <si>
    <t>1800958684</t>
  </si>
  <si>
    <t>189</t>
  </si>
  <si>
    <t>210062092-D</t>
  </si>
  <si>
    <t>Demontáž příslušenství venkovního vedení vvn včetně rozvozu - plošná instalace tlumiče vibrací</t>
  </si>
  <si>
    <t>-1876802317</t>
  </si>
  <si>
    <t xml:space="preserve">G. Specifikace odpadů </t>
  </si>
  <si>
    <t>102</t>
  </si>
  <si>
    <t>190</t>
  </si>
  <si>
    <t>460600061</t>
  </si>
  <si>
    <t>Přemístění (odvoz) horniny, suti a vybouraných hmot odvoz suti a vybouraných hmot do 1 km</t>
  </si>
  <si>
    <t>-1715046908</t>
  </si>
  <si>
    <t>laminátová brvna</t>
  </si>
  <si>
    <t>56,31</t>
  </si>
  <si>
    <t>izolátory</t>
  </si>
  <si>
    <t>24,336</t>
  </si>
  <si>
    <t>armatury</t>
  </si>
  <si>
    <t>10,27</t>
  </si>
  <si>
    <t>tlumiče</t>
  </si>
  <si>
    <t>0,316</t>
  </si>
  <si>
    <t>191</t>
  </si>
  <si>
    <t>460600071</t>
  </si>
  <si>
    <t>Přemístění (odvoz) horniny, suti a vybouraných hmot odvoz suti a vybouraných hmot Příplatek k ceně za každý další i započatý 1 km</t>
  </si>
  <si>
    <t>1557853801</t>
  </si>
  <si>
    <t>91,232*20</t>
  </si>
  <si>
    <t>192</t>
  </si>
  <si>
    <t>X.23</t>
  </si>
  <si>
    <t>Poplatek za uložení izolátoru</t>
  </si>
  <si>
    <t>1744360025</t>
  </si>
  <si>
    <t>8 KPI</t>
  </si>
  <si>
    <t>Demontážní práce ocelové konstrukce</t>
  </si>
  <si>
    <t>193</t>
  </si>
  <si>
    <t>210060031</t>
  </si>
  <si>
    <t>Montáž venkovního vedení vvn 110 kV stožárů nebo portálů včetně kontroly trasy, kolíkování jam, montáže a vyrovnání základových dílů sklopení, rozřezání a odvoz svařovaných stožárů nebo portálů</t>
  </si>
  <si>
    <t>1830965553</t>
  </si>
  <si>
    <t>159,27</t>
  </si>
  <si>
    <t>9 KPI</t>
  </si>
  <si>
    <t>Demontážní práce základu</t>
  </si>
  <si>
    <t>194</t>
  </si>
  <si>
    <t>460080112</t>
  </si>
  <si>
    <t>Základové konstrukce bourání základu včetně záhozu jámy sypaninou, zhutnění a urovnání betonového</t>
  </si>
  <si>
    <t>-1331556844</t>
  </si>
  <si>
    <t>683,7</t>
  </si>
  <si>
    <t>195</t>
  </si>
  <si>
    <t>460120019_1</t>
  </si>
  <si>
    <t>Ostatní zemní práce při stavbě nadzemních vedení naložení výkopku strojně, z hornin třídy 1 až 4 (přesun k demontovaným stožárum)</t>
  </si>
  <si>
    <t>1196212422</t>
  </si>
  <si>
    <t>70</t>
  </si>
  <si>
    <t>196</t>
  </si>
  <si>
    <t>460600023_1</t>
  </si>
  <si>
    <t>Přemístění (odvoz) horniny, suti a vybouraných hmot vodorovné přemístění horniny včetně složení, bez naložení a rozprostření jakékoliv třídy, na vzdálenost přes 500 do 1000 m (přesun k demontovaným stožárum)</t>
  </si>
  <si>
    <t>-1607886056</t>
  </si>
  <si>
    <t>197</t>
  </si>
  <si>
    <t>460300002_1</t>
  </si>
  <si>
    <t>Zásyp jam strojně s uložením výkopku ve vrstvách včetně zhutnění a urovnání povrchu ve volném terénu ( (přesun k demontovaným stožárum)</t>
  </si>
  <si>
    <t>68416233</t>
  </si>
  <si>
    <t>198</t>
  </si>
  <si>
    <t>235651051</t>
  </si>
  <si>
    <t>beton</t>
  </si>
  <si>
    <t>1504,06</t>
  </si>
  <si>
    <t>199</t>
  </si>
  <si>
    <t>1371605438</t>
  </si>
  <si>
    <t>1504,06*20</t>
  </si>
  <si>
    <t>X.22</t>
  </si>
  <si>
    <t>Poplatek za uložení bet. suti</t>
  </si>
  <si>
    <t>668238810</t>
  </si>
  <si>
    <t>1560,37</t>
  </si>
  <si>
    <t>10 KPI</t>
  </si>
  <si>
    <t>Práce spojené s nátěry</t>
  </si>
  <si>
    <t>201</t>
  </si>
  <si>
    <t>210064003</t>
  </si>
  <si>
    <t>Nátěry stožárů venkovního vedení vvn odrezivění oprášením</t>
  </si>
  <si>
    <t>595203270</t>
  </si>
  <si>
    <t>SO 01a Denni překážkové značení</t>
  </si>
  <si>
    <t>4486+2982</t>
  </si>
  <si>
    <t>202</t>
  </si>
  <si>
    <t>X.17</t>
  </si>
  <si>
    <t>Nátěr základní jednosložkový vedení vvn - práce včetně dodávky materiálu, nátěrový systém dle TNS 10 3610.05 včetně barvy</t>
  </si>
  <si>
    <t>-718685822</t>
  </si>
  <si>
    <t>203</t>
  </si>
  <si>
    <t>X.18</t>
  </si>
  <si>
    <t>Nátěr vrchní jednosložkový vedení vvn - práce včetně dodávky materiálu, nátěrový systém dle TNS 10 3610.05 včetně barvy</t>
  </si>
  <si>
    <t>609414313</t>
  </si>
  <si>
    <t>10 KPI a</t>
  </si>
  <si>
    <t>Material spojen s nátěry</t>
  </si>
  <si>
    <t>204</t>
  </si>
  <si>
    <t>X.32</t>
  </si>
  <si>
    <t>Farba pro letecké značení - základní nátěr</t>
  </si>
  <si>
    <t>920405997</t>
  </si>
  <si>
    <t>Poznámka k položce:
Hmotnost: 0,617 kg/m</t>
  </si>
  <si>
    <t>SO01a Denní pŕekážkové značení - soupis materiálu</t>
  </si>
  <si>
    <t>nátěrová plocha (4486+2982)=7468 m2</t>
  </si>
  <si>
    <t>Vydatnost dle technického listu je 6,9m2/l</t>
  </si>
  <si>
    <t>Vypocet litru barvy: 7468/6,9=1082,3</t>
  </si>
  <si>
    <t>Reserva pro nátěry štetcem a straty = 25%   1082,3*1,25= 1352,9l</t>
  </si>
  <si>
    <t>812,68+540.22</t>
  </si>
  <si>
    <t>205</t>
  </si>
  <si>
    <t>X.33</t>
  </si>
  <si>
    <t>Farba pro letecké značení - červená RAL 3020</t>
  </si>
  <si>
    <t>-1163748133</t>
  </si>
  <si>
    <t>Nátěrová plocha 4486m2</t>
  </si>
  <si>
    <t>Výdatnost dle technického listu je 5m2/l</t>
  </si>
  <si>
    <t>Výpočet litru barvy: 4486/5= 897,2l</t>
  </si>
  <si>
    <t>Reserva pro nátěry štetcem a straty = 25%  897,2*1,25= 1121,5l</t>
  </si>
  <si>
    <t>1121,5</t>
  </si>
  <si>
    <t>206</t>
  </si>
  <si>
    <t>X.34</t>
  </si>
  <si>
    <t>Farba pro letecké značení - bílá RAL 9016</t>
  </si>
  <si>
    <t>-417955328</t>
  </si>
  <si>
    <t>Nátěrová plocha 2982 m2</t>
  </si>
  <si>
    <t>Výpočet litru barvy = 2982/5 = 596,4l</t>
  </si>
  <si>
    <t>Reserva pro nátěry štetcem a straty = 25%  596,5*1,25= 745,5</t>
  </si>
  <si>
    <t>745.5</t>
  </si>
  <si>
    <t>11 KPI</t>
  </si>
  <si>
    <t>VRN</t>
  </si>
  <si>
    <t>207</t>
  </si>
  <si>
    <t>X.11</t>
  </si>
  <si>
    <t>Zařízení staveniště</t>
  </si>
  <si>
    <t>1024</t>
  </si>
  <si>
    <t>116702761</t>
  </si>
  <si>
    <t>208</t>
  </si>
  <si>
    <t>X.12</t>
  </si>
  <si>
    <t>Inženýrská činnost</t>
  </si>
  <si>
    <t>-1618532740</t>
  </si>
  <si>
    <t>209</t>
  </si>
  <si>
    <t>X.13</t>
  </si>
  <si>
    <t>Územní vlivy</t>
  </si>
  <si>
    <t>737055125</t>
  </si>
  <si>
    <t>210</t>
  </si>
  <si>
    <t>X.14</t>
  </si>
  <si>
    <t>Provozní vlivy</t>
  </si>
  <si>
    <t>-1924782427</t>
  </si>
  <si>
    <t>211</t>
  </si>
  <si>
    <t>X.15</t>
  </si>
  <si>
    <t>Ostatní náklady</t>
  </si>
  <si>
    <t>198646303</t>
  </si>
  <si>
    <t>12 KPI</t>
  </si>
  <si>
    <t>Přenosová zařízení</t>
  </si>
  <si>
    <t>212</t>
  </si>
  <si>
    <t>X.1</t>
  </si>
  <si>
    <t>Ukončení optické trasy RZ Vyškov -práce</t>
  </si>
  <si>
    <t>608663626</t>
  </si>
  <si>
    <t>SO 02 E.2.02-06</t>
  </si>
  <si>
    <t>213</t>
  </si>
  <si>
    <t>X.2</t>
  </si>
  <si>
    <t>Ukončení optické trasy RZ Vyškov - materiál</t>
  </si>
  <si>
    <t>-1348179739</t>
  </si>
  <si>
    <t>214</t>
  </si>
  <si>
    <t>X.3</t>
  </si>
  <si>
    <t>Ukončení optické trasy RZ Prostějov -práce</t>
  </si>
  <si>
    <t>-920772575</t>
  </si>
  <si>
    <t>SO 03 E.3.03-07</t>
  </si>
  <si>
    <t>215</t>
  </si>
  <si>
    <t>X.4</t>
  </si>
  <si>
    <t>Ukončení optické trasy RZ  Prostějov - materiál</t>
  </si>
  <si>
    <t>1715805336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</si>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</sst>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workbookViewId="0" topLeftCell="A79">
      <selection activeCell="V9" sqref="V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2" t="s">
        <v>14</v>
      </c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23"/>
      <c r="AQ5" s="23"/>
      <c r="AR5" s="21"/>
      <c r="BE5" s="319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4" t="s">
        <v>17</v>
      </c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23"/>
      <c r="AQ6" s="23"/>
      <c r="AR6" s="21"/>
      <c r="BE6" s="32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0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0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0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0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0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0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20"/>
      <c r="BS13" s="18" t="s">
        <v>6</v>
      </c>
    </row>
    <row r="14" spans="2:71" ht="12.75">
      <c r="B14" s="22"/>
      <c r="C14" s="23"/>
      <c r="D14" s="23"/>
      <c r="E14" s="325" t="s">
        <v>30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20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0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0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0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0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0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0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0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0"/>
    </row>
    <row r="23" spans="2:57" s="1" customFormat="1" ht="47.25" customHeight="1">
      <c r="B23" s="22"/>
      <c r="C23" s="23"/>
      <c r="D23" s="23"/>
      <c r="E23" s="327" t="s">
        <v>37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23"/>
      <c r="AP23" s="23"/>
      <c r="AQ23" s="23"/>
      <c r="AR23" s="21"/>
      <c r="BE23" s="320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0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0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8">
        <f>ROUND(AG54,2)</f>
        <v>0</v>
      </c>
      <c r="AL26" s="329"/>
      <c r="AM26" s="329"/>
      <c r="AN26" s="329"/>
      <c r="AO26" s="329"/>
      <c r="AP26" s="37"/>
      <c r="AQ26" s="37"/>
      <c r="AR26" s="40"/>
      <c r="BE26" s="320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0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0" t="s">
        <v>39</v>
      </c>
      <c r="M28" s="330"/>
      <c r="N28" s="330"/>
      <c r="O28" s="330"/>
      <c r="P28" s="330"/>
      <c r="Q28" s="37"/>
      <c r="R28" s="37"/>
      <c r="S28" s="37"/>
      <c r="T28" s="37"/>
      <c r="U28" s="37"/>
      <c r="V28" s="37"/>
      <c r="W28" s="330" t="s">
        <v>40</v>
      </c>
      <c r="X28" s="330"/>
      <c r="Y28" s="330"/>
      <c r="Z28" s="330"/>
      <c r="AA28" s="330"/>
      <c r="AB28" s="330"/>
      <c r="AC28" s="330"/>
      <c r="AD28" s="330"/>
      <c r="AE28" s="330"/>
      <c r="AF28" s="37"/>
      <c r="AG28" s="37"/>
      <c r="AH28" s="37"/>
      <c r="AI28" s="37"/>
      <c r="AJ28" s="37"/>
      <c r="AK28" s="330" t="s">
        <v>41</v>
      </c>
      <c r="AL28" s="330"/>
      <c r="AM28" s="330"/>
      <c r="AN28" s="330"/>
      <c r="AO28" s="330"/>
      <c r="AP28" s="37"/>
      <c r="AQ28" s="37"/>
      <c r="AR28" s="40"/>
      <c r="BE28" s="320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33">
        <v>0.21</v>
      </c>
      <c r="M29" s="332"/>
      <c r="N29" s="332"/>
      <c r="O29" s="332"/>
      <c r="P29" s="332"/>
      <c r="Q29" s="42"/>
      <c r="R29" s="42"/>
      <c r="S29" s="42"/>
      <c r="T29" s="42"/>
      <c r="U29" s="42"/>
      <c r="V29" s="42"/>
      <c r="W29" s="331">
        <f>ROUND(AZ54,2)</f>
        <v>0</v>
      </c>
      <c r="X29" s="332"/>
      <c r="Y29" s="332"/>
      <c r="Z29" s="332"/>
      <c r="AA29" s="332"/>
      <c r="AB29" s="332"/>
      <c r="AC29" s="332"/>
      <c r="AD29" s="332"/>
      <c r="AE29" s="332"/>
      <c r="AF29" s="42"/>
      <c r="AG29" s="42"/>
      <c r="AH29" s="42"/>
      <c r="AI29" s="42"/>
      <c r="AJ29" s="42"/>
      <c r="AK29" s="331">
        <f>ROUND(AV54,2)</f>
        <v>0</v>
      </c>
      <c r="AL29" s="332"/>
      <c r="AM29" s="332"/>
      <c r="AN29" s="332"/>
      <c r="AO29" s="332"/>
      <c r="AP29" s="42"/>
      <c r="AQ29" s="42"/>
      <c r="AR29" s="43"/>
      <c r="BE29" s="321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33">
        <v>0.15</v>
      </c>
      <c r="M30" s="332"/>
      <c r="N30" s="332"/>
      <c r="O30" s="332"/>
      <c r="P30" s="332"/>
      <c r="Q30" s="42"/>
      <c r="R30" s="42"/>
      <c r="S30" s="42"/>
      <c r="T30" s="42"/>
      <c r="U30" s="42"/>
      <c r="V30" s="42"/>
      <c r="W30" s="331">
        <f>ROUND(BA54,2)</f>
        <v>0</v>
      </c>
      <c r="X30" s="332"/>
      <c r="Y30" s="332"/>
      <c r="Z30" s="332"/>
      <c r="AA30" s="332"/>
      <c r="AB30" s="332"/>
      <c r="AC30" s="332"/>
      <c r="AD30" s="332"/>
      <c r="AE30" s="332"/>
      <c r="AF30" s="42"/>
      <c r="AG30" s="42"/>
      <c r="AH30" s="42"/>
      <c r="AI30" s="42"/>
      <c r="AJ30" s="42"/>
      <c r="AK30" s="331">
        <f>ROUND(AW54,2)</f>
        <v>0</v>
      </c>
      <c r="AL30" s="332"/>
      <c r="AM30" s="332"/>
      <c r="AN30" s="332"/>
      <c r="AO30" s="332"/>
      <c r="AP30" s="42"/>
      <c r="AQ30" s="42"/>
      <c r="AR30" s="43"/>
      <c r="BE30" s="321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33">
        <v>0.21</v>
      </c>
      <c r="M31" s="332"/>
      <c r="N31" s="332"/>
      <c r="O31" s="332"/>
      <c r="P31" s="332"/>
      <c r="Q31" s="42"/>
      <c r="R31" s="42"/>
      <c r="S31" s="42"/>
      <c r="T31" s="42"/>
      <c r="U31" s="42"/>
      <c r="V31" s="42"/>
      <c r="W31" s="331">
        <f>ROUND(BB54,2)</f>
        <v>0</v>
      </c>
      <c r="X31" s="332"/>
      <c r="Y31" s="332"/>
      <c r="Z31" s="332"/>
      <c r="AA31" s="332"/>
      <c r="AB31" s="332"/>
      <c r="AC31" s="332"/>
      <c r="AD31" s="332"/>
      <c r="AE31" s="332"/>
      <c r="AF31" s="42"/>
      <c r="AG31" s="42"/>
      <c r="AH31" s="42"/>
      <c r="AI31" s="42"/>
      <c r="AJ31" s="42"/>
      <c r="AK31" s="331">
        <v>0</v>
      </c>
      <c r="AL31" s="332"/>
      <c r="AM31" s="332"/>
      <c r="AN31" s="332"/>
      <c r="AO31" s="332"/>
      <c r="AP31" s="42"/>
      <c r="AQ31" s="42"/>
      <c r="AR31" s="43"/>
      <c r="BE31" s="321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33">
        <v>0.15</v>
      </c>
      <c r="M32" s="332"/>
      <c r="N32" s="332"/>
      <c r="O32" s="332"/>
      <c r="P32" s="332"/>
      <c r="Q32" s="42"/>
      <c r="R32" s="42"/>
      <c r="S32" s="42"/>
      <c r="T32" s="42"/>
      <c r="U32" s="42"/>
      <c r="V32" s="42"/>
      <c r="W32" s="331">
        <f>ROUND(BC54,2)</f>
        <v>0</v>
      </c>
      <c r="X32" s="332"/>
      <c r="Y32" s="332"/>
      <c r="Z32" s="332"/>
      <c r="AA32" s="332"/>
      <c r="AB32" s="332"/>
      <c r="AC32" s="332"/>
      <c r="AD32" s="332"/>
      <c r="AE32" s="332"/>
      <c r="AF32" s="42"/>
      <c r="AG32" s="42"/>
      <c r="AH32" s="42"/>
      <c r="AI32" s="42"/>
      <c r="AJ32" s="42"/>
      <c r="AK32" s="331">
        <v>0</v>
      </c>
      <c r="AL32" s="332"/>
      <c r="AM32" s="332"/>
      <c r="AN32" s="332"/>
      <c r="AO32" s="332"/>
      <c r="AP32" s="42"/>
      <c r="AQ32" s="42"/>
      <c r="AR32" s="43"/>
      <c r="BE32" s="321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33">
        <v>0</v>
      </c>
      <c r="M33" s="332"/>
      <c r="N33" s="332"/>
      <c r="O33" s="332"/>
      <c r="P33" s="332"/>
      <c r="Q33" s="42"/>
      <c r="R33" s="42"/>
      <c r="S33" s="42"/>
      <c r="T33" s="42"/>
      <c r="U33" s="42"/>
      <c r="V33" s="42"/>
      <c r="W33" s="331">
        <f>ROUND(BD54,2)</f>
        <v>0</v>
      </c>
      <c r="X33" s="332"/>
      <c r="Y33" s="332"/>
      <c r="Z33" s="332"/>
      <c r="AA33" s="332"/>
      <c r="AB33" s="332"/>
      <c r="AC33" s="332"/>
      <c r="AD33" s="332"/>
      <c r="AE33" s="332"/>
      <c r="AF33" s="42"/>
      <c r="AG33" s="42"/>
      <c r="AH33" s="42"/>
      <c r="AI33" s="42"/>
      <c r="AJ33" s="42"/>
      <c r="AK33" s="331">
        <v>0</v>
      </c>
      <c r="AL33" s="332"/>
      <c r="AM33" s="332"/>
      <c r="AN33" s="332"/>
      <c r="AO33" s="332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34" t="s">
        <v>50</v>
      </c>
      <c r="Y35" s="335"/>
      <c r="Z35" s="335"/>
      <c r="AA35" s="335"/>
      <c r="AB35" s="335"/>
      <c r="AC35" s="46"/>
      <c r="AD35" s="46"/>
      <c r="AE35" s="46"/>
      <c r="AF35" s="46"/>
      <c r="AG35" s="46"/>
      <c r="AH35" s="46"/>
      <c r="AI35" s="46"/>
      <c r="AJ35" s="46"/>
      <c r="AK35" s="336">
        <f>SUM(AK26:AK33)</f>
        <v>0</v>
      </c>
      <c r="AL35" s="335"/>
      <c r="AM35" s="335"/>
      <c r="AN35" s="335"/>
      <c r="AO35" s="337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03_02j_2022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8" t="str">
        <f>K6</f>
        <v>V556 - Výměna vedení  SO01a</v>
      </c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Jihomoravský kraj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0" t="str">
        <f>IF(AN8="","",AN8)</f>
        <v>10. 10. 2022</v>
      </c>
      <c r="AN47" s="340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7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E.ON Distribuce a.s.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41" t="str">
        <f>IF(E17="","",E17)</f>
        <v>SPE Elektrovod a.s. odštěpný závod Brno</v>
      </c>
      <c r="AN49" s="342"/>
      <c r="AO49" s="342"/>
      <c r="AP49" s="342"/>
      <c r="AQ49" s="37"/>
      <c r="AR49" s="40"/>
      <c r="AS49" s="343" t="s">
        <v>52</v>
      </c>
      <c r="AT49" s="34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41" t="str">
        <f>IF(E20="","",E20)</f>
        <v>Ing. Grambličková</v>
      </c>
      <c r="AN50" s="342"/>
      <c r="AO50" s="342"/>
      <c r="AP50" s="342"/>
      <c r="AQ50" s="37"/>
      <c r="AR50" s="40"/>
      <c r="AS50" s="345"/>
      <c r="AT50" s="34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7"/>
      <c r="AT51" s="34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9" t="s">
        <v>53</v>
      </c>
      <c r="D52" s="350"/>
      <c r="E52" s="350"/>
      <c r="F52" s="350"/>
      <c r="G52" s="350"/>
      <c r="H52" s="67"/>
      <c r="I52" s="351" t="s">
        <v>54</v>
      </c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2" t="s">
        <v>55</v>
      </c>
      <c r="AH52" s="350"/>
      <c r="AI52" s="350"/>
      <c r="AJ52" s="350"/>
      <c r="AK52" s="350"/>
      <c r="AL52" s="350"/>
      <c r="AM52" s="350"/>
      <c r="AN52" s="351" t="s">
        <v>56</v>
      </c>
      <c r="AO52" s="350"/>
      <c r="AP52" s="350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6">
        <f>ROUND(AG55,2)</f>
        <v>0</v>
      </c>
      <c r="AH54" s="356"/>
      <c r="AI54" s="356"/>
      <c r="AJ54" s="356"/>
      <c r="AK54" s="356"/>
      <c r="AL54" s="356"/>
      <c r="AM54" s="356"/>
      <c r="AN54" s="357">
        <f>SUM(AG54,AT54)</f>
        <v>0</v>
      </c>
      <c r="AO54" s="357"/>
      <c r="AP54" s="357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71</v>
      </c>
      <c r="BT54" s="85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0" s="7" customFormat="1" ht="24.75" customHeight="1">
      <c r="A55" s="86" t="s">
        <v>75</v>
      </c>
      <c r="B55" s="87"/>
      <c r="C55" s="88"/>
      <c r="D55" s="355" t="s">
        <v>14</v>
      </c>
      <c r="E55" s="355"/>
      <c r="F55" s="355"/>
      <c r="G55" s="355"/>
      <c r="H55" s="355"/>
      <c r="I55" s="89"/>
      <c r="J55" s="355" t="s">
        <v>17</v>
      </c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3">
        <f>'03_02j_2022 - V556 - Výmě...'!J28</f>
        <v>0</v>
      </c>
      <c r="AH55" s="354"/>
      <c r="AI55" s="354"/>
      <c r="AJ55" s="354"/>
      <c r="AK55" s="354"/>
      <c r="AL55" s="354"/>
      <c r="AM55" s="354"/>
      <c r="AN55" s="353">
        <f>SUM(AG55,AT55)</f>
        <v>0</v>
      </c>
      <c r="AO55" s="354"/>
      <c r="AP55" s="354"/>
      <c r="AQ55" s="90" t="s">
        <v>76</v>
      </c>
      <c r="AR55" s="91"/>
      <c r="AS55" s="92">
        <v>0</v>
      </c>
      <c r="AT55" s="93">
        <f>ROUND(SUM(AV55:AW55),2)</f>
        <v>0</v>
      </c>
      <c r="AU55" s="94">
        <f>'03_02j_2022 - V556 - Výmě...'!P92</f>
        <v>0</v>
      </c>
      <c r="AV55" s="93">
        <f>'03_02j_2022 - V556 - Výmě...'!J31</f>
        <v>0</v>
      </c>
      <c r="AW55" s="93">
        <f>'03_02j_2022 - V556 - Výmě...'!J32</f>
        <v>0</v>
      </c>
      <c r="AX55" s="93">
        <f>'03_02j_2022 - V556 - Výmě...'!J33</f>
        <v>0</v>
      </c>
      <c r="AY55" s="93">
        <f>'03_02j_2022 - V556 - Výmě...'!J34</f>
        <v>0</v>
      </c>
      <c r="AZ55" s="93">
        <f>'03_02j_2022 - V556 - Výmě...'!F31</f>
        <v>0</v>
      </c>
      <c r="BA55" s="93">
        <f>'03_02j_2022 - V556 - Výmě...'!F32</f>
        <v>0</v>
      </c>
      <c r="BB55" s="93">
        <f>'03_02j_2022 - V556 - Výmě...'!F33</f>
        <v>0</v>
      </c>
      <c r="BC55" s="93">
        <f>'03_02j_2022 - V556 - Výmě...'!F34</f>
        <v>0</v>
      </c>
      <c r="BD55" s="95">
        <f>'03_02j_2022 - V556 - Výmě...'!F35</f>
        <v>0</v>
      </c>
      <c r="BT55" s="96" t="s">
        <v>77</v>
      </c>
      <c r="BU55" s="96" t="s">
        <v>78</v>
      </c>
      <c r="BV55" s="96" t="s">
        <v>73</v>
      </c>
      <c r="BW55" s="96" t="s">
        <v>5</v>
      </c>
      <c r="BX55" s="96" t="s">
        <v>74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YKCclubewMZIUsDM0nRh3rvrDaNhiW/NG0lR2IJ1FAoyYtzrGeXQaC+ti1It8s1okPV6xSjUJpIYfT0/pcVwog==" saltValue="RsrY3C7G2rXwt0qiApBtBlgHbWTkCoLC66JiJK9SsVIoPETj/mkPA2CdaYdOlGe2nVXmfYlZ8JJ3K7n1vF/jN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3_02j_2022 - V556 - Výmě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18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79</v>
      </c>
    </row>
    <row r="4" spans="2:46" s="1" customFormat="1" ht="24.95" customHeight="1">
      <c r="B4" s="21"/>
      <c r="D4" s="99" t="s">
        <v>80</v>
      </c>
      <c r="L4" s="21"/>
      <c r="M4" s="100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0"/>
      <c r="C7" s="35"/>
      <c r="D7" s="35"/>
      <c r="E7" s="359" t="s">
        <v>17</v>
      </c>
      <c r="F7" s="360"/>
      <c r="G7" s="360"/>
      <c r="H7" s="360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10. 10. 2022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25</v>
      </c>
      <c r="E12" s="35"/>
      <c r="F12" s="35"/>
      <c r="G12" s="35"/>
      <c r="H12" s="35"/>
      <c r="I12" s="101" t="s">
        <v>26</v>
      </c>
      <c r="J12" s="103" t="s">
        <v>19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27</v>
      </c>
      <c r="F13" s="35"/>
      <c r="G13" s="35"/>
      <c r="H13" s="35"/>
      <c r="I13" s="101" t="s">
        <v>28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29</v>
      </c>
      <c r="E15" s="35"/>
      <c r="F15" s="35"/>
      <c r="G15" s="35"/>
      <c r="H15" s="35"/>
      <c r="I15" s="101" t="s">
        <v>26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61" t="str">
        <f>'Rekapitulace stavby'!E14</f>
        <v>Vyplň údaj</v>
      </c>
      <c r="F16" s="362"/>
      <c r="G16" s="362"/>
      <c r="H16" s="362"/>
      <c r="I16" s="101" t="s">
        <v>28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31</v>
      </c>
      <c r="E18" s="35"/>
      <c r="F18" s="35"/>
      <c r="G18" s="35"/>
      <c r="H18" s="35"/>
      <c r="I18" s="101" t="s">
        <v>26</v>
      </c>
      <c r="J18" s="103" t="s">
        <v>19</v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">
        <v>32</v>
      </c>
      <c r="F19" s="35"/>
      <c r="G19" s="35"/>
      <c r="H19" s="35"/>
      <c r="I19" s="101" t="s">
        <v>28</v>
      </c>
      <c r="J19" s="103" t="s">
        <v>19</v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34</v>
      </c>
      <c r="E21" s="35"/>
      <c r="F21" s="35"/>
      <c r="G21" s="35"/>
      <c r="H21" s="35"/>
      <c r="I21" s="101" t="s">
        <v>26</v>
      </c>
      <c r="J21" s="103" t="s">
        <v>19</v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">
        <v>35</v>
      </c>
      <c r="F22" s="35"/>
      <c r="G22" s="35"/>
      <c r="H22" s="35"/>
      <c r="I22" s="101" t="s">
        <v>28</v>
      </c>
      <c r="J22" s="103" t="s">
        <v>19</v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36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5"/>
      <c r="B25" s="106"/>
      <c r="C25" s="105"/>
      <c r="D25" s="105"/>
      <c r="E25" s="363" t="s">
        <v>37</v>
      </c>
      <c r="F25" s="363"/>
      <c r="G25" s="363"/>
      <c r="H25" s="363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38</v>
      </c>
      <c r="E28" s="35"/>
      <c r="F28" s="35"/>
      <c r="G28" s="35"/>
      <c r="H28" s="35"/>
      <c r="I28" s="35"/>
      <c r="J28" s="110">
        <f>ROUND(J92,2)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40</v>
      </c>
      <c r="G30" s="35"/>
      <c r="H30" s="35"/>
      <c r="I30" s="111" t="s">
        <v>39</v>
      </c>
      <c r="J30" s="111" t="s">
        <v>41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42</v>
      </c>
      <c r="E31" s="101" t="s">
        <v>43</v>
      </c>
      <c r="F31" s="113">
        <f>ROUND((SUM(BE92:BE887)),2)</f>
        <v>0</v>
      </c>
      <c r="G31" s="35"/>
      <c r="H31" s="35"/>
      <c r="I31" s="114">
        <v>0.21</v>
      </c>
      <c r="J31" s="113">
        <f>ROUND(((SUM(BE92:BE887))*I31),2)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44</v>
      </c>
      <c r="F32" s="113">
        <f>ROUND((SUM(BF92:BF887)),2)</f>
        <v>0</v>
      </c>
      <c r="G32" s="35"/>
      <c r="H32" s="35"/>
      <c r="I32" s="114">
        <v>0.15</v>
      </c>
      <c r="J32" s="113">
        <f>ROUND(((SUM(BF92:BF887))*I32),2)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1" t="s">
        <v>45</v>
      </c>
      <c r="F33" s="113">
        <f>ROUND((SUM(BG92:BG887)),2)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1" t="s">
        <v>46</v>
      </c>
      <c r="F34" s="113">
        <f>ROUND((SUM(BH92:BH887)),2)</f>
        <v>0</v>
      </c>
      <c r="G34" s="35"/>
      <c r="H34" s="35"/>
      <c r="I34" s="114">
        <v>0.15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1" t="s">
        <v>47</v>
      </c>
      <c r="F35" s="113">
        <f>ROUND((SUM(BI92:BI887)),2)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48</v>
      </c>
      <c r="E37" s="117"/>
      <c r="F37" s="117"/>
      <c r="G37" s="118" t="s">
        <v>49</v>
      </c>
      <c r="H37" s="119" t="s">
        <v>50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81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38" t="str">
        <f>E7</f>
        <v>V556 - Výměna vedení  SO01a</v>
      </c>
      <c r="F46" s="364"/>
      <c r="G46" s="364"/>
      <c r="H46" s="364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Jihomoravský kraj</v>
      </c>
      <c r="G48" s="37"/>
      <c r="H48" s="37"/>
      <c r="I48" s="30" t="s">
        <v>23</v>
      </c>
      <c r="J48" s="60" t="str">
        <f>IF(J10="","",J10)</f>
        <v>10. 10. 2022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25.7" customHeight="1">
      <c r="A50" s="35"/>
      <c r="B50" s="36"/>
      <c r="C50" s="30" t="s">
        <v>25</v>
      </c>
      <c r="D50" s="37"/>
      <c r="E50" s="37"/>
      <c r="F50" s="28" t="str">
        <f>E13</f>
        <v>E.ON Distribuce a.s.</v>
      </c>
      <c r="G50" s="37"/>
      <c r="H50" s="37"/>
      <c r="I50" s="30" t="s">
        <v>31</v>
      </c>
      <c r="J50" s="33" t="str">
        <f>E19</f>
        <v>SPE Elektrovod a.s. odštěpný závod Brno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2" customHeight="1">
      <c r="A51" s="35"/>
      <c r="B51" s="36"/>
      <c r="C51" s="30" t="s">
        <v>29</v>
      </c>
      <c r="D51" s="37"/>
      <c r="E51" s="37"/>
      <c r="F51" s="28" t="str">
        <f>IF(E16="","",E16)</f>
        <v>Vyplň údaj</v>
      </c>
      <c r="G51" s="37"/>
      <c r="H51" s="37"/>
      <c r="I51" s="30" t="s">
        <v>34</v>
      </c>
      <c r="J51" s="33" t="str">
        <f>E22</f>
        <v>Ing. Grambličková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82</v>
      </c>
      <c r="D53" s="127"/>
      <c r="E53" s="127"/>
      <c r="F53" s="127"/>
      <c r="G53" s="127"/>
      <c r="H53" s="127"/>
      <c r="I53" s="127"/>
      <c r="J53" s="128" t="s">
        <v>83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70</v>
      </c>
      <c r="D55" s="37"/>
      <c r="E55" s="37"/>
      <c r="F55" s="37"/>
      <c r="G55" s="37"/>
      <c r="H55" s="37"/>
      <c r="I55" s="37"/>
      <c r="J55" s="78">
        <f>J92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84</v>
      </c>
    </row>
    <row r="56" spans="2:12" s="9" customFormat="1" ht="24.95" customHeight="1">
      <c r="B56" s="130"/>
      <c r="C56" s="131"/>
      <c r="D56" s="132" t="s">
        <v>85</v>
      </c>
      <c r="E56" s="133"/>
      <c r="F56" s="133"/>
      <c r="G56" s="133"/>
      <c r="H56" s="133"/>
      <c r="I56" s="133"/>
      <c r="J56" s="134">
        <f>J93</f>
        <v>0</v>
      </c>
      <c r="K56" s="131"/>
      <c r="L56" s="135"/>
    </row>
    <row r="57" spans="2:12" s="9" customFormat="1" ht="24.95" customHeight="1">
      <c r="B57" s="130"/>
      <c r="C57" s="131"/>
      <c r="D57" s="132" t="s">
        <v>86</v>
      </c>
      <c r="E57" s="133"/>
      <c r="F57" s="133"/>
      <c r="G57" s="133"/>
      <c r="H57" s="133"/>
      <c r="I57" s="133"/>
      <c r="J57" s="134">
        <f>J175</f>
        <v>0</v>
      </c>
      <c r="K57" s="131"/>
      <c r="L57" s="135"/>
    </row>
    <row r="58" spans="2:12" s="9" customFormat="1" ht="24.95" customHeight="1">
      <c r="B58" s="130"/>
      <c r="C58" s="131"/>
      <c r="D58" s="132" t="s">
        <v>87</v>
      </c>
      <c r="E58" s="133"/>
      <c r="F58" s="133"/>
      <c r="G58" s="133"/>
      <c r="H58" s="133"/>
      <c r="I58" s="133"/>
      <c r="J58" s="134">
        <f>J187</f>
        <v>0</v>
      </c>
      <c r="K58" s="131"/>
      <c r="L58" s="135"/>
    </row>
    <row r="59" spans="2:12" s="9" customFormat="1" ht="24.95" customHeight="1">
      <c r="B59" s="130"/>
      <c r="C59" s="131"/>
      <c r="D59" s="132" t="s">
        <v>88</v>
      </c>
      <c r="E59" s="133"/>
      <c r="F59" s="133"/>
      <c r="G59" s="133"/>
      <c r="H59" s="133"/>
      <c r="I59" s="133"/>
      <c r="J59" s="134">
        <f>J320</f>
        <v>0</v>
      </c>
      <c r="K59" s="131"/>
      <c r="L59" s="135"/>
    </row>
    <row r="60" spans="2:12" s="9" customFormat="1" ht="24.95" customHeight="1">
      <c r="B60" s="130"/>
      <c r="C60" s="131"/>
      <c r="D60" s="132" t="s">
        <v>89</v>
      </c>
      <c r="E60" s="133"/>
      <c r="F60" s="133"/>
      <c r="G60" s="133"/>
      <c r="H60" s="133"/>
      <c r="I60" s="133"/>
      <c r="J60" s="134">
        <f>J401</f>
        <v>0</v>
      </c>
      <c r="K60" s="131"/>
      <c r="L60" s="135"/>
    </row>
    <row r="61" spans="2:12" s="9" customFormat="1" ht="24.95" customHeight="1">
      <c r="B61" s="130"/>
      <c r="C61" s="131"/>
      <c r="D61" s="132" t="s">
        <v>90</v>
      </c>
      <c r="E61" s="133"/>
      <c r="F61" s="133"/>
      <c r="G61" s="133"/>
      <c r="H61" s="133"/>
      <c r="I61" s="133"/>
      <c r="J61" s="134">
        <f>J413</f>
        <v>0</v>
      </c>
      <c r="K61" s="131"/>
      <c r="L61" s="135"/>
    </row>
    <row r="62" spans="2:12" s="9" customFormat="1" ht="24.95" customHeight="1">
      <c r="B62" s="130"/>
      <c r="C62" s="131"/>
      <c r="D62" s="132" t="s">
        <v>91</v>
      </c>
      <c r="E62" s="133"/>
      <c r="F62" s="133"/>
      <c r="G62" s="133"/>
      <c r="H62" s="133"/>
      <c r="I62" s="133"/>
      <c r="J62" s="134">
        <f>J536</f>
        <v>0</v>
      </c>
      <c r="K62" s="131"/>
      <c r="L62" s="135"/>
    </row>
    <row r="63" spans="2:12" s="9" customFormat="1" ht="24.95" customHeight="1">
      <c r="B63" s="130"/>
      <c r="C63" s="131"/>
      <c r="D63" s="132" t="s">
        <v>92</v>
      </c>
      <c r="E63" s="133"/>
      <c r="F63" s="133"/>
      <c r="G63" s="133"/>
      <c r="H63" s="133"/>
      <c r="I63" s="133"/>
      <c r="J63" s="134">
        <f>J648</f>
        <v>0</v>
      </c>
      <c r="K63" s="131"/>
      <c r="L63" s="135"/>
    </row>
    <row r="64" spans="2:12" s="9" customFormat="1" ht="24.95" customHeight="1">
      <c r="B64" s="130"/>
      <c r="C64" s="131"/>
      <c r="D64" s="132" t="s">
        <v>93</v>
      </c>
      <c r="E64" s="133"/>
      <c r="F64" s="133"/>
      <c r="G64" s="133"/>
      <c r="H64" s="133"/>
      <c r="I64" s="133"/>
      <c r="J64" s="134">
        <f>J678</f>
        <v>0</v>
      </c>
      <c r="K64" s="131"/>
      <c r="L64" s="135"/>
    </row>
    <row r="65" spans="2:12" s="9" customFormat="1" ht="24.95" customHeight="1">
      <c r="B65" s="130"/>
      <c r="C65" s="131"/>
      <c r="D65" s="132" t="s">
        <v>94</v>
      </c>
      <c r="E65" s="133"/>
      <c r="F65" s="133"/>
      <c r="G65" s="133"/>
      <c r="H65" s="133"/>
      <c r="I65" s="133"/>
      <c r="J65" s="134">
        <f>J683</f>
        <v>0</v>
      </c>
      <c r="K65" s="131"/>
      <c r="L65" s="135"/>
    </row>
    <row r="66" spans="2:12" s="9" customFormat="1" ht="24.95" customHeight="1">
      <c r="B66" s="130"/>
      <c r="C66" s="131"/>
      <c r="D66" s="132" t="s">
        <v>95</v>
      </c>
      <c r="E66" s="133"/>
      <c r="F66" s="133"/>
      <c r="G66" s="133"/>
      <c r="H66" s="133"/>
      <c r="I66" s="133"/>
      <c r="J66" s="134">
        <f>J689</f>
        <v>0</v>
      </c>
      <c r="K66" s="131"/>
      <c r="L66" s="135"/>
    </row>
    <row r="67" spans="2:12" s="9" customFormat="1" ht="24.95" customHeight="1">
      <c r="B67" s="130"/>
      <c r="C67" s="131"/>
      <c r="D67" s="132" t="s">
        <v>96</v>
      </c>
      <c r="E67" s="133"/>
      <c r="F67" s="133"/>
      <c r="G67" s="133"/>
      <c r="H67" s="133"/>
      <c r="I67" s="133"/>
      <c r="J67" s="134">
        <f>J705</f>
        <v>0</v>
      </c>
      <c r="K67" s="131"/>
      <c r="L67" s="135"/>
    </row>
    <row r="68" spans="2:12" s="9" customFormat="1" ht="24.95" customHeight="1">
      <c r="B68" s="130"/>
      <c r="C68" s="131"/>
      <c r="D68" s="132" t="s">
        <v>97</v>
      </c>
      <c r="E68" s="133"/>
      <c r="F68" s="133"/>
      <c r="G68" s="133"/>
      <c r="H68" s="133"/>
      <c r="I68" s="133"/>
      <c r="J68" s="134">
        <f>J716</f>
        <v>0</v>
      </c>
      <c r="K68" s="131"/>
      <c r="L68" s="135"/>
    </row>
    <row r="69" spans="2:12" s="9" customFormat="1" ht="24.95" customHeight="1">
      <c r="B69" s="130"/>
      <c r="C69" s="131"/>
      <c r="D69" s="132" t="s">
        <v>98</v>
      </c>
      <c r="E69" s="133"/>
      <c r="F69" s="133"/>
      <c r="G69" s="133"/>
      <c r="H69" s="133"/>
      <c r="I69" s="133"/>
      <c r="J69" s="134">
        <f>J780</f>
        <v>0</v>
      </c>
      <c r="K69" s="131"/>
      <c r="L69" s="135"/>
    </row>
    <row r="70" spans="2:12" s="9" customFormat="1" ht="24.95" customHeight="1">
      <c r="B70" s="130"/>
      <c r="C70" s="131"/>
      <c r="D70" s="132" t="s">
        <v>99</v>
      </c>
      <c r="E70" s="133"/>
      <c r="F70" s="133"/>
      <c r="G70" s="133"/>
      <c r="H70" s="133"/>
      <c r="I70" s="133"/>
      <c r="J70" s="134">
        <f>J785</f>
        <v>0</v>
      </c>
      <c r="K70" s="131"/>
      <c r="L70" s="135"/>
    </row>
    <row r="71" spans="2:12" s="9" customFormat="1" ht="24.95" customHeight="1">
      <c r="B71" s="130"/>
      <c r="C71" s="131"/>
      <c r="D71" s="132" t="s">
        <v>100</v>
      </c>
      <c r="E71" s="133"/>
      <c r="F71" s="133"/>
      <c r="G71" s="133"/>
      <c r="H71" s="133"/>
      <c r="I71" s="133"/>
      <c r="J71" s="134">
        <f>J816</f>
        <v>0</v>
      </c>
      <c r="K71" s="131"/>
      <c r="L71" s="135"/>
    </row>
    <row r="72" spans="2:12" s="9" customFormat="1" ht="24.95" customHeight="1">
      <c r="B72" s="130"/>
      <c r="C72" s="131"/>
      <c r="D72" s="132" t="s">
        <v>101</v>
      </c>
      <c r="E72" s="133"/>
      <c r="F72" s="133"/>
      <c r="G72" s="133"/>
      <c r="H72" s="133"/>
      <c r="I72" s="133"/>
      <c r="J72" s="134">
        <f>J830</f>
        <v>0</v>
      </c>
      <c r="K72" s="131"/>
      <c r="L72" s="135"/>
    </row>
    <row r="73" spans="2:12" s="9" customFormat="1" ht="24.95" customHeight="1">
      <c r="B73" s="130"/>
      <c r="C73" s="131"/>
      <c r="D73" s="132" t="s">
        <v>102</v>
      </c>
      <c r="E73" s="133"/>
      <c r="F73" s="133"/>
      <c r="G73" s="133"/>
      <c r="H73" s="133"/>
      <c r="I73" s="133"/>
      <c r="J73" s="134">
        <f>J861</f>
        <v>0</v>
      </c>
      <c r="K73" s="131"/>
      <c r="L73" s="135"/>
    </row>
    <row r="74" spans="2:12" s="9" customFormat="1" ht="24.95" customHeight="1">
      <c r="B74" s="130"/>
      <c r="C74" s="131"/>
      <c r="D74" s="132" t="s">
        <v>103</v>
      </c>
      <c r="E74" s="133"/>
      <c r="F74" s="133"/>
      <c r="G74" s="133"/>
      <c r="H74" s="133"/>
      <c r="I74" s="133"/>
      <c r="J74" s="134">
        <f>J867</f>
        <v>0</v>
      </c>
      <c r="K74" s="131"/>
      <c r="L74" s="135"/>
    </row>
    <row r="75" spans="1:31" s="2" customFormat="1" ht="21.7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10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80" spans="1:31" s="2" customFormat="1" ht="6.95" customHeight="1">
      <c r="A80" s="35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10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4.95" customHeight="1">
      <c r="A81" s="35"/>
      <c r="B81" s="36"/>
      <c r="C81" s="24" t="s">
        <v>104</v>
      </c>
      <c r="D81" s="37"/>
      <c r="E81" s="37"/>
      <c r="F81" s="37"/>
      <c r="G81" s="37"/>
      <c r="H81" s="37"/>
      <c r="I81" s="37"/>
      <c r="J81" s="37"/>
      <c r="K81" s="37"/>
      <c r="L81" s="10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16</v>
      </c>
      <c r="D83" s="37"/>
      <c r="E83" s="37"/>
      <c r="F83" s="37"/>
      <c r="G83" s="37"/>
      <c r="H83" s="37"/>
      <c r="I83" s="37"/>
      <c r="J83" s="37"/>
      <c r="K83" s="37"/>
      <c r="L83" s="10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38" t="str">
        <f>E7</f>
        <v>V556 - Výměna vedení  SO01a</v>
      </c>
      <c r="F84" s="364"/>
      <c r="G84" s="364"/>
      <c r="H84" s="364"/>
      <c r="I84" s="37"/>
      <c r="J84" s="37"/>
      <c r="K84" s="37"/>
      <c r="L84" s="10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21</v>
      </c>
      <c r="D86" s="37"/>
      <c r="E86" s="37"/>
      <c r="F86" s="28" t="str">
        <f>F10</f>
        <v>Jihomoravský kraj</v>
      </c>
      <c r="G86" s="37"/>
      <c r="H86" s="37"/>
      <c r="I86" s="30" t="s">
        <v>23</v>
      </c>
      <c r="J86" s="60" t="str">
        <f>IF(J10="","",J10)</f>
        <v>10. 10. 2022</v>
      </c>
      <c r="K86" s="37"/>
      <c r="L86" s="10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7" customHeight="1">
      <c r="A88" s="35"/>
      <c r="B88" s="36"/>
      <c r="C88" s="30" t="s">
        <v>25</v>
      </c>
      <c r="D88" s="37"/>
      <c r="E88" s="37"/>
      <c r="F88" s="28" t="str">
        <f>E13</f>
        <v>E.ON Distribuce a.s.</v>
      </c>
      <c r="G88" s="37"/>
      <c r="H88" s="37"/>
      <c r="I88" s="30" t="s">
        <v>31</v>
      </c>
      <c r="J88" s="33" t="str">
        <f>E19</f>
        <v>SPE Elektrovod a.s. odštěpný závod Brno</v>
      </c>
      <c r="K88" s="37"/>
      <c r="L88" s="10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2" customHeight="1">
      <c r="A89" s="35"/>
      <c r="B89" s="36"/>
      <c r="C89" s="30" t="s">
        <v>29</v>
      </c>
      <c r="D89" s="37"/>
      <c r="E89" s="37"/>
      <c r="F89" s="28" t="str">
        <f>IF(E16="","",E16)</f>
        <v>Vyplň údaj</v>
      </c>
      <c r="G89" s="37"/>
      <c r="H89" s="37"/>
      <c r="I89" s="30" t="s">
        <v>34</v>
      </c>
      <c r="J89" s="33" t="str">
        <f>E22</f>
        <v>Ing. Grambličková</v>
      </c>
      <c r="K89" s="37"/>
      <c r="L89" s="10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0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0" customFormat="1" ht="29.25" customHeight="1">
      <c r="A91" s="136"/>
      <c r="B91" s="137"/>
      <c r="C91" s="138" t="s">
        <v>105</v>
      </c>
      <c r="D91" s="139" t="s">
        <v>57</v>
      </c>
      <c r="E91" s="139" t="s">
        <v>53</v>
      </c>
      <c r="F91" s="139" t="s">
        <v>54</v>
      </c>
      <c r="G91" s="139" t="s">
        <v>106</v>
      </c>
      <c r="H91" s="139" t="s">
        <v>107</v>
      </c>
      <c r="I91" s="139" t="s">
        <v>108</v>
      </c>
      <c r="J91" s="140" t="s">
        <v>83</v>
      </c>
      <c r="K91" s="141" t="s">
        <v>109</v>
      </c>
      <c r="L91" s="142"/>
      <c r="M91" s="69" t="s">
        <v>19</v>
      </c>
      <c r="N91" s="70" t="s">
        <v>42</v>
      </c>
      <c r="O91" s="70" t="s">
        <v>110</v>
      </c>
      <c r="P91" s="70" t="s">
        <v>111</v>
      </c>
      <c r="Q91" s="70" t="s">
        <v>112</v>
      </c>
      <c r="R91" s="70" t="s">
        <v>113</v>
      </c>
      <c r="S91" s="70" t="s">
        <v>114</v>
      </c>
      <c r="T91" s="71" t="s">
        <v>115</v>
      </c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</row>
    <row r="92" spans="1:63" s="2" customFormat="1" ht="22.9" customHeight="1">
      <c r="A92" s="35"/>
      <c r="B92" s="36"/>
      <c r="C92" s="76" t="s">
        <v>116</v>
      </c>
      <c r="D92" s="37"/>
      <c r="E92" s="37"/>
      <c r="F92" s="37"/>
      <c r="G92" s="37"/>
      <c r="H92" s="37"/>
      <c r="I92" s="37"/>
      <c r="J92" s="143">
        <f>BK92</f>
        <v>0</v>
      </c>
      <c r="K92" s="37"/>
      <c r="L92" s="40"/>
      <c r="M92" s="72"/>
      <c r="N92" s="144"/>
      <c r="O92" s="73"/>
      <c r="P92" s="145">
        <f>P93+P175+P187+P320+P401+P413+P536+P648+P678+P683+P689+P705+P716+P780+P785+P816+P830+P861+P867</f>
        <v>0</v>
      </c>
      <c r="Q92" s="73"/>
      <c r="R92" s="145">
        <f>R93+R175+R187+R320+R401+R413+R536+R648+R678+R683+R689+R705+R716+R780+R785+R816+R830+R861+R867</f>
        <v>19090.235758814</v>
      </c>
      <c r="S92" s="73"/>
      <c r="T92" s="146">
        <f>T93+T175+T187+T320+T401+T413+T536+T648+T678+T683+T689+T705+T716+T780+T785+T816+T830+T861+T867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71</v>
      </c>
      <c r="AU92" s="18" t="s">
        <v>84</v>
      </c>
      <c r="BK92" s="147">
        <f>BK93+BK175+BK187+BK320+BK401+BK413+BK536+BK648+BK678+BK683+BK689+BK705+BK716+BK780+BK785+BK816+BK830+BK861+BK867</f>
        <v>0</v>
      </c>
    </row>
    <row r="93" spans="2:63" s="11" customFormat="1" ht="25.9" customHeight="1">
      <c r="B93" s="148"/>
      <c r="C93" s="149"/>
      <c r="D93" s="150" t="s">
        <v>71</v>
      </c>
      <c r="E93" s="151" t="s">
        <v>117</v>
      </c>
      <c r="F93" s="151" t="s">
        <v>118</v>
      </c>
      <c r="G93" s="149"/>
      <c r="H93" s="149"/>
      <c r="I93" s="152"/>
      <c r="J93" s="153">
        <f>BK93</f>
        <v>0</v>
      </c>
      <c r="K93" s="149"/>
      <c r="L93" s="154"/>
      <c r="M93" s="155"/>
      <c r="N93" s="156"/>
      <c r="O93" s="156"/>
      <c r="P93" s="157">
        <f>SUM(P94:P174)</f>
        <v>0</v>
      </c>
      <c r="Q93" s="156"/>
      <c r="R93" s="157">
        <f>SUM(R94:R174)</f>
        <v>0.5411199999999999</v>
      </c>
      <c r="S93" s="156"/>
      <c r="T93" s="158">
        <f>SUM(T94:T174)</f>
        <v>0</v>
      </c>
      <c r="AR93" s="159" t="s">
        <v>119</v>
      </c>
      <c r="AT93" s="160" t="s">
        <v>71</v>
      </c>
      <c r="AU93" s="160" t="s">
        <v>72</v>
      </c>
      <c r="AY93" s="159" t="s">
        <v>120</v>
      </c>
      <c r="BK93" s="161">
        <f>SUM(BK94:BK174)</f>
        <v>0</v>
      </c>
    </row>
    <row r="94" spans="1:65" s="2" customFormat="1" ht="16.5" customHeight="1">
      <c r="A94" s="35"/>
      <c r="B94" s="36"/>
      <c r="C94" s="162" t="s">
        <v>77</v>
      </c>
      <c r="D94" s="162" t="s">
        <v>121</v>
      </c>
      <c r="E94" s="163" t="s">
        <v>122</v>
      </c>
      <c r="F94" s="164" t="s">
        <v>123</v>
      </c>
      <c r="G94" s="165" t="s">
        <v>124</v>
      </c>
      <c r="H94" s="166">
        <v>16.285</v>
      </c>
      <c r="I94" s="167"/>
      <c r="J94" s="168">
        <f>ROUND(I94*H94,2)</f>
        <v>0</v>
      </c>
      <c r="K94" s="169"/>
      <c r="L94" s="40"/>
      <c r="M94" s="170" t="s">
        <v>19</v>
      </c>
      <c r="N94" s="171" t="s">
        <v>43</v>
      </c>
      <c r="O94" s="65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74" t="s">
        <v>125</v>
      </c>
      <c r="AT94" s="174" t="s">
        <v>121</v>
      </c>
      <c r="AU94" s="174" t="s">
        <v>77</v>
      </c>
      <c r="AY94" s="18" t="s">
        <v>120</v>
      </c>
      <c r="BE94" s="175">
        <f>IF(N94="základní",J94,0)</f>
        <v>0</v>
      </c>
      <c r="BF94" s="175">
        <f>IF(N94="snížená",J94,0)</f>
        <v>0</v>
      </c>
      <c r="BG94" s="175">
        <f>IF(N94="zákl. přenesená",J94,0)</f>
        <v>0</v>
      </c>
      <c r="BH94" s="175">
        <f>IF(N94="sníž. přenesená",J94,0)</f>
        <v>0</v>
      </c>
      <c r="BI94" s="175">
        <f>IF(N94="nulová",J94,0)</f>
        <v>0</v>
      </c>
      <c r="BJ94" s="18" t="s">
        <v>77</v>
      </c>
      <c r="BK94" s="175">
        <f>ROUND(I94*H94,2)</f>
        <v>0</v>
      </c>
      <c r="BL94" s="18" t="s">
        <v>125</v>
      </c>
      <c r="BM94" s="174" t="s">
        <v>126</v>
      </c>
    </row>
    <row r="95" spans="2:51" s="12" customFormat="1" ht="11.25">
      <c r="B95" s="176"/>
      <c r="C95" s="177"/>
      <c r="D95" s="178" t="s">
        <v>127</v>
      </c>
      <c r="E95" s="179" t="s">
        <v>19</v>
      </c>
      <c r="F95" s="180" t="s">
        <v>128</v>
      </c>
      <c r="G95" s="177"/>
      <c r="H95" s="179" t="s">
        <v>19</v>
      </c>
      <c r="I95" s="181"/>
      <c r="J95" s="177"/>
      <c r="K95" s="177"/>
      <c r="L95" s="182"/>
      <c r="M95" s="183"/>
      <c r="N95" s="184"/>
      <c r="O95" s="184"/>
      <c r="P95" s="184"/>
      <c r="Q95" s="184"/>
      <c r="R95" s="184"/>
      <c r="S95" s="184"/>
      <c r="T95" s="185"/>
      <c r="AT95" s="186" t="s">
        <v>127</v>
      </c>
      <c r="AU95" s="186" t="s">
        <v>77</v>
      </c>
      <c r="AV95" s="12" t="s">
        <v>77</v>
      </c>
      <c r="AW95" s="12" t="s">
        <v>33</v>
      </c>
      <c r="AX95" s="12" t="s">
        <v>72</v>
      </c>
      <c r="AY95" s="186" t="s">
        <v>120</v>
      </c>
    </row>
    <row r="96" spans="2:51" s="13" customFormat="1" ht="11.25">
      <c r="B96" s="187"/>
      <c r="C96" s="188"/>
      <c r="D96" s="178" t="s">
        <v>127</v>
      </c>
      <c r="E96" s="189" t="s">
        <v>19</v>
      </c>
      <c r="F96" s="190" t="s">
        <v>129</v>
      </c>
      <c r="G96" s="188"/>
      <c r="H96" s="191">
        <v>16.285</v>
      </c>
      <c r="I96" s="192"/>
      <c r="J96" s="188"/>
      <c r="K96" s="188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127</v>
      </c>
      <c r="AU96" s="197" t="s">
        <v>77</v>
      </c>
      <c r="AV96" s="13" t="s">
        <v>79</v>
      </c>
      <c r="AW96" s="13" t="s">
        <v>33</v>
      </c>
      <c r="AX96" s="13" t="s">
        <v>72</v>
      </c>
      <c r="AY96" s="197" t="s">
        <v>120</v>
      </c>
    </row>
    <row r="97" spans="2:51" s="14" customFormat="1" ht="11.25">
      <c r="B97" s="198"/>
      <c r="C97" s="199"/>
      <c r="D97" s="178" t="s">
        <v>127</v>
      </c>
      <c r="E97" s="200" t="s">
        <v>19</v>
      </c>
      <c r="F97" s="201" t="s">
        <v>130</v>
      </c>
      <c r="G97" s="199"/>
      <c r="H97" s="202">
        <v>16.285</v>
      </c>
      <c r="I97" s="203"/>
      <c r="J97" s="199"/>
      <c r="K97" s="199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127</v>
      </c>
      <c r="AU97" s="208" t="s">
        <v>77</v>
      </c>
      <c r="AV97" s="14" t="s">
        <v>131</v>
      </c>
      <c r="AW97" s="14" t="s">
        <v>33</v>
      </c>
      <c r="AX97" s="14" t="s">
        <v>77</v>
      </c>
      <c r="AY97" s="208" t="s">
        <v>120</v>
      </c>
    </row>
    <row r="98" spans="1:65" s="2" customFormat="1" ht="33" customHeight="1">
      <c r="A98" s="35"/>
      <c r="B98" s="36"/>
      <c r="C98" s="162" t="s">
        <v>79</v>
      </c>
      <c r="D98" s="162" t="s">
        <v>121</v>
      </c>
      <c r="E98" s="163" t="s">
        <v>132</v>
      </c>
      <c r="F98" s="164" t="s">
        <v>133</v>
      </c>
      <c r="G98" s="165" t="s">
        <v>134</v>
      </c>
      <c r="H98" s="166">
        <v>114</v>
      </c>
      <c r="I98" s="167"/>
      <c r="J98" s="168">
        <f>ROUND(I98*H98,2)</f>
        <v>0</v>
      </c>
      <c r="K98" s="169"/>
      <c r="L98" s="40"/>
      <c r="M98" s="170" t="s">
        <v>19</v>
      </c>
      <c r="N98" s="171" t="s">
        <v>43</v>
      </c>
      <c r="O98" s="65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74" t="s">
        <v>125</v>
      </c>
      <c r="AT98" s="174" t="s">
        <v>121</v>
      </c>
      <c r="AU98" s="174" t="s">
        <v>77</v>
      </c>
      <c r="AY98" s="18" t="s">
        <v>120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8" t="s">
        <v>77</v>
      </c>
      <c r="BK98" s="175">
        <f>ROUND(I98*H98,2)</f>
        <v>0</v>
      </c>
      <c r="BL98" s="18" t="s">
        <v>125</v>
      </c>
      <c r="BM98" s="174" t="s">
        <v>135</v>
      </c>
    </row>
    <row r="99" spans="2:51" s="12" customFormat="1" ht="11.25">
      <c r="B99" s="176"/>
      <c r="C99" s="177"/>
      <c r="D99" s="178" t="s">
        <v>127</v>
      </c>
      <c r="E99" s="179" t="s">
        <v>19</v>
      </c>
      <c r="F99" s="180" t="s">
        <v>128</v>
      </c>
      <c r="G99" s="177"/>
      <c r="H99" s="179" t="s">
        <v>19</v>
      </c>
      <c r="I99" s="181"/>
      <c r="J99" s="177"/>
      <c r="K99" s="177"/>
      <c r="L99" s="182"/>
      <c r="M99" s="183"/>
      <c r="N99" s="184"/>
      <c r="O99" s="184"/>
      <c r="P99" s="184"/>
      <c r="Q99" s="184"/>
      <c r="R99" s="184"/>
      <c r="S99" s="184"/>
      <c r="T99" s="185"/>
      <c r="AT99" s="186" t="s">
        <v>127</v>
      </c>
      <c r="AU99" s="186" t="s">
        <v>77</v>
      </c>
      <c r="AV99" s="12" t="s">
        <v>77</v>
      </c>
      <c r="AW99" s="12" t="s">
        <v>33</v>
      </c>
      <c r="AX99" s="12" t="s">
        <v>72</v>
      </c>
      <c r="AY99" s="186" t="s">
        <v>120</v>
      </c>
    </row>
    <row r="100" spans="2:51" s="13" customFormat="1" ht="11.25">
      <c r="B100" s="187"/>
      <c r="C100" s="188"/>
      <c r="D100" s="178" t="s">
        <v>127</v>
      </c>
      <c r="E100" s="189" t="s">
        <v>19</v>
      </c>
      <c r="F100" s="190" t="s">
        <v>136</v>
      </c>
      <c r="G100" s="188"/>
      <c r="H100" s="191">
        <v>114</v>
      </c>
      <c r="I100" s="192"/>
      <c r="J100" s="188"/>
      <c r="K100" s="188"/>
      <c r="L100" s="193"/>
      <c r="M100" s="194"/>
      <c r="N100" s="195"/>
      <c r="O100" s="195"/>
      <c r="P100" s="195"/>
      <c r="Q100" s="195"/>
      <c r="R100" s="195"/>
      <c r="S100" s="195"/>
      <c r="T100" s="196"/>
      <c r="AT100" s="197" t="s">
        <v>127</v>
      </c>
      <c r="AU100" s="197" t="s">
        <v>77</v>
      </c>
      <c r="AV100" s="13" t="s">
        <v>79</v>
      </c>
      <c r="AW100" s="13" t="s">
        <v>33</v>
      </c>
      <c r="AX100" s="13" t="s">
        <v>72</v>
      </c>
      <c r="AY100" s="197" t="s">
        <v>120</v>
      </c>
    </row>
    <row r="101" spans="2:51" s="14" customFormat="1" ht="11.25">
      <c r="B101" s="198"/>
      <c r="C101" s="199"/>
      <c r="D101" s="178" t="s">
        <v>127</v>
      </c>
      <c r="E101" s="200" t="s">
        <v>19</v>
      </c>
      <c r="F101" s="201" t="s">
        <v>130</v>
      </c>
      <c r="G101" s="199"/>
      <c r="H101" s="202">
        <v>114</v>
      </c>
      <c r="I101" s="203"/>
      <c r="J101" s="199"/>
      <c r="K101" s="199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127</v>
      </c>
      <c r="AU101" s="208" t="s">
        <v>77</v>
      </c>
      <c r="AV101" s="14" t="s">
        <v>131</v>
      </c>
      <c r="AW101" s="14" t="s">
        <v>33</v>
      </c>
      <c r="AX101" s="14" t="s">
        <v>77</v>
      </c>
      <c r="AY101" s="208" t="s">
        <v>120</v>
      </c>
    </row>
    <row r="102" spans="1:65" s="2" customFormat="1" ht="24.2" customHeight="1">
      <c r="A102" s="35"/>
      <c r="B102" s="36"/>
      <c r="C102" s="162" t="s">
        <v>119</v>
      </c>
      <c r="D102" s="162" t="s">
        <v>121</v>
      </c>
      <c r="E102" s="163" t="s">
        <v>137</v>
      </c>
      <c r="F102" s="164" t="s">
        <v>138</v>
      </c>
      <c r="G102" s="165" t="s">
        <v>134</v>
      </c>
      <c r="H102" s="166">
        <v>37</v>
      </c>
      <c r="I102" s="167"/>
      <c r="J102" s="168">
        <f>ROUND(I102*H102,2)</f>
        <v>0</v>
      </c>
      <c r="K102" s="169"/>
      <c r="L102" s="40"/>
      <c r="M102" s="170" t="s">
        <v>19</v>
      </c>
      <c r="N102" s="171" t="s">
        <v>43</v>
      </c>
      <c r="O102" s="65"/>
      <c r="P102" s="172">
        <f>O102*H102</f>
        <v>0</v>
      </c>
      <c r="Q102" s="172">
        <v>0</v>
      </c>
      <c r="R102" s="172">
        <f>Q102*H102</f>
        <v>0</v>
      </c>
      <c r="S102" s="172">
        <v>0</v>
      </c>
      <c r="T102" s="173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74" t="s">
        <v>125</v>
      </c>
      <c r="AT102" s="174" t="s">
        <v>121</v>
      </c>
      <c r="AU102" s="174" t="s">
        <v>77</v>
      </c>
      <c r="AY102" s="18" t="s">
        <v>120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8" t="s">
        <v>77</v>
      </c>
      <c r="BK102" s="175">
        <f>ROUND(I102*H102,2)</f>
        <v>0</v>
      </c>
      <c r="BL102" s="18" t="s">
        <v>125</v>
      </c>
      <c r="BM102" s="174" t="s">
        <v>139</v>
      </c>
    </row>
    <row r="103" spans="2:51" s="12" customFormat="1" ht="11.25">
      <c r="B103" s="176"/>
      <c r="C103" s="177"/>
      <c r="D103" s="178" t="s">
        <v>127</v>
      </c>
      <c r="E103" s="179" t="s">
        <v>19</v>
      </c>
      <c r="F103" s="180" t="s">
        <v>128</v>
      </c>
      <c r="G103" s="177"/>
      <c r="H103" s="179" t="s">
        <v>19</v>
      </c>
      <c r="I103" s="181"/>
      <c r="J103" s="177"/>
      <c r="K103" s="177"/>
      <c r="L103" s="182"/>
      <c r="M103" s="183"/>
      <c r="N103" s="184"/>
      <c r="O103" s="184"/>
      <c r="P103" s="184"/>
      <c r="Q103" s="184"/>
      <c r="R103" s="184"/>
      <c r="S103" s="184"/>
      <c r="T103" s="185"/>
      <c r="AT103" s="186" t="s">
        <v>127</v>
      </c>
      <c r="AU103" s="186" t="s">
        <v>77</v>
      </c>
      <c r="AV103" s="12" t="s">
        <v>77</v>
      </c>
      <c r="AW103" s="12" t="s">
        <v>33</v>
      </c>
      <c r="AX103" s="12" t="s">
        <v>72</v>
      </c>
      <c r="AY103" s="186" t="s">
        <v>120</v>
      </c>
    </row>
    <row r="104" spans="2:51" s="13" customFormat="1" ht="11.25">
      <c r="B104" s="187"/>
      <c r="C104" s="188"/>
      <c r="D104" s="178" t="s">
        <v>127</v>
      </c>
      <c r="E104" s="189" t="s">
        <v>19</v>
      </c>
      <c r="F104" s="190" t="s">
        <v>140</v>
      </c>
      <c r="G104" s="188"/>
      <c r="H104" s="191">
        <v>37</v>
      </c>
      <c r="I104" s="192"/>
      <c r="J104" s="188"/>
      <c r="K104" s="188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127</v>
      </c>
      <c r="AU104" s="197" t="s">
        <v>77</v>
      </c>
      <c r="AV104" s="13" t="s">
        <v>79</v>
      </c>
      <c r="AW104" s="13" t="s">
        <v>33</v>
      </c>
      <c r="AX104" s="13" t="s">
        <v>72</v>
      </c>
      <c r="AY104" s="197" t="s">
        <v>120</v>
      </c>
    </row>
    <row r="105" spans="2:51" s="14" customFormat="1" ht="11.25">
      <c r="B105" s="198"/>
      <c r="C105" s="199"/>
      <c r="D105" s="178" t="s">
        <v>127</v>
      </c>
      <c r="E105" s="200" t="s">
        <v>19</v>
      </c>
      <c r="F105" s="201" t="s">
        <v>130</v>
      </c>
      <c r="G105" s="199"/>
      <c r="H105" s="202">
        <v>37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127</v>
      </c>
      <c r="AU105" s="208" t="s">
        <v>77</v>
      </c>
      <c r="AV105" s="14" t="s">
        <v>131</v>
      </c>
      <c r="AW105" s="14" t="s">
        <v>33</v>
      </c>
      <c r="AX105" s="14" t="s">
        <v>77</v>
      </c>
      <c r="AY105" s="208" t="s">
        <v>120</v>
      </c>
    </row>
    <row r="106" spans="1:65" s="2" customFormat="1" ht="24.2" customHeight="1">
      <c r="A106" s="35"/>
      <c r="B106" s="36"/>
      <c r="C106" s="162" t="s">
        <v>131</v>
      </c>
      <c r="D106" s="162" t="s">
        <v>121</v>
      </c>
      <c r="E106" s="163" t="s">
        <v>141</v>
      </c>
      <c r="F106" s="164" t="s">
        <v>142</v>
      </c>
      <c r="G106" s="165" t="s">
        <v>134</v>
      </c>
      <c r="H106" s="166">
        <v>8</v>
      </c>
      <c r="I106" s="167"/>
      <c r="J106" s="168">
        <f>ROUND(I106*H106,2)</f>
        <v>0</v>
      </c>
      <c r="K106" s="169"/>
      <c r="L106" s="40"/>
      <c r="M106" s="170" t="s">
        <v>19</v>
      </c>
      <c r="N106" s="171" t="s">
        <v>43</v>
      </c>
      <c r="O106" s="65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74" t="s">
        <v>125</v>
      </c>
      <c r="AT106" s="174" t="s">
        <v>121</v>
      </c>
      <c r="AU106" s="174" t="s">
        <v>77</v>
      </c>
      <c r="AY106" s="18" t="s">
        <v>120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18" t="s">
        <v>77</v>
      </c>
      <c r="BK106" s="175">
        <f>ROUND(I106*H106,2)</f>
        <v>0</v>
      </c>
      <c r="BL106" s="18" t="s">
        <v>125</v>
      </c>
      <c r="BM106" s="174" t="s">
        <v>143</v>
      </c>
    </row>
    <row r="107" spans="2:51" s="12" customFormat="1" ht="11.25">
      <c r="B107" s="176"/>
      <c r="C107" s="177"/>
      <c r="D107" s="178" t="s">
        <v>127</v>
      </c>
      <c r="E107" s="179" t="s">
        <v>19</v>
      </c>
      <c r="F107" s="180" t="s">
        <v>128</v>
      </c>
      <c r="G107" s="177"/>
      <c r="H107" s="179" t="s">
        <v>19</v>
      </c>
      <c r="I107" s="181"/>
      <c r="J107" s="177"/>
      <c r="K107" s="177"/>
      <c r="L107" s="182"/>
      <c r="M107" s="183"/>
      <c r="N107" s="184"/>
      <c r="O107" s="184"/>
      <c r="P107" s="184"/>
      <c r="Q107" s="184"/>
      <c r="R107" s="184"/>
      <c r="S107" s="184"/>
      <c r="T107" s="185"/>
      <c r="AT107" s="186" t="s">
        <v>127</v>
      </c>
      <c r="AU107" s="186" t="s">
        <v>77</v>
      </c>
      <c r="AV107" s="12" t="s">
        <v>77</v>
      </c>
      <c r="AW107" s="12" t="s">
        <v>33</v>
      </c>
      <c r="AX107" s="12" t="s">
        <v>72</v>
      </c>
      <c r="AY107" s="186" t="s">
        <v>120</v>
      </c>
    </row>
    <row r="108" spans="2:51" s="13" customFormat="1" ht="11.25">
      <c r="B108" s="187"/>
      <c r="C108" s="188"/>
      <c r="D108" s="178" t="s">
        <v>127</v>
      </c>
      <c r="E108" s="189" t="s">
        <v>19</v>
      </c>
      <c r="F108" s="190" t="s">
        <v>144</v>
      </c>
      <c r="G108" s="188"/>
      <c r="H108" s="191">
        <v>8</v>
      </c>
      <c r="I108" s="192"/>
      <c r="J108" s="188"/>
      <c r="K108" s="188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127</v>
      </c>
      <c r="AU108" s="197" t="s">
        <v>77</v>
      </c>
      <c r="AV108" s="13" t="s">
        <v>79</v>
      </c>
      <c r="AW108" s="13" t="s">
        <v>33</v>
      </c>
      <c r="AX108" s="13" t="s">
        <v>72</v>
      </c>
      <c r="AY108" s="197" t="s">
        <v>120</v>
      </c>
    </row>
    <row r="109" spans="2:51" s="14" customFormat="1" ht="11.25">
      <c r="B109" s="198"/>
      <c r="C109" s="199"/>
      <c r="D109" s="178" t="s">
        <v>127</v>
      </c>
      <c r="E109" s="200" t="s">
        <v>19</v>
      </c>
      <c r="F109" s="201" t="s">
        <v>130</v>
      </c>
      <c r="G109" s="199"/>
      <c r="H109" s="202">
        <v>8</v>
      </c>
      <c r="I109" s="203"/>
      <c r="J109" s="199"/>
      <c r="K109" s="199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127</v>
      </c>
      <c r="AU109" s="208" t="s">
        <v>77</v>
      </c>
      <c r="AV109" s="14" t="s">
        <v>131</v>
      </c>
      <c r="AW109" s="14" t="s">
        <v>33</v>
      </c>
      <c r="AX109" s="14" t="s">
        <v>77</v>
      </c>
      <c r="AY109" s="208" t="s">
        <v>120</v>
      </c>
    </row>
    <row r="110" spans="1:65" s="2" customFormat="1" ht="24.2" customHeight="1">
      <c r="A110" s="35"/>
      <c r="B110" s="36"/>
      <c r="C110" s="162" t="s">
        <v>145</v>
      </c>
      <c r="D110" s="162" t="s">
        <v>121</v>
      </c>
      <c r="E110" s="163" t="s">
        <v>146</v>
      </c>
      <c r="F110" s="164" t="s">
        <v>147</v>
      </c>
      <c r="G110" s="165" t="s">
        <v>134</v>
      </c>
      <c r="H110" s="166">
        <v>68</v>
      </c>
      <c r="I110" s="167"/>
      <c r="J110" s="168">
        <f>ROUND(I110*H110,2)</f>
        <v>0</v>
      </c>
      <c r="K110" s="169"/>
      <c r="L110" s="40"/>
      <c r="M110" s="170" t="s">
        <v>19</v>
      </c>
      <c r="N110" s="171" t="s">
        <v>43</v>
      </c>
      <c r="O110" s="65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74" t="s">
        <v>125</v>
      </c>
      <c r="AT110" s="174" t="s">
        <v>121</v>
      </c>
      <c r="AU110" s="174" t="s">
        <v>77</v>
      </c>
      <c r="AY110" s="18" t="s">
        <v>120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8" t="s">
        <v>77</v>
      </c>
      <c r="BK110" s="175">
        <f>ROUND(I110*H110,2)</f>
        <v>0</v>
      </c>
      <c r="BL110" s="18" t="s">
        <v>125</v>
      </c>
      <c r="BM110" s="174" t="s">
        <v>148</v>
      </c>
    </row>
    <row r="111" spans="2:51" s="12" customFormat="1" ht="11.25">
      <c r="B111" s="176"/>
      <c r="C111" s="177"/>
      <c r="D111" s="178" t="s">
        <v>127</v>
      </c>
      <c r="E111" s="179" t="s">
        <v>19</v>
      </c>
      <c r="F111" s="180" t="s">
        <v>128</v>
      </c>
      <c r="G111" s="177"/>
      <c r="H111" s="179" t="s">
        <v>19</v>
      </c>
      <c r="I111" s="181"/>
      <c r="J111" s="177"/>
      <c r="K111" s="177"/>
      <c r="L111" s="182"/>
      <c r="M111" s="183"/>
      <c r="N111" s="184"/>
      <c r="O111" s="184"/>
      <c r="P111" s="184"/>
      <c r="Q111" s="184"/>
      <c r="R111" s="184"/>
      <c r="S111" s="184"/>
      <c r="T111" s="185"/>
      <c r="AT111" s="186" t="s">
        <v>127</v>
      </c>
      <c r="AU111" s="186" t="s">
        <v>77</v>
      </c>
      <c r="AV111" s="12" t="s">
        <v>77</v>
      </c>
      <c r="AW111" s="12" t="s">
        <v>33</v>
      </c>
      <c r="AX111" s="12" t="s">
        <v>72</v>
      </c>
      <c r="AY111" s="186" t="s">
        <v>120</v>
      </c>
    </row>
    <row r="112" spans="2:51" s="13" customFormat="1" ht="11.25">
      <c r="B112" s="187"/>
      <c r="C112" s="188"/>
      <c r="D112" s="178" t="s">
        <v>127</v>
      </c>
      <c r="E112" s="189" t="s">
        <v>19</v>
      </c>
      <c r="F112" s="190" t="s">
        <v>149</v>
      </c>
      <c r="G112" s="188"/>
      <c r="H112" s="191">
        <v>68</v>
      </c>
      <c r="I112" s="192"/>
      <c r="J112" s="188"/>
      <c r="K112" s="188"/>
      <c r="L112" s="193"/>
      <c r="M112" s="194"/>
      <c r="N112" s="195"/>
      <c r="O112" s="195"/>
      <c r="P112" s="195"/>
      <c r="Q112" s="195"/>
      <c r="R112" s="195"/>
      <c r="S112" s="195"/>
      <c r="T112" s="196"/>
      <c r="AT112" s="197" t="s">
        <v>127</v>
      </c>
      <c r="AU112" s="197" t="s">
        <v>77</v>
      </c>
      <c r="AV112" s="13" t="s">
        <v>79</v>
      </c>
      <c r="AW112" s="13" t="s">
        <v>33</v>
      </c>
      <c r="AX112" s="13" t="s">
        <v>72</v>
      </c>
      <c r="AY112" s="197" t="s">
        <v>120</v>
      </c>
    </row>
    <row r="113" spans="2:51" s="14" customFormat="1" ht="11.25">
      <c r="B113" s="198"/>
      <c r="C113" s="199"/>
      <c r="D113" s="178" t="s">
        <v>127</v>
      </c>
      <c r="E113" s="200" t="s">
        <v>19</v>
      </c>
      <c r="F113" s="201" t="s">
        <v>130</v>
      </c>
      <c r="G113" s="199"/>
      <c r="H113" s="202">
        <v>68</v>
      </c>
      <c r="I113" s="203"/>
      <c r="J113" s="199"/>
      <c r="K113" s="199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127</v>
      </c>
      <c r="AU113" s="208" t="s">
        <v>77</v>
      </c>
      <c r="AV113" s="14" t="s">
        <v>131</v>
      </c>
      <c r="AW113" s="14" t="s">
        <v>33</v>
      </c>
      <c r="AX113" s="14" t="s">
        <v>77</v>
      </c>
      <c r="AY113" s="208" t="s">
        <v>120</v>
      </c>
    </row>
    <row r="114" spans="1:65" s="2" customFormat="1" ht="37.9" customHeight="1">
      <c r="A114" s="35"/>
      <c r="B114" s="36"/>
      <c r="C114" s="162" t="s">
        <v>150</v>
      </c>
      <c r="D114" s="162" t="s">
        <v>121</v>
      </c>
      <c r="E114" s="163" t="s">
        <v>151</v>
      </c>
      <c r="F114" s="164" t="s">
        <v>152</v>
      </c>
      <c r="G114" s="165" t="s">
        <v>153</v>
      </c>
      <c r="H114" s="166">
        <v>28.204</v>
      </c>
      <c r="I114" s="167"/>
      <c r="J114" s="168">
        <f>ROUND(I114*H114,2)</f>
        <v>0</v>
      </c>
      <c r="K114" s="169"/>
      <c r="L114" s="40"/>
      <c r="M114" s="170" t="s">
        <v>19</v>
      </c>
      <c r="N114" s="171" t="s">
        <v>43</v>
      </c>
      <c r="O114" s="65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74" t="s">
        <v>125</v>
      </c>
      <c r="AT114" s="174" t="s">
        <v>121</v>
      </c>
      <c r="AU114" s="174" t="s">
        <v>77</v>
      </c>
      <c r="AY114" s="18" t="s">
        <v>120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8" t="s">
        <v>77</v>
      </c>
      <c r="BK114" s="175">
        <f>ROUND(I114*H114,2)</f>
        <v>0</v>
      </c>
      <c r="BL114" s="18" t="s">
        <v>125</v>
      </c>
      <c r="BM114" s="174" t="s">
        <v>154</v>
      </c>
    </row>
    <row r="115" spans="2:51" s="12" customFormat="1" ht="11.25">
      <c r="B115" s="176"/>
      <c r="C115" s="177"/>
      <c r="D115" s="178" t="s">
        <v>127</v>
      </c>
      <c r="E115" s="179" t="s">
        <v>19</v>
      </c>
      <c r="F115" s="180" t="s">
        <v>128</v>
      </c>
      <c r="G115" s="177"/>
      <c r="H115" s="179" t="s">
        <v>19</v>
      </c>
      <c r="I115" s="181"/>
      <c r="J115" s="177"/>
      <c r="K115" s="177"/>
      <c r="L115" s="182"/>
      <c r="M115" s="183"/>
      <c r="N115" s="184"/>
      <c r="O115" s="184"/>
      <c r="P115" s="184"/>
      <c r="Q115" s="184"/>
      <c r="R115" s="184"/>
      <c r="S115" s="184"/>
      <c r="T115" s="185"/>
      <c r="AT115" s="186" t="s">
        <v>127</v>
      </c>
      <c r="AU115" s="186" t="s">
        <v>77</v>
      </c>
      <c r="AV115" s="12" t="s">
        <v>77</v>
      </c>
      <c r="AW115" s="12" t="s">
        <v>33</v>
      </c>
      <c r="AX115" s="12" t="s">
        <v>72</v>
      </c>
      <c r="AY115" s="186" t="s">
        <v>120</v>
      </c>
    </row>
    <row r="116" spans="2:51" s="13" customFormat="1" ht="11.25">
      <c r="B116" s="187"/>
      <c r="C116" s="188"/>
      <c r="D116" s="178" t="s">
        <v>127</v>
      </c>
      <c r="E116" s="189" t="s">
        <v>19</v>
      </c>
      <c r="F116" s="190" t="s">
        <v>155</v>
      </c>
      <c r="G116" s="188"/>
      <c r="H116" s="191">
        <v>28.204</v>
      </c>
      <c r="I116" s="192"/>
      <c r="J116" s="188"/>
      <c r="K116" s="188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127</v>
      </c>
      <c r="AU116" s="197" t="s">
        <v>77</v>
      </c>
      <c r="AV116" s="13" t="s">
        <v>79</v>
      </c>
      <c r="AW116" s="13" t="s">
        <v>33</v>
      </c>
      <c r="AX116" s="13" t="s">
        <v>72</v>
      </c>
      <c r="AY116" s="197" t="s">
        <v>120</v>
      </c>
    </row>
    <row r="117" spans="2:51" s="14" customFormat="1" ht="11.25">
      <c r="B117" s="198"/>
      <c r="C117" s="199"/>
      <c r="D117" s="178" t="s">
        <v>127</v>
      </c>
      <c r="E117" s="200" t="s">
        <v>19</v>
      </c>
      <c r="F117" s="201" t="s">
        <v>130</v>
      </c>
      <c r="G117" s="199"/>
      <c r="H117" s="202">
        <v>28.204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127</v>
      </c>
      <c r="AU117" s="208" t="s">
        <v>77</v>
      </c>
      <c r="AV117" s="14" t="s">
        <v>131</v>
      </c>
      <c r="AW117" s="14" t="s">
        <v>33</v>
      </c>
      <c r="AX117" s="14" t="s">
        <v>77</v>
      </c>
      <c r="AY117" s="208" t="s">
        <v>120</v>
      </c>
    </row>
    <row r="118" spans="1:65" s="2" customFormat="1" ht="37.9" customHeight="1">
      <c r="A118" s="35"/>
      <c r="B118" s="36"/>
      <c r="C118" s="162" t="s">
        <v>156</v>
      </c>
      <c r="D118" s="162" t="s">
        <v>121</v>
      </c>
      <c r="E118" s="163" t="s">
        <v>157</v>
      </c>
      <c r="F118" s="164" t="s">
        <v>158</v>
      </c>
      <c r="G118" s="165" t="s">
        <v>153</v>
      </c>
      <c r="H118" s="166">
        <v>28.204</v>
      </c>
      <c r="I118" s="167"/>
      <c r="J118" s="168">
        <f>ROUND(I118*H118,2)</f>
        <v>0</v>
      </c>
      <c r="K118" s="169"/>
      <c r="L118" s="40"/>
      <c r="M118" s="170" t="s">
        <v>19</v>
      </c>
      <c r="N118" s="171" t="s">
        <v>43</v>
      </c>
      <c r="O118" s="65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74" t="s">
        <v>125</v>
      </c>
      <c r="AT118" s="174" t="s">
        <v>121</v>
      </c>
      <c r="AU118" s="174" t="s">
        <v>77</v>
      </c>
      <c r="AY118" s="18" t="s">
        <v>120</v>
      </c>
      <c r="BE118" s="175">
        <f>IF(N118="základní",J118,0)</f>
        <v>0</v>
      </c>
      <c r="BF118" s="175">
        <f>IF(N118="snížená",J118,0)</f>
        <v>0</v>
      </c>
      <c r="BG118" s="175">
        <f>IF(N118="zákl. přenesená",J118,0)</f>
        <v>0</v>
      </c>
      <c r="BH118" s="175">
        <f>IF(N118="sníž. přenesená",J118,0)</f>
        <v>0</v>
      </c>
      <c r="BI118" s="175">
        <f>IF(N118="nulová",J118,0)</f>
        <v>0</v>
      </c>
      <c r="BJ118" s="18" t="s">
        <v>77</v>
      </c>
      <c r="BK118" s="175">
        <f>ROUND(I118*H118,2)</f>
        <v>0</v>
      </c>
      <c r="BL118" s="18" t="s">
        <v>125</v>
      </c>
      <c r="BM118" s="174" t="s">
        <v>159</v>
      </c>
    </row>
    <row r="119" spans="2:51" s="12" customFormat="1" ht="11.25">
      <c r="B119" s="176"/>
      <c r="C119" s="177"/>
      <c r="D119" s="178" t="s">
        <v>127</v>
      </c>
      <c r="E119" s="179" t="s">
        <v>19</v>
      </c>
      <c r="F119" s="180" t="s">
        <v>160</v>
      </c>
      <c r="G119" s="177"/>
      <c r="H119" s="179" t="s">
        <v>19</v>
      </c>
      <c r="I119" s="181"/>
      <c r="J119" s="177"/>
      <c r="K119" s="177"/>
      <c r="L119" s="182"/>
      <c r="M119" s="183"/>
      <c r="N119" s="184"/>
      <c r="O119" s="184"/>
      <c r="P119" s="184"/>
      <c r="Q119" s="184"/>
      <c r="R119" s="184"/>
      <c r="S119" s="184"/>
      <c r="T119" s="185"/>
      <c r="AT119" s="186" t="s">
        <v>127</v>
      </c>
      <c r="AU119" s="186" t="s">
        <v>77</v>
      </c>
      <c r="AV119" s="12" t="s">
        <v>77</v>
      </c>
      <c r="AW119" s="12" t="s">
        <v>33</v>
      </c>
      <c r="AX119" s="12" t="s">
        <v>72</v>
      </c>
      <c r="AY119" s="186" t="s">
        <v>120</v>
      </c>
    </row>
    <row r="120" spans="2:51" s="13" customFormat="1" ht="11.25">
      <c r="B120" s="187"/>
      <c r="C120" s="188"/>
      <c r="D120" s="178" t="s">
        <v>127</v>
      </c>
      <c r="E120" s="189" t="s">
        <v>19</v>
      </c>
      <c r="F120" s="190" t="s">
        <v>161</v>
      </c>
      <c r="G120" s="188"/>
      <c r="H120" s="191">
        <v>28.204</v>
      </c>
      <c r="I120" s="192"/>
      <c r="J120" s="188"/>
      <c r="K120" s="188"/>
      <c r="L120" s="193"/>
      <c r="M120" s="194"/>
      <c r="N120" s="195"/>
      <c r="O120" s="195"/>
      <c r="P120" s="195"/>
      <c r="Q120" s="195"/>
      <c r="R120" s="195"/>
      <c r="S120" s="195"/>
      <c r="T120" s="196"/>
      <c r="AT120" s="197" t="s">
        <v>127</v>
      </c>
      <c r="AU120" s="197" t="s">
        <v>77</v>
      </c>
      <c r="AV120" s="13" t="s">
        <v>79</v>
      </c>
      <c r="AW120" s="13" t="s">
        <v>33</v>
      </c>
      <c r="AX120" s="13" t="s">
        <v>72</v>
      </c>
      <c r="AY120" s="197" t="s">
        <v>120</v>
      </c>
    </row>
    <row r="121" spans="2:51" s="14" customFormat="1" ht="11.25">
      <c r="B121" s="198"/>
      <c r="C121" s="199"/>
      <c r="D121" s="178" t="s">
        <v>127</v>
      </c>
      <c r="E121" s="200" t="s">
        <v>19</v>
      </c>
      <c r="F121" s="201" t="s">
        <v>130</v>
      </c>
      <c r="G121" s="199"/>
      <c r="H121" s="202">
        <v>28.204</v>
      </c>
      <c r="I121" s="203"/>
      <c r="J121" s="199"/>
      <c r="K121" s="199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127</v>
      </c>
      <c r="AU121" s="208" t="s">
        <v>77</v>
      </c>
      <c r="AV121" s="14" t="s">
        <v>131</v>
      </c>
      <c r="AW121" s="14" t="s">
        <v>33</v>
      </c>
      <c r="AX121" s="14" t="s">
        <v>77</v>
      </c>
      <c r="AY121" s="208" t="s">
        <v>120</v>
      </c>
    </row>
    <row r="122" spans="1:65" s="2" customFormat="1" ht="16.5" customHeight="1">
      <c r="A122" s="35"/>
      <c r="B122" s="36"/>
      <c r="C122" s="162" t="s">
        <v>162</v>
      </c>
      <c r="D122" s="162" t="s">
        <v>121</v>
      </c>
      <c r="E122" s="163" t="s">
        <v>163</v>
      </c>
      <c r="F122" s="164" t="s">
        <v>164</v>
      </c>
      <c r="G122" s="165" t="s">
        <v>165</v>
      </c>
      <c r="H122" s="166">
        <v>180</v>
      </c>
      <c r="I122" s="167"/>
      <c r="J122" s="168">
        <f>ROUND(I122*H122,2)</f>
        <v>0</v>
      </c>
      <c r="K122" s="169"/>
      <c r="L122" s="40"/>
      <c r="M122" s="170" t="s">
        <v>19</v>
      </c>
      <c r="N122" s="171" t="s">
        <v>43</v>
      </c>
      <c r="O122" s="65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74" t="s">
        <v>125</v>
      </c>
      <c r="AT122" s="174" t="s">
        <v>121</v>
      </c>
      <c r="AU122" s="174" t="s">
        <v>77</v>
      </c>
      <c r="AY122" s="18" t="s">
        <v>120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8" t="s">
        <v>77</v>
      </c>
      <c r="BK122" s="175">
        <f>ROUND(I122*H122,2)</f>
        <v>0</v>
      </c>
      <c r="BL122" s="18" t="s">
        <v>125</v>
      </c>
      <c r="BM122" s="174" t="s">
        <v>166</v>
      </c>
    </row>
    <row r="123" spans="2:51" s="12" customFormat="1" ht="11.25">
      <c r="B123" s="176"/>
      <c r="C123" s="177"/>
      <c r="D123" s="178" t="s">
        <v>127</v>
      </c>
      <c r="E123" s="179" t="s">
        <v>19</v>
      </c>
      <c r="F123" s="180" t="s">
        <v>167</v>
      </c>
      <c r="G123" s="177"/>
      <c r="H123" s="179" t="s">
        <v>19</v>
      </c>
      <c r="I123" s="181"/>
      <c r="J123" s="177"/>
      <c r="K123" s="177"/>
      <c r="L123" s="182"/>
      <c r="M123" s="183"/>
      <c r="N123" s="184"/>
      <c r="O123" s="184"/>
      <c r="P123" s="184"/>
      <c r="Q123" s="184"/>
      <c r="R123" s="184"/>
      <c r="S123" s="184"/>
      <c r="T123" s="185"/>
      <c r="AT123" s="186" t="s">
        <v>127</v>
      </c>
      <c r="AU123" s="186" t="s">
        <v>77</v>
      </c>
      <c r="AV123" s="12" t="s">
        <v>77</v>
      </c>
      <c r="AW123" s="12" t="s">
        <v>33</v>
      </c>
      <c r="AX123" s="12" t="s">
        <v>72</v>
      </c>
      <c r="AY123" s="186" t="s">
        <v>120</v>
      </c>
    </row>
    <row r="124" spans="2:51" s="13" customFormat="1" ht="11.25">
      <c r="B124" s="187"/>
      <c r="C124" s="188"/>
      <c r="D124" s="178" t="s">
        <v>127</v>
      </c>
      <c r="E124" s="189" t="s">
        <v>19</v>
      </c>
      <c r="F124" s="190" t="s">
        <v>168</v>
      </c>
      <c r="G124" s="188"/>
      <c r="H124" s="191">
        <v>180</v>
      </c>
      <c r="I124" s="192"/>
      <c r="J124" s="188"/>
      <c r="K124" s="188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127</v>
      </c>
      <c r="AU124" s="197" t="s">
        <v>77</v>
      </c>
      <c r="AV124" s="13" t="s">
        <v>79</v>
      </c>
      <c r="AW124" s="13" t="s">
        <v>33</v>
      </c>
      <c r="AX124" s="13" t="s">
        <v>72</v>
      </c>
      <c r="AY124" s="197" t="s">
        <v>120</v>
      </c>
    </row>
    <row r="125" spans="2:51" s="14" customFormat="1" ht="11.25">
      <c r="B125" s="198"/>
      <c r="C125" s="199"/>
      <c r="D125" s="178" t="s">
        <v>127</v>
      </c>
      <c r="E125" s="200" t="s">
        <v>19</v>
      </c>
      <c r="F125" s="201" t="s">
        <v>130</v>
      </c>
      <c r="G125" s="199"/>
      <c r="H125" s="202">
        <v>180</v>
      </c>
      <c r="I125" s="203"/>
      <c r="J125" s="199"/>
      <c r="K125" s="199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127</v>
      </c>
      <c r="AU125" s="208" t="s">
        <v>77</v>
      </c>
      <c r="AV125" s="14" t="s">
        <v>131</v>
      </c>
      <c r="AW125" s="14" t="s">
        <v>33</v>
      </c>
      <c r="AX125" s="14" t="s">
        <v>77</v>
      </c>
      <c r="AY125" s="208" t="s">
        <v>120</v>
      </c>
    </row>
    <row r="126" spans="1:65" s="2" customFormat="1" ht="24.2" customHeight="1">
      <c r="A126" s="35"/>
      <c r="B126" s="36"/>
      <c r="C126" s="162" t="s">
        <v>169</v>
      </c>
      <c r="D126" s="162" t="s">
        <v>121</v>
      </c>
      <c r="E126" s="163" t="s">
        <v>170</v>
      </c>
      <c r="F126" s="164" t="s">
        <v>171</v>
      </c>
      <c r="G126" s="165" t="s">
        <v>165</v>
      </c>
      <c r="H126" s="166">
        <v>200</v>
      </c>
      <c r="I126" s="167"/>
      <c r="J126" s="168">
        <f>ROUND(I126*H126,2)</f>
        <v>0</v>
      </c>
      <c r="K126" s="169"/>
      <c r="L126" s="40"/>
      <c r="M126" s="170" t="s">
        <v>19</v>
      </c>
      <c r="N126" s="171" t="s">
        <v>43</v>
      </c>
      <c r="O126" s="65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74" t="s">
        <v>125</v>
      </c>
      <c r="AT126" s="174" t="s">
        <v>121</v>
      </c>
      <c r="AU126" s="174" t="s">
        <v>77</v>
      </c>
      <c r="AY126" s="18" t="s">
        <v>120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8" t="s">
        <v>77</v>
      </c>
      <c r="BK126" s="175">
        <f>ROUND(I126*H126,2)</f>
        <v>0</v>
      </c>
      <c r="BL126" s="18" t="s">
        <v>125</v>
      </c>
      <c r="BM126" s="174" t="s">
        <v>172</v>
      </c>
    </row>
    <row r="127" spans="2:51" s="12" customFormat="1" ht="11.25">
      <c r="B127" s="176"/>
      <c r="C127" s="177"/>
      <c r="D127" s="178" t="s">
        <v>127</v>
      </c>
      <c r="E127" s="179" t="s">
        <v>19</v>
      </c>
      <c r="F127" s="180" t="s">
        <v>167</v>
      </c>
      <c r="G127" s="177"/>
      <c r="H127" s="179" t="s">
        <v>19</v>
      </c>
      <c r="I127" s="181"/>
      <c r="J127" s="177"/>
      <c r="K127" s="177"/>
      <c r="L127" s="182"/>
      <c r="M127" s="183"/>
      <c r="N127" s="184"/>
      <c r="O127" s="184"/>
      <c r="P127" s="184"/>
      <c r="Q127" s="184"/>
      <c r="R127" s="184"/>
      <c r="S127" s="184"/>
      <c r="T127" s="185"/>
      <c r="AT127" s="186" t="s">
        <v>127</v>
      </c>
      <c r="AU127" s="186" t="s">
        <v>77</v>
      </c>
      <c r="AV127" s="12" t="s">
        <v>77</v>
      </c>
      <c r="AW127" s="12" t="s">
        <v>33</v>
      </c>
      <c r="AX127" s="12" t="s">
        <v>72</v>
      </c>
      <c r="AY127" s="186" t="s">
        <v>120</v>
      </c>
    </row>
    <row r="128" spans="2:51" s="12" customFormat="1" ht="11.25">
      <c r="B128" s="176"/>
      <c r="C128" s="177"/>
      <c r="D128" s="178" t="s">
        <v>127</v>
      </c>
      <c r="E128" s="179" t="s">
        <v>19</v>
      </c>
      <c r="F128" s="180" t="s">
        <v>173</v>
      </c>
      <c r="G128" s="177"/>
      <c r="H128" s="179" t="s">
        <v>19</v>
      </c>
      <c r="I128" s="181"/>
      <c r="J128" s="177"/>
      <c r="K128" s="177"/>
      <c r="L128" s="182"/>
      <c r="M128" s="183"/>
      <c r="N128" s="184"/>
      <c r="O128" s="184"/>
      <c r="P128" s="184"/>
      <c r="Q128" s="184"/>
      <c r="R128" s="184"/>
      <c r="S128" s="184"/>
      <c r="T128" s="185"/>
      <c r="AT128" s="186" t="s">
        <v>127</v>
      </c>
      <c r="AU128" s="186" t="s">
        <v>77</v>
      </c>
      <c r="AV128" s="12" t="s">
        <v>77</v>
      </c>
      <c r="AW128" s="12" t="s">
        <v>33</v>
      </c>
      <c r="AX128" s="12" t="s">
        <v>72</v>
      </c>
      <c r="AY128" s="186" t="s">
        <v>120</v>
      </c>
    </row>
    <row r="129" spans="2:51" s="13" customFormat="1" ht="11.25">
      <c r="B129" s="187"/>
      <c r="C129" s="188"/>
      <c r="D129" s="178" t="s">
        <v>127</v>
      </c>
      <c r="E129" s="189" t="s">
        <v>19</v>
      </c>
      <c r="F129" s="190" t="s">
        <v>174</v>
      </c>
      <c r="G129" s="188"/>
      <c r="H129" s="191">
        <v>200</v>
      </c>
      <c r="I129" s="192"/>
      <c r="J129" s="188"/>
      <c r="K129" s="188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127</v>
      </c>
      <c r="AU129" s="197" t="s">
        <v>77</v>
      </c>
      <c r="AV129" s="13" t="s">
        <v>79</v>
      </c>
      <c r="AW129" s="13" t="s">
        <v>33</v>
      </c>
      <c r="AX129" s="13" t="s">
        <v>72</v>
      </c>
      <c r="AY129" s="197" t="s">
        <v>120</v>
      </c>
    </row>
    <row r="130" spans="2:51" s="14" customFormat="1" ht="11.25">
      <c r="B130" s="198"/>
      <c r="C130" s="199"/>
      <c r="D130" s="178" t="s">
        <v>127</v>
      </c>
      <c r="E130" s="200" t="s">
        <v>19</v>
      </c>
      <c r="F130" s="201" t="s">
        <v>130</v>
      </c>
      <c r="G130" s="199"/>
      <c r="H130" s="202">
        <v>200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127</v>
      </c>
      <c r="AU130" s="208" t="s">
        <v>77</v>
      </c>
      <c r="AV130" s="14" t="s">
        <v>131</v>
      </c>
      <c r="AW130" s="14" t="s">
        <v>33</v>
      </c>
      <c r="AX130" s="14" t="s">
        <v>77</v>
      </c>
      <c r="AY130" s="208" t="s">
        <v>120</v>
      </c>
    </row>
    <row r="131" spans="1:65" s="2" customFormat="1" ht="24.2" customHeight="1">
      <c r="A131" s="35"/>
      <c r="B131" s="36"/>
      <c r="C131" s="162" t="s">
        <v>175</v>
      </c>
      <c r="D131" s="162" t="s">
        <v>121</v>
      </c>
      <c r="E131" s="163" t="s">
        <v>176</v>
      </c>
      <c r="F131" s="164" t="s">
        <v>177</v>
      </c>
      <c r="G131" s="165" t="s">
        <v>178</v>
      </c>
      <c r="H131" s="166">
        <v>32</v>
      </c>
      <c r="I131" s="167"/>
      <c r="J131" s="168">
        <f>ROUND(I131*H131,2)</f>
        <v>0</v>
      </c>
      <c r="K131" s="169"/>
      <c r="L131" s="40"/>
      <c r="M131" s="170" t="s">
        <v>19</v>
      </c>
      <c r="N131" s="171" t="s">
        <v>43</v>
      </c>
      <c r="O131" s="65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74" t="s">
        <v>125</v>
      </c>
      <c r="AT131" s="174" t="s">
        <v>121</v>
      </c>
      <c r="AU131" s="174" t="s">
        <v>77</v>
      </c>
      <c r="AY131" s="18" t="s">
        <v>120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8" t="s">
        <v>77</v>
      </c>
      <c r="BK131" s="175">
        <f>ROUND(I131*H131,2)</f>
        <v>0</v>
      </c>
      <c r="BL131" s="18" t="s">
        <v>125</v>
      </c>
      <c r="BM131" s="174" t="s">
        <v>179</v>
      </c>
    </row>
    <row r="132" spans="2:51" s="12" customFormat="1" ht="11.25">
      <c r="B132" s="176"/>
      <c r="C132" s="177"/>
      <c r="D132" s="178" t="s">
        <v>127</v>
      </c>
      <c r="E132" s="179" t="s">
        <v>19</v>
      </c>
      <c r="F132" s="180" t="s">
        <v>167</v>
      </c>
      <c r="G132" s="177"/>
      <c r="H132" s="179" t="s">
        <v>19</v>
      </c>
      <c r="I132" s="181"/>
      <c r="J132" s="177"/>
      <c r="K132" s="177"/>
      <c r="L132" s="182"/>
      <c r="M132" s="183"/>
      <c r="N132" s="184"/>
      <c r="O132" s="184"/>
      <c r="P132" s="184"/>
      <c r="Q132" s="184"/>
      <c r="R132" s="184"/>
      <c r="S132" s="184"/>
      <c r="T132" s="185"/>
      <c r="AT132" s="186" t="s">
        <v>127</v>
      </c>
      <c r="AU132" s="186" t="s">
        <v>77</v>
      </c>
      <c r="AV132" s="12" t="s">
        <v>77</v>
      </c>
      <c r="AW132" s="12" t="s">
        <v>33</v>
      </c>
      <c r="AX132" s="12" t="s">
        <v>72</v>
      </c>
      <c r="AY132" s="186" t="s">
        <v>120</v>
      </c>
    </row>
    <row r="133" spans="2:51" s="13" customFormat="1" ht="11.25">
      <c r="B133" s="187"/>
      <c r="C133" s="188"/>
      <c r="D133" s="178" t="s">
        <v>127</v>
      </c>
      <c r="E133" s="189" t="s">
        <v>19</v>
      </c>
      <c r="F133" s="190" t="s">
        <v>180</v>
      </c>
      <c r="G133" s="188"/>
      <c r="H133" s="191">
        <v>32</v>
      </c>
      <c r="I133" s="192"/>
      <c r="J133" s="188"/>
      <c r="K133" s="188"/>
      <c r="L133" s="193"/>
      <c r="M133" s="194"/>
      <c r="N133" s="195"/>
      <c r="O133" s="195"/>
      <c r="P133" s="195"/>
      <c r="Q133" s="195"/>
      <c r="R133" s="195"/>
      <c r="S133" s="195"/>
      <c r="T133" s="196"/>
      <c r="AT133" s="197" t="s">
        <v>127</v>
      </c>
      <c r="AU133" s="197" t="s">
        <v>77</v>
      </c>
      <c r="AV133" s="13" t="s">
        <v>79</v>
      </c>
      <c r="AW133" s="13" t="s">
        <v>33</v>
      </c>
      <c r="AX133" s="13" t="s">
        <v>72</v>
      </c>
      <c r="AY133" s="197" t="s">
        <v>120</v>
      </c>
    </row>
    <row r="134" spans="2:51" s="14" customFormat="1" ht="11.25">
      <c r="B134" s="198"/>
      <c r="C134" s="199"/>
      <c r="D134" s="178" t="s">
        <v>127</v>
      </c>
      <c r="E134" s="200" t="s">
        <v>19</v>
      </c>
      <c r="F134" s="201" t="s">
        <v>130</v>
      </c>
      <c r="G134" s="199"/>
      <c r="H134" s="202">
        <v>32</v>
      </c>
      <c r="I134" s="203"/>
      <c r="J134" s="199"/>
      <c r="K134" s="199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127</v>
      </c>
      <c r="AU134" s="208" t="s">
        <v>77</v>
      </c>
      <c r="AV134" s="14" t="s">
        <v>131</v>
      </c>
      <c r="AW134" s="14" t="s">
        <v>33</v>
      </c>
      <c r="AX134" s="14" t="s">
        <v>77</v>
      </c>
      <c r="AY134" s="208" t="s">
        <v>120</v>
      </c>
    </row>
    <row r="135" spans="1:65" s="2" customFormat="1" ht="33" customHeight="1">
      <c r="A135" s="35"/>
      <c r="B135" s="36"/>
      <c r="C135" s="162" t="s">
        <v>181</v>
      </c>
      <c r="D135" s="162" t="s">
        <v>121</v>
      </c>
      <c r="E135" s="163" t="s">
        <v>182</v>
      </c>
      <c r="F135" s="164" t="s">
        <v>183</v>
      </c>
      <c r="G135" s="165" t="s">
        <v>178</v>
      </c>
      <c r="H135" s="166">
        <v>1</v>
      </c>
      <c r="I135" s="167"/>
      <c r="J135" s="168">
        <f>ROUND(I135*H135,2)</f>
        <v>0</v>
      </c>
      <c r="K135" s="169"/>
      <c r="L135" s="40"/>
      <c r="M135" s="170" t="s">
        <v>19</v>
      </c>
      <c r="N135" s="171" t="s">
        <v>43</v>
      </c>
      <c r="O135" s="65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74" t="s">
        <v>125</v>
      </c>
      <c r="AT135" s="174" t="s">
        <v>121</v>
      </c>
      <c r="AU135" s="174" t="s">
        <v>77</v>
      </c>
      <c r="AY135" s="18" t="s">
        <v>120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8" t="s">
        <v>77</v>
      </c>
      <c r="BK135" s="175">
        <f>ROUND(I135*H135,2)</f>
        <v>0</v>
      </c>
      <c r="BL135" s="18" t="s">
        <v>125</v>
      </c>
      <c r="BM135" s="174" t="s">
        <v>184</v>
      </c>
    </row>
    <row r="136" spans="2:51" s="12" customFormat="1" ht="11.25">
      <c r="B136" s="176"/>
      <c r="C136" s="177"/>
      <c r="D136" s="178" t="s">
        <v>127</v>
      </c>
      <c r="E136" s="179" t="s">
        <v>19</v>
      </c>
      <c r="F136" s="180" t="s">
        <v>167</v>
      </c>
      <c r="G136" s="177"/>
      <c r="H136" s="179" t="s">
        <v>19</v>
      </c>
      <c r="I136" s="181"/>
      <c r="J136" s="177"/>
      <c r="K136" s="177"/>
      <c r="L136" s="182"/>
      <c r="M136" s="183"/>
      <c r="N136" s="184"/>
      <c r="O136" s="184"/>
      <c r="P136" s="184"/>
      <c r="Q136" s="184"/>
      <c r="R136" s="184"/>
      <c r="S136" s="184"/>
      <c r="T136" s="185"/>
      <c r="AT136" s="186" t="s">
        <v>127</v>
      </c>
      <c r="AU136" s="186" t="s">
        <v>77</v>
      </c>
      <c r="AV136" s="12" t="s">
        <v>77</v>
      </c>
      <c r="AW136" s="12" t="s">
        <v>33</v>
      </c>
      <c r="AX136" s="12" t="s">
        <v>72</v>
      </c>
      <c r="AY136" s="186" t="s">
        <v>120</v>
      </c>
    </row>
    <row r="137" spans="2:51" s="13" customFormat="1" ht="11.25">
      <c r="B137" s="187"/>
      <c r="C137" s="188"/>
      <c r="D137" s="178" t="s">
        <v>127</v>
      </c>
      <c r="E137" s="189" t="s">
        <v>19</v>
      </c>
      <c r="F137" s="190" t="s">
        <v>77</v>
      </c>
      <c r="G137" s="188"/>
      <c r="H137" s="191">
        <v>1</v>
      </c>
      <c r="I137" s="192"/>
      <c r="J137" s="188"/>
      <c r="K137" s="188"/>
      <c r="L137" s="193"/>
      <c r="M137" s="194"/>
      <c r="N137" s="195"/>
      <c r="O137" s="195"/>
      <c r="P137" s="195"/>
      <c r="Q137" s="195"/>
      <c r="R137" s="195"/>
      <c r="S137" s="195"/>
      <c r="T137" s="196"/>
      <c r="AT137" s="197" t="s">
        <v>127</v>
      </c>
      <c r="AU137" s="197" t="s">
        <v>77</v>
      </c>
      <c r="AV137" s="13" t="s">
        <v>79</v>
      </c>
      <c r="AW137" s="13" t="s">
        <v>33</v>
      </c>
      <c r="AX137" s="13" t="s">
        <v>72</v>
      </c>
      <c r="AY137" s="197" t="s">
        <v>120</v>
      </c>
    </row>
    <row r="138" spans="2:51" s="14" customFormat="1" ht="11.25">
      <c r="B138" s="198"/>
      <c r="C138" s="199"/>
      <c r="D138" s="178" t="s">
        <v>127</v>
      </c>
      <c r="E138" s="200" t="s">
        <v>19</v>
      </c>
      <c r="F138" s="201" t="s">
        <v>130</v>
      </c>
      <c r="G138" s="199"/>
      <c r="H138" s="202">
        <v>1</v>
      </c>
      <c r="I138" s="203"/>
      <c r="J138" s="199"/>
      <c r="K138" s="199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127</v>
      </c>
      <c r="AU138" s="208" t="s">
        <v>77</v>
      </c>
      <c r="AV138" s="14" t="s">
        <v>131</v>
      </c>
      <c r="AW138" s="14" t="s">
        <v>33</v>
      </c>
      <c r="AX138" s="14" t="s">
        <v>77</v>
      </c>
      <c r="AY138" s="208" t="s">
        <v>120</v>
      </c>
    </row>
    <row r="139" spans="1:65" s="2" customFormat="1" ht="24.2" customHeight="1">
      <c r="A139" s="35"/>
      <c r="B139" s="36"/>
      <c r="C139" s="162" t="s">
        <v>185</v>
      </c>
      <c r="D139" s="162" t="s">
        <v>121</v>
      </c>
      <c r="E139" s="163" t="s">
        <v>186</v>
      </c>
      <c r="F139" s="164" t="s">
        <v>187</v>
      </c>
      <c r="G139" s="165" t="s">
        <v>178</v>
      </c>
      <c r="H139" s="166">
        <v>1</v>
      </c>
      <c r="I139" s="167"/>
      <c r="J139" s="168">
        <f>ROUND(I139*H139,2)</f>
        <v>0</v>
      </c>
      <c r="K139" s="169"/>
      <c r="L139" s="40"/>
      <c r="M139" s="170" t="s">
        <v>19</v>
      </c>
      <c r="N139" s="171" t="s">
        <v>43</v>
      </c>
      <c r="O139" s="65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74" t="s">
        <v>125</v>
      </c>
      <c r="AT139" s="174" t="s">
        <v>121</v>
      </c>
      <c r="AU139" s="174" t="s">
        <v>77</v>
      </c>
      <c r="AY139" s="18" t="s">
        <v>120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8" t="s">
        <v>77</v>
      </c>
      <c r="BK139" s="175">
        <f>ROUND(I139*H139,2)</f>
        <v>0</v>
      </c>
      <c r="BL139" s="18" t="s">
        <v>125</v>
      </c>
      <c r="BM139" s="174" t="s">
        <v>188</v>
      </c>
    </row>
    <row r="140" spans="2:51" s="12" customFormat="1" ht="11.25">
      <c r="B140" s="176"/>
      <c r="C140" s="177"/>
      <c r="D140" s="178" t="s">
        <v>127</v>
      </c>
      <c r="E140" s="179" t="s">
        <v>19</v>
      </c>
      <c r="F140" s="180" t="s">
        <v>167</v>
      </c>
      <c r="G140" s="177"/>
      <c r="H140" s="179" t="s">
        <v>19</v>
      </c>
      <c r="I140" s="181"/>
      <c r="J140" s="177"/>
      <c r="K140" s="177"/>
      <c r="L140" s="182"/>
      <c r="M140" s="183"/>
      <c r="N140" s="184"/>
      <c r="O140" s="184"/>
      <c r="P140" s="184"/>
      <c r="Q140" s="184"/>
      <c r="R140" s="184"/>
      <c r="S140" s="184"/>
      <c r="T140" s="185"/>
      <c r="AT140" s="186" t="s">
        <v>127</v>
      </c>
      <c r="AU140" s="186" t="s">
        <v>77</v>
      </c>
      <c r="AV140" s="12" t="s">
        <v>77</v>
      </c>
      <c r="AW140" s="12" t="s">
        <v>33</v>
      </c>
      <c r="AX140" s="12" t="s">
        <v>72</v>
      </c>
      <c r="AY140" s="186" t="s">
        <v>120</v>
      </c>
    </row>
    <row r="141" spans="2:51" s="13" customFormat="1" ht="11.25">
      <c r="B141" s="187"/>
      <c r="C141" s="188"/>
      <c r="D141" s="178" t="s">
        <v>127</v>
      </c>
      <c r="E141" s="189" t="s">
        <v>19</v>
      </c>
      <c r="F141" s="190" t="s">
        <v>77</v>
      </c>
      <c r="G141" s="188"/>
      <c r="H141" s="191">
        <v>1</v>
      </c>
      <c r="I141" s="192"/>
      <c r="J141" s="188"/>
      <c r="K141" s="188"/>
      <c r="L141" s="193"/>
      <c r="M141" s="194"/>
      <c r="N141" s="195"/>
      <c r="O141" s="195"/>
      <c r="P141" s="195"/>
      <c r="Q141" s="195"/>
      <c r="R141" s="195"/>
      <c r="S141" s="195"/>
      <c r="T141" s="196"/>
      <c r="AT141" s="197" t="s">
        <v>127</v>
      </c>
      <c r="AU141" s="197" t="s">
        <v>77</v>
      </c>
      <c r="AV141" s="13" t="s">
        <v>79</v>
      </c>
      <c r="AW141" s="13" t="s">
        <v>33</v>
      </c>
      <c r="AX141" s="13" t="s">
        <v>72</v>
      </c>
      <c r="AY141" s="197" t="s">
        <v>120</v>
      </c>
    </row>
    <row r="142" spans="2:51" s="14" customFormat="1" ht="11.25">
      <c r="B142" s="198"/>
      <c r="C142" s="199"/>
      <c r="D142" s="178" t="s">
        <v>127</v>
      </c>
      <c r="E142" s="200" t="s">
        <v>19</v>
      </c>
      <c r="F142" s="201" t="s">
        <v>130</v>
      </c>
      <c r="G142" s="199"/>
      <c r="H142" s="202">
        <v>1</v>
      </c>
      <c r="I142" s="203"/>
      <c r="J142" s="199"/>
      <c r="K142" s="199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127</v>
      </c>
      <c r="AU142" s="208" t="s">
        <v>77</v>
      </c>
      <c r="AV142" s="14" t="s">
        <v>131</v>
      </c>
      <c r="AW142" s="14" t="s">
        <v>33</v>
      </c>
      <c r="AX142" s="14" t="s">
        <v>77</v>
      </c>
      <c r="AY142" s="208" t="s">
        <v>120</v>
      </c>
    </row>
    <row r="143" spans="1:65" s="2" customFormat="1" ht="16.5" customHeight="1">
      <c r="A143" s="35"/>
      <c r="B143" s="36"/>
      <c r="C143" s="162" t="s">
        <v>189</v>
      </c>
      <c r="D143" s="162" t="s">
        <v>121</v>
      </c>
      <c r="E143" s="163" t="s">
        <v>190</v>
      </c>
      <c r="F143" s="164" t="s">
        <v>191</v>
      </c>
      <c r="G143" s="165" t="s">
        <v>192</v>
      </c>
      <c r="H143" s="166">
        <v>234</v>
      </c>
      <c r="I143" s="167"/>
      <c r="J143" s="168">
        <f>ROUND(I143*H143,2)</f>
        <v>0</v>
      </c>
      <c r="K143" s="169"/>
      <c r="L143" s="40"/>
      <c r="M143" s="170" t="s">
        <v>19</v>
      </c>
      <c r="N143" s="171" t="s">
        <v>43</v>
      </c>
      <c r="O143" s="65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74" t="s">
        <v>125</v>
      </c>
      <c r="AT143" s="174" t="s">
        <v>121</v>
      </c>
      <c r="AU143" s="174" t="s">
        <v>77</v>
      </c>
      <c r="AY143" s="18" t="s">
        <v>120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8" t="s">
        <v>77</v>
      </c>
      <c r="BK143" s="175">
        <f>ROUND(I143*H143,2)</f>
        <v>0</v>
      </c>
      <c r="BL143" s="18" t="s">
        <v>125</v>
      </c>
      <c r="BM143" s="174" t="s">
        <v>193</v>
      </c>
    </row>
    <row r="144" spans="2:51" s="12" customFormat="1" ht="11.25">
      <c r="B144" s="176"/>
      <c r="C144" s="177"/>
      <c r="D144" s="178" t="s">
        <v>127</v>
      </c>
      <c r="E144" s="179" t="s">
        <v>19</v>
      </c>
      <c r="F144" s="180" t="s">
        <v>128</v>
      </c>
      <c r="G144" s="177"/>
      <c r="H144" s="179" t="s">
        <v>19</v>
      </c>
      <c r="I144" s="181"/>
      <c r="J144" s="177"/>
      <c r="K144" s="177"/>
      <c r="L144" s="182"/>
      <c r="M144" s="183"/>
      <c r="N144" s="184"/>
      <c r="O144" s="184"/>
      <c r="P144" s="184"/>
      <c r="Q144" s="184"/>
      <c r="R144" s="184"/>
      <c r="S144" s="184"/>
      <c r="T144" s="185"/>
      <c r="AT144" s="186" t="s">
        <v>127</v>
      </c>
      <c r="AU144" s="186" t="s">
        <v>77</v>
      </c>
      <c r="AV144" s="12" t="s">
        <v>77</v>
      </c>
      <c r="AW144" s="12" t="s">
        <v>33</v>
      </c>
      <c r="AX144" s="12" t="s">
        <v>72</v>
      </c>
      <c r="AY144" s="186" t="s">
        <v>120</v>
      </c>
    </row>
    <row r="145" spans="2:51" s="13" customFormat="1" ht="11.25">
      <c r="B145" s="187"/>
      <c r="C145" s="188"/>
      <c r="D145" s="178" t="s">
        <v>127</v>
      </c>
      <c r="E145" s="189" t="s">
        <v>19</v>
      </c>
      <c r="F145" s="190" t="s">
        <v>194</v>
      </c>
      <c r="G145" s="188"/>
      <c r="H145" s="191">
        <v>234</v>
      </c>
      <c r="I145" s="192"/>
      <c r="J145" s="188"/>
      <c r="K145" s="188"/>
      <c r="L145" s="193"/>
      <c r="M145" s="194"/>
      <c r="N145" s="195"/>
      <c r="O145" s="195"/>
      <c r="P145" s="195"/>
      <c r="Q145" s="195"/>
      <c r="R145" s="195"/>
      <c r="S145" s="195"/>
      <c r="T145" s="196"/>
      <c r="AT145" s="197" t="s">
        <v>127</v>
      </c>
      <c r="AU145" s="197" t="s">
        <v>77</v>
      </c>
      <c r="AV145" s="13" t="s">
        <v>79</v>
      </c>
      <c r="AW145" s="13" t="s">
        <v>33</v>
      </c>
      <c r="AX145" s="13" t="s">
        <v>72</v>
      </c>
      <c r="AY145" s="197" t="s">
        <v>120</v>
      </c>
    </row>
    <row r="146" spans="2:51" s="14" customFormat="1" ht="11.25">
      <c r="B146" s="198"/>
      <c r="C146" s="199"/>
      <c r="D146" s="178" t="s">
        <v>127</v>
      </c>
      <c r="E146" s="200" t="s">
        <v>19</v>
      </c>
      <c r="F146" s="201" t="s">
        <v>130</v>
      </c>
      <c r="G146" s="199"/>
      <c r="H146" s="202">
        <v>234</v>
      </c>
      <c r="I146" s="203"/>
      <c r="J146" s="199"/>
      <c r="K146" s="199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127</v>
      </c>
      <c r="AU146" s="208" t="s">
        <v>77</v>
      </c>
      <c r="AV146" s="14" t="s">
        <v>131</v>
      </c>
      <c r="AW146" s="14" t="s">
        <v>33</v>
      </c>
      <c r="AX146" s="14" t="s">
        <v>77</v>
      </c>
      <c r="AY146" s="208" t="s">
        <v>120</v>
      </c>
    </row>
    <row r="147" spans="1:65" s="2" customFormat="1" ht="24.2" customHeight="1">
      <c r="A147" s="35"/>
      <c r="B147" s="36"/>
      <c r="C147" s="162" t="s">
        <v>195</v>
      </c>
      <c r="D147" s="162" t="s">
        <v>121</v>
      </c>
      <c r="E147" s="163" t="s">
        <v>196</v>
      </c>
      <c r="F147" s="164" t="s">
        <v>197</v>
      </c>
      <c r="G147" s="165" t="s">
        <v>192</v>
      </c>
      <c r="H147" s="166">
        <v>366</v>
      </c>
      <c r="I147" s="167"/>
      <c r="J147" s="168">
        <f>ROUND(I147*H147,2)</f>
        <v>0</v>
      </c>
      <c r="K147" s="169"/>
      <c r="L147" s="40"/>
      <c r="M147" s="170" t="s">
        <v>19</v>
      </c>
      <c r="N147" s="171" t="s">
        <v>43</v>
      </c>
      <c r="O147" s="65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74" t="s">
        <v>125</v>
      </c>
      <c r="AT147" s="174" t="s">
        <v>121</v>
      </c>
      <c r="AU147" s="174" t="s">
        <v>77</v>
      </c>
      <c r="AY147" s="18" t="s">
        <v>120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8" t="s">
        <v>77</v>
      </c>
      <c r="BK147" s="175">
        <f>ROUND(I147*H147,2)</f>
        <v>0</v>
      </c>
      <c r="BL147" s="18" t="s">
        <v>125</v>
      </c>
      <c r="BM147" s="174" t="s">
        <v>198</v>
      </c>
    </row>
    <row r="148" spans="2:51" s="12" customFormat="1" ht="11.25">
      <c r="B148" s="176"/>
      <c r="C148" s="177"/>
      <c r="D148" s="178" t="s">
        <v>127</v>
      </c>
      <c r="E148" s="179" t="s">
        <v>19</v>
      </c>
      <c r="F148" s="180" t="s">
        <v>199</v>
      </c>
      <c r="G148" s="177"/>
      <c r="H148" s="179" t="s">
        <v>19</v>
      </c>
      <c r="I148" s="181"/>
      <c r="J148" s="177"/>
      <c r="K148" s="177"/>
      <c r="L148" s="182"/>
      <c r="M148" s="183"/>
      <c r="N148" s="184"/>
      <c r="O148" s="184"/>
      <c r="P148" s="184"/>
      <c r="Q148" s="184"/>
      <c r="R148" s="184"/>
      <c r="S148" s="184"/>
      <c r="T148" s="185"/>
      <c r="AT148" s="186" t="s">
        <v>127</v>
      </c>
      <c r="AU148" s="186" t="s">
        <v>77</v>
      </c>
      <c r="AV148" s="12" t="s">
        <v>77</v>
      </c>
      <c r="AW148" s="12" t="s">
        <v>33</v>
      </c>
      <c r="AX148" s="12" t="s">
        <v>72</v>
      </c>
      <c r="AY148" s="186" t="s">
        <v>120</v>
      </c>
    </row>
    <row r="149" spans="2:51" s="13" customFormat="1" ht="11.25">
      <c r="B149" s="187"/>
      <c r="C149" s="188"/>
      <c r="D149" s="178" t="s">
        <v>127</v>
      </c>
      <c r="E149" s="189" t="s">
        <v>19</v>
      </c>
      <c r="F149" s="190" t="s">
        <v>200</v>
      </c>
      <c r="G149" s="188"/>
      <c r="H149" s="191">
        <v>366</v>
      </c>
      <c r="I149" s="192"/>
      <c r="J149" s="188"/>
      <c r="K149" s="188"/>
      <c r="L149" s="193"/>
      <c r="M149" s="194"/>
      <c r="N149" s="195"/>
      <c r="O149" s="195"/>
      <c r="P149" s="195"/>
      <c r="Q149" s="195"/>
      <c r="R149" s="195"/>
      <c r="S149" s="195"/>
      <c r="T149" s="196"/>
      <c r="AT149" s="197" t="s">
        <v>127</v>
      </c>
      <c r="AU149" s="197" t="s">
        <v>77</v>
      </c>
      <c r="AV149" s="13" t="s">
        <v>79</v>
      </c>
      <c r="AW149" s="13" t="s">
        <v>33</v>
      </c>
      <c r="AX149" s="13" t="s">
        <v>72</v>
      </c>
      <c r="AY149" s="197" t="s">
        <v>120</v>
      </c>
    </row>
    <row r="150" spans="2:51" s="14" customFormat="1" ht="11.25">
      <c r="B150" s="198"/>
      <c r="C150" s="199"/>
      <c r="D150" s="178" t="s">
        <v>127</v>
      </c>
      <c r="E150" s="200" t="s">
        <v>19</v>
      </c>
      <c r="F150" s="201" t="s">
        <v>130</v>
      </c>
      <c r="G150" s="199"/>
      <c r="H150" s="202">
        <v>366</v>
      </c>
      <c r="I150" s="203"/>
      <c r="J150" s="199"/>
      <c r="K150" s="199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127</v>
      </c>
      <c r="AU150" s="208" t="s">
        <v>77</v>
      </c>
      <c r="AV150" s="14" t="s">
        <v>131</v>
      </c>
      <c r="AW150" s="14" t="s">
        <v>33</v>
      </c>
      <c r="AX150" s="14" t="s">
        <v>77</v>
      </c>
      <c r="AY150" s="208" t="s">
        <v>120</v>
      </c>
    </row>
    <row r="151" spans="1:65" s="2" customFormat="1" ht="16.5" customHeight="1">
      <c r="A151" s="35"/>
      <c r="B151" s="36"/>
      <c r="C151" s="162" t="s">
        <v>201</v>
      </c>
      <c r="D151" s="162" t="s">
        <v>121</v>
      </c>
      <c r="E151" s="163" t="s">
        <v>202</v>
      </c>
      <c r="F151" s="164" t="s">
        <v>203</v>
      </c>
      <c r="G151" s="165" t="s">
        <v>192</v>
      </c>
      <c r="H151" s="166">
        <v>9</v>
      </c>
      <c r="I151" s="167"/>
      <c r="J151" s="168">
        <f>ROUND(I151*H151,2)</f>
        <v>0</v>
      </c>
      <c r="K151" s="169"/>
      <c r="L151" s="40"/>
      <c r="M151" s="170" t="s">
        <v>19</v>
      </c>
      <c r="N151" s="171" t="s">
        <v>43</v>
      </c>
      <c r="O151" s="65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74" t="s">
        <v>125</v>
      </c>
      <c r="AT151" s="174" t="s">
        <v>121</v>
      </c>
      <c r="AU151" s="174" t="s">
        <v>77</v>
      </c>
      <c r="AY151" s="18" t="s">
        <v>120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8" t="s">
        <v>77</v>
      </c>
      <c r="BK151" s="175">
        <f>ROUND(I151*H151,2)</f>
        <v>0</v>
      </c>
      <c r="BL151" s="18" t="s">
        <v>125</v>
      </c>
      <c r="BM151" s="174" t="s">
        <v>204</v>
      </c>
    </row>
    <row r="152" spans="2:51" s="12" customFormat="1" ht="11.25">
      <c r="B152" s="176"/>
      <c r="C152" s="177"/>
      <c r="D152" s="178" t="s">
        <v>127</v>
      </c>
      <c r="E152" s="179" t="s">
        <v>19</v>
      </c>
      <c r="F152" s="180" t="s">
        <v>199</v>
      </c>
      <c r="G152" s="177"/>
      <c r="H152" s="179" t="s">
        <v>19</v>
      </c>
      <c r="I152" s="181"/>
      <c r="J152" s="177"/>
      <c r="K152" s="177"/>
      <c r="L152" s="182"/>
      <c r="M152" s="183"/>
      <c r="N152" s="184"/>
      <c r="O152" s="184"/>
      <c r="P152" s="184"/>
      <c r="Q152" s="184"/>
      <c r="R152" s="184"/>
      <c r="S152" s="184"/>
      <c r="T152" s="185"/>
      <c r="AT152" s="186" t="s">
        <v>127</v>
      </c>
      <c r="AU152" s="186" t="s">
        <v>77</v>
      </c>
      <c r="AV152" s="12" t="s">
        <v>77</v>
      </c>
      <c r="AW152" s="12" t="s">
        <v>33</v>
      </c>
      <c r="AX152" s="12" t="s">
        <v>72</v>
      </c>
      <c r="AY152" s="186" t="s">
        <v>120</v>
      </c>
    </row>
    <row r="153" spans="2:51" s="13" customFormat="1" ht="11.25">
      <c r="B153" s="187"/>
      <c r="C153" s="188"/>
      <c r="D153" s="178" t="s">
        <v>127</v>
      </c>
      <c r="E153" s="189" t="s">
        <v>19</v>
      </c>
      <c r="F153" s="190" t="s">
        <v>169</v>
      </c>
      <c r="G153" s="188"/>
      <c r="H153" s="191">
        <v>9</v>
      </c>
      <c r="I153" s="192"/>
      <c r="J153" s="188"/>
      <c r="K153" s="188"/>
      <c r="L153" s="193"/>
      <c r="M153" s="194"/>
      <c r="N153" s="195"/>
      <c r="O153" s="195"/>
      <c r="P153" s="195"/>
      <c r="Q153" s="195"/>
      <c r="R153" s="195"/>
      <c r="S153" s="195"/>
      <c r="T153" s="196"/>
      <c r="AT153" s="197" t="s">
        <v>127</v>
      </c>
      <c r="AU153" s="197" t="s">
        <v>77</v>
      </c>
      <c r="AV153" s="13" t="s">
        <v>79</v>
      </c>
      <c r="AW153" s="13" t="s">
        <v>33</v>
      </c>
      <c r="AX153" s="13" t="s">
        <v>72</v>
      </c>
      <c r="AY153" s="197" t="s">
        <v>120</v>
      </c>
    </row>
    <row r="154" spans="2:51" s="14" customFormat="1" ht="11.25">
      <c r="B154" s="198"/>
      <c r="C154" s="199"/>
      <c r="D154" s="178" t="s">
        <v>127</v>
      </c>
      <c r="E154" s="200" t="s">
        <v>19</v>
      </c>
      <c r="F154" s="201" t="s">
        <v>130</v>
      </c>
      <c r="G154" s="199"/>
      <c r="H154" s="202">
        <v>9</v>
      </c>
      <c r="I154" s="203"/>
      <c r="J154" s="199"/>
      <c r="K154" s="199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127</v>
      </c>
      <c r="AU154" s="208" t="s">
        <v>77</v>
      </c>
      <c r="AV154" s="14" t="s">
        <v>131</v>
      </c>
      <c r="AW154" s="14" t="s">
        <v>33</v>
      </c>
      <c r="AX154" s="14" t="s">
        <v>77</v>
      </c>
      <c r="AY154" s="208" t="s">
        <v>120</v>
      </c>
    </row>
    <row r="155" spans="1:65" s="2" customFormat="1" ht="24.2" customHeight="1">
      <c r="A155" s="35"/>
      <c r="B155" s="36"/>
      <c r="C155" s="162" t="s">
        <v>205</v>
      </c>
      <c r="D155" s="162" t="s">
        <v>121</v>
      </c>
      <c r="E155" s="163" t="s">
        <v>206</v>
      </c>
      <c r="F155" s="164" t="s">
        <v>207</v>
      </c>
      <c r="G155" s="165" t="s">
        <v>192</v>
      </c>
      <c r="H155" s="166">
        <v>9</v>
      </c>
      <c r="I155" s="167"/>
      <c r="J155" s="168">
        <f>ROUND(I155*H155,2)</f>
        <v>0</v>
      </c>
      <c r="K155" s="169"/>
      <c r="L155" s="40"/>
      <c r="M155" s="170" t="s">
        <v>19</v>
      </c>
      <c r="N155" s="171" t="s">
        <v>43</v>
      </c>
      <c r="O155" s="65"/>
      <c r="P155" s="172">
        <f>O155*H155</f>
        <v>0</v>
      </c>
      <c r="Q155" s="172">
        <v>0.01785</v>
      </c>
      <c r="R155" s="172">
        <f>Q155*H155</f>
        <v>0.16065000000000002</v>
      </c>
      <c r="S155" s="172">
        <v>0</v>
      </c>
      <c r="T155" s="17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74" t="s">
        <v>125</v>
      </c>
      <c r="AT155" s="174" t="s">
        <v>121</v>
      </c>
      <c r="AU155" s="174" t="s">
        <v>77</v>
      </c>
      <c r="AY155" s="18" t="s">
        <v>120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8" t="s">
        <v>77</v>
      </c>
      <c r="BK155" s="175">
        <f>ROUND(I155*H155,2)</f>
        <v>0</v>
      </c>
      <c r="BL155" s="18" t="s">
        <v>125</v>
      </c>
      <c r="BM155" s="174" t="s">
        <v>208</v>
      </c>
    </row>
    <row r="156" spans="2:51" s="12" customFormat="1" ht="11.25">
      <c r="B156" s="176"/>
      <c r="C156" s="177"/>
      <c r="D156" s="178" t="s">
        <v>127</v>
      </c>
      <c r="E156" s="179" t="s">
        <v>19</v>
      </c>
      <c r="F156" s="180" t="s">
        <v>199</v>
      </c>
      <c r="G156" s="177"/>
      <c r="H156" s="179" t="s">
        <v>19</v>
      </c>
      <c r="I156" s="181"/>
      <c r="J156" s="177"/>
      <c r="K156" s="177"/>
      <c r="L156" s="182"/>
      <c r="M156" s="183"/>
      <c r="N156" s="184"/>
      <c r="O156" s="184"/>
      <c r="P156" s="184"/>
      <c r="Q156" s="184"/>
      <c r="R156" s="184"/>
      <c r="S156" s="184"/>
      <c r="T156" s="185"/>
      <c r="AT156" s="186" t="s">
        <v>127</v>
      </c>
      <c r="AU156" s="186" t="s">
        <v>77</v>
      </c>
      <c r="AV156" s="12" t="s">
        <v>77</v>
      </c>
      <c r="AW156" s="12" t="s">
        <v>33</v>
      </c>
      <c r="AX156" s="12" t="s">
        <v>72</v>
      </c>
      <c r="AY156" s="186" t="s">
        <v>120</v>
      </c>
    </row>
    <row r="157" spans="2:51" s="13" customFormat="1" ht="11.25">
      <c r="B157" s="187"/>
      <c r="C157" s="188"/>
      <c r="D157" s="178" t="s">
        <v>127</v>
      </c>
      <c r="E157" s="189" t="s">
        <v>19</v>
      </c>
      <c r="F157" s="190" t="s">
        <v>169</v>
      </c>
      <c r="G157" s="188"/>
      <c r="H157" s="191">
        <v>9</v>
      </c>
      <c r="I157" s="192"/>
      <c r="J157" s="188"/>
      <c r="K157" s="188"/>
      <c r="L157" s="193"/>
      <c r="M157" s="194"/>
      <c r="N157" s="195"/>
      <c r="O157" s="195"/>
      <c r="P157" s="195"/>
      <c r="Q157" s="195"/>
      <c r="R157" s="195"/>
      <c r="S157" s="195"/>
      <c r="T157" s="196"/>
      <c r="AT157" s="197" t="s">
        <v>127</v>
      </c>
      <c r="AU157" s="197" t="s">
        <v>77</v>
      </c>
      <c r="AV157" s="13" t="s">
        <v>79</v>
      </c>
      <c r="AW157" s="13" t="s">
        <v>33</v>
      </c>
      <c r="AX157" s="13" t="s">
        <v>72</v>
      </c>
      <c r="AY157" s="197" t="s">
        <v>120</v>
      </c>
    </row>
    <row r="158" spans="2:51" s="14" customFormat="1" ht="11.25">
      <c r="B158" s="198"/>
      <c r="C158" s="199"/>
      <c r="D158" s="178" t="s">
        <v>127</v>
      </c>
      <c r="E158" s="200" t="s">
        <v>19</v>
      </c>
      <c r="F158" s="201" t="s">
        <v>130</v>
      </c>
      <c r="G158" s="199"/>
      <c r="H158" s="202">
        <v>9</v>
      </c>
      <c r="I158" s="203"/>
      <c r="J158" s="199"/>
      <c r="K158" s="199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127</v>
      </c>
      <c r="AU158" s="208" t="s">
        <v>77</v>
      </c>
      <c r="AV158" s="14" t="s">
        <v>131</v>
      </c>
      <c r="AW158" s="14" t="s">
        <v>33</v>
      </c>
      <c r="AX158" s="14" t="s">
        <v>77</v>
      </c>
      <c r="AY158" s="208" t="s">
        <v>120</v>
      </c>
    </row>
    <row r="159" spans="1:65" s="2" customFormat="1" ht="16.5" customHeight="1">
      <c r="A159" s="35"/>
      <c r="B159" s="36"/>
      <c r="C159" s="162" t="s">
        <v>209</v>
      </c>
      <c r="D159" s="162" t="s">
        <v>121</v>
      </c>
      <c r="E159" s="163" t="s">
        <v>210</v>
      </c>
      <c r="F159" s="164" t="s">
        <v>211</v>
      </c>
      <c r="G159" s="165" t="s">
        <v>192</v>
      </c>
      <c r="H159" s="166">
        <v>11</v>
      </c>
      <c r="I159" s="167"/>
      <c r="J159" s="168">
        <f>ROUND(I159*H159,2)</f>
        <v>0</v>
      </c>
      <c r="K159" s="169"/>
      <c r="L159" s="40"/>
      <c r="M159" s="170" t="s">
        <v>19</v>
      </c>
      <c r="N159" s="171" t="s">
        <v>43</v>
      </c>
      <c r="O159" s="65"/>
      <c r="P159" s="172">
        <f>O159*H159</f>
        <v>0</v>
      </c>
      <c r="Q159" s="172">
        <v>0.02369</v>
      </c>
      <c r="R159" s="172">
        <f>Q159*H159</f>
        <v>0.26059</v>
      </c>
      <c r="S159" s="172">
        <v>0</v>
      </c>
      <c r="T159" s="173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74" t="s">
        <v>125</v>
      </c>
      <c r="AT159" s="174" t="s">
        <v>121</v>
      </c>
      <c r="AU159" s="174" t="s">
        <v>77</v>
      </c>
      <c r="AY159" s="18" t="s">
        <v>120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8" t="s">
        <v>77</v>
      </c>
      <c r="BK159" s="175">
        <f>ROUND(I159*H159,2)</f>
        <v>0</v>
      </c>
      <c r="BL159" s="18" t="s">
        <v>125</v>
      </c>
      <c r="BM159" s="174" t="s">
        <v>212</v>
      </c>
    </row>
    <row r="160" spans="2:51" s="12" customFormat="1" ht="11.25">
      <c r="B160" s="176"/>
      <c r="C160" s="177"/>
      <c r="D160" s="178" t="s">
        <v>127</v>
      </c>
      <c r="E160" s="179" t="s">
        <v>19</v>
      </c>
      <c r="F160" s="180" t="s">
        <v>213</v>
      </c>
      <c r="G160" s="177"/>
      <c r="H160" s="179" t="s">
        <v>19</v>
      </c>
      <c r="I160" s="181"/>
      <c r="J160" s="177"/>
      <c r="K160" s="177"/>
      <c r="L160" s="182"/>
      <c r="M160" s="183"/>
      <c r="N160" s="184"/>
      <c r="O160" s="184"/>
      <c r="P160" s="184"/>
      <c r="Q160" s="184"/>
      <c r="R160" s="184"/>
      <c r="S160" s="184"/>
      <c r="T160" s="185"/>
      <c r="AT160" s="186" t="s">
        <v>127</v>
      </c>
      <c r="AU160" s="186" t="s">
        <v>77</v>
      </c>
      <c r="AV160" s="12" t="s">
        <v>77</v>
      </c>
      <c r="AW160" s="12" t="s">
        <v>33</v>
      </c>
      <c r="AX160" s="12" t="s">
        <v>72</v>
      </c>
      <c r="AY160" s="186" t="s">
        <v>120</v>
      </c>
    </row>
    <row r="161" spans="2:51" s="13" customFormat="1" ht="11.25">
      <c r="B161" s="187"/>
      <c r="C161" s="188"/>
      <c r="D161" s="178" t="s">
        <v>127</v>
      </c>
      <c r="E161" s="189" t="s">
        <v>19</v>
      </c>
      <c r="F161" s="190" t="s">
        <v>214</v>
      </c>
      <c r="G161" s="188"/>
      <c r="H161" s="191">
        <v>11</v>
      </c>
      <c r="I161" s="192"/>
      <c r="J161" s="188"/>
      <c r="K161" s="188"/>
      <c r="L161" s="193"/>
      <c r="M161" s="194"/>
      <c r="N161" s="195"/>
      <c r="O161" s="195"/>
      <c r="P161" s="195"/>
      <c r="Q161" s="195"/>
      <c r="R161" s="195"/>
      <c r="S161" s="195"/>
      <c r="T161" s="196"/>
      <c r="AT161" s="197" t="s">
        <v>127</v>
      </c>
      <c r="AU161" s="197" t="s">
        <v>77</v>
      </c>
      <c r="AV161" s="13" t="s">
        <v>79</v>
      </c>
      <c r="AW161" s="13" t="s">
        <v>33</v>
      </c>
      <c r="AX161" s="13" t="s">
        <v>72</v>
      </c>
      <c r="AY161" s="197" t="s">
        <v>120</v>
      </c>
    </row>
    <row r="162" spans="2:51" s="14" customFormat="1" ht="11.25">
      <c r="B162" s="198"/>
      <c r="C162" s="199"/>
      <c r="D162" s="178" t="s">
        <v>127</v>
      </c>
      <c r="E162" s="200" t="s">
        <v>19</v>
      </c>
      <c r="F162" s="201" t="s">
        <v>130</v>
      </c>
      <c r="G162" s="199"/>
      <c r="H162" s="202">
        <v>11</v>
      </c>
      <c r="I162" s="203"/>
      <c r="J162" s="199"/>
      <c r="K162" s="199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127</v>
      </c>
      <c r="AU162" s="208" t="s">
        <v>77</v>
      </c>
      <c r="AV162" s="14" t="s">
        <v>131</v>
      </c>
      <c r="AW162" s="14" t="s">
        <v>33</v>
      </c>
      <c r="AX162" s="14" t="s">
        <v>77</v>
      </c>
      <c r="AY162" s="208" t="s">
        <v>120</v>
      </c>
    </row>
    <row r="163" spans="1:65" s="2" customFormat="1" ht="24.2" customHeight="1">
      <c r="A163" s="35"/>
      <c r="B163" s="36"/>
      <c r="C163" s="162" t="s">
        <v>215</v>
      </c>
      <c r="D163" s="162" t="s">
        <v>121</v>
      </c>
      <c r="E163" s="163" t="s">
        <v>216</v>
      </c>
      <c r="F163" s="164" t="s">
        <v>217</v>
      </c>
      <c r="G163" s="165" t="s">
        <v>192</v>
      </c>
      <c r="H163" s="166">
        <v>2</v>
      </c>
      <c r="I163" s="167"/>
      <c r="J163" s="168">
        <f>ROUND(I163*H163,2)</f>
        <v>0</v>
      </c>
      <c r="K163" s="169"/>
      <c r="L163" s="40"/>
      <c r="M163" s="170" t="s">
        <v>19</v>
      </c>
      <c r="N163" s="171" t="s">
        <v>43</v>
      </c>
      <c r="O163" s="65"/>
      <c r="P163" s="172">
        <f>O163*H163</f>
        <v>0</v>
      </c>
      <c r="Q163" s="172">
        <v>0.04453</v>
      </c>
      <c r="R163" s="172">
        <f>Q163*H163</f>
        <v>0.08906</v>
      </c>
      <c r="S163" s="172">
        <v>0</v>
      </c>
      <c r="T163" s="17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74" t="s">
        <v>125</v>
      </c>
      <c r="AT163" s="174" t="s">
        <v>121</v>
      </c>
      <c r="AU163" s="174" t="s">
        <v>77</v>
      </c>
      <c r="AY163" s="18" t="s">
        <v>120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8" t="s">
        <v>77</v>
      </c>
      <c r="BK163" s="175">
        <f>ROUND(I163*H163,2)</f>
        <v>0</v>
      </c>
      <c r="BL163" s="18" t="s">
        <v>125</v>
      </c>
      <c r="BM163" s="174" t="s">
        <v>218</v>
      </c>
    </row>
    <row r="164" spans="2:51" s="12" customFormat="1" ht="11.25">
      <c r="B164" s="176"/>
      <c r="C164" s="177"/>
      <c r="D164" s="178" t="s">
        <v>127</v>
      </c>
      <c r="E164" s="179" t="s">
        <v>19</v>
      </c>
      <c r="F164" s="180" t="s">
        <v>213</v>
      </c>
      <c r="G164" s="177"/>
      <c r="H164" s="179" t="s">
        <v>19</v>
      </c>
      <c r="I164" s="181"/>
      <c r="J164" s="177"/>
      <c r="K164" s="177"/>
      <c r="L164" s="182"/>
      <c r="M164" s="183"/>
      <c r="N164" s="184"/>
      <c r="O164" s="184"/>
      <c r="P164" s="184"/>
      <c r="Q164" s="184"/>
      <c r="R164" s="184"/>
      <c r="S164" s="184"/>
      <c r="T164" s="185"/>
      <c r="AT164" s="186" t="s">
        <v>127</v>
      </c>
      <c r="AU164" s="186" t="s">
        <v>77</v>
      </c>
      <c r="AV164" s="12" t="s">
        <v>77</v>
      </c>
      <c r="AW164" s="12" t="s">
        <v>33</v>
      </c>
      <c r="AX164" s="12" t="s">
        <v>72</v>
      </c>
      <c r="AY164" s="186" t="s">
        <v>120</v>
      </c>
    </row>
    <row r="165" spans="2:51" s="13" customFormat="1" ht="11.25">
      <c r="B165" s="187"/>
      <c r="C165" s="188"/>
      <c r="D165" s="178" t="s">
        <v>127</v>
      </c>
      <c r="E165" s="189" t="s">
        <v>19</v>
      </c>
      <c r="F165" s="190" t="s">
        <v>79</v>
      </c>
      <c r="G165" s="188"/>
      <c r="H165" s="191">
        <v>2</v>
      </c>
      <c r="I165" s="192"/>
      <c r="J165" s="188"/>
      <c r="K165" s="188"/>
      <c r="L165" s="193"/>
      <c r="M165" s="194"/>
      <c r="N165" s="195"/>
      <c r="O165" s="195"/>
      <c r="P165" s="195"/>
      <c r="Q165" s="195"/>
      <c r="R165" s="195"/>
      <c r="S165" s="195"/>
      <c r="T165" s="196"/>
      <c r="AT165" s="197" t="s">
        <v>127</v>
      </c>
      <c r="AU165" s="197" t="s">
        <v>77</v>
      </c>
      <c r="AV165" s="13" t="s">
        <v>79</v>
      </c>
      <c r="AW165" s="13" t="s">
        <v>33</v>
      </c>
      <c r="AX165" s="13" t="s">
        <v>72</v>
      </c>
      <c r="AY165" s="197" t="s">
        <v>120</v>
      </c>
    </row>
    <row r="166" spans="2:51" s="14" customFormat="1" ht="11.25">
      <c r="B166" s="198"/>
      <c r="C166" s="199"/>
      <c r="D166" s="178" t="s">
        <v>127</v>
      </c>
      <c r="E166" s="200" t="s">
        <v>19</v>
      </c>
      <c r="F166" s="201" t="s">
        <v>130</v>
      </c>
      <c r="G166" s="199"/>
      <c r="H166" s="202">
        <v>2</v>
      </c>
      <c r="I166" s="203"/>
      <c r="J166" s="199"/>
      <c r="K166" s="199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127</v>
      </c>
      <c r="AU166" s="208" t="s">
        <v>77</v>
      </c>
      <c r="AV166" s="14" t="s">
        <v>131</v>
      </c>
      <c r="AW166" s="14" t="s">
        <v>33</v>
      </c>
      <c r="AX166" s="14" t="s">
        <v>77</v>
      </c>
      <c r="AY166" s="208" t="s">
        <v>120</v>
      </c>
    </row>
    <row r="167" spans="1:65" s="2" customFormat="1" ht="24.2" customHeight="1">
      <c r="A167" s="35"/>
      <c r="B167" s="36"/>
      <c r="C167" s="162" t="s">
        <v>219</v>
      </c>
      <c r="D167" s="162" t="s">
        <v>121</v>
      </c>
      <c r="E167" s="163" t="s">
        <v>220</v>
      </c>
      <c r="F167" s="164" t="s">
        <v>221</v>
      </c>
      <c r="G167" s="165" t="s">
        <v>222</v>
      </c>
      <c r="H167" s="166">
        <v>2</v>
      </c>
      <c r="I167" s="167"/>
      <c r="J167" s="168">
        <f>ROUND(I167*H167,2)</f>
        <v>0</v>
      </c>
      <c r="K167" s="169"/>
      <c r="L167" s="40"/>
      <c r="M167" s="170" t="s">
        <v>19</v>
      </c>
      <c r="N167" s="171" t="s">
        <v>43</v>
      </c>
      <c r="O167" s="65"/>
      <c r="P167" s="172">
        <f>O167*H167</f>
        <v>0</v>
      </c>
      <c r="Q167" s="172">
        <v>0.01541</v>
      </c>
      <c r="R167" s="172">
        <f>Q167*H167</f>
        <v>0.03082</v>
      </c>
      <c r="S167" s="172">
        <v>0</v>
      </c>
      <c r="T167" s="173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74" t="s">
        <v>125</v>
      </c>
      <c r="AT167" s="174" t="s">
        <v>121</v>
      </c>
      <c r="AU167" s="174" t="s">
        <v>77</v>
      </c>
      <c r="AY167" s="18" t="s">
        <v>120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8" t="s">
        <v>77</v>
      </c>
      <c r="BK167" s="175">
        <f>ROUND(I167*H167,2)</f>
        <v>0</v>
      </c>
      <c r="BL167" s="18" t="s">
        <v>125</v>
      </c>
      <c r="BM167" s="174" t="s">
        <v>223</v>
      </c>
    </row>
    <row r="168" spans="2:51" s="12" customFormat="1" ht="11.25">
      <c r="B168" s="176"/>
      <c r="C168" s="177"/>
      <c r="D168" s="178" t="s">
        <v>127</v>
      </c>
      <c r="E168" s="179" t="s">
        <v>19</v>
      </c>
      <c r="F168" s="180" t="s">
        <v>199</v>
      </c>
      <c r="G168" s="177"/>
      <c r="H168" s="179" t="s">
        <v>19</v>
      </c>
      <c r="I168" s="181"/>
      <c r="J168" s="177"/>
      <c r="K168" s="177"/>
      <c r="L168" s="182"/>
      <c r="M168" s="183"/>
      <c r="N168" s="184"/>
      <c r="O168" s="184"/>
      <c r="P168" s="184"/>
      <c r="Q168" s="184"/>
      <c r="R168" s="184"/>
      <c r="S168" s="184"/>
      <c r="T168" s="185"/>
      <c r="AT168" s="186" t="s">
        <v>127</v>
      </c>
      <c r="AU168" s="186" t="s">
        <v>77</v>
      </c>
      <c r="AV168" s="12" t="s">
        <v>77</v>
      </c>
      <c r="AW168" s="12" t="s">
        <v>33</v>
      </c>
      <c r="AX168" s="12" t="s">
        <v>72</v>
      </c>
      <c r="AY168" s="186" t="s">
        <v>120</v>
      </c>
    </row>
    <row r="169" spans="2:51" s="13" customFormat="1" ht="11.25">
      <c r="B169" s="187"/>
      <c r="C169" s="188"/>
      <c r="D169" s="178" t="s">
        <v>127</v>
      </c>
      <c r="E169" s="189" t="s">
        <v>19</v>
      </c>
      <c r="F169" s="190" t="s">
        <v>79</v>
      </c>
      <c r="G169" s="188"/>
      <c r="H169" s="191">
        <v>2</v>
      </c>
      <c r="I169" s="192"/>
      <c r="J169" s="188"/>
      <c r="K169" s="188"/>
      <c r="L169" s="193"/>
      <c r="M169" s="194"/>
      <c r="N169" s="195"/>
      <c r="O169" s="195"/>
      <c r="P169" s="195"/>
      <c r="Q169" s="195"/>
      <c r="R169" s="195"/>
      <c r="S169" s="195"/>
      <c r="T169" s="196"/>
      <c r="AT169" s="197" t="s">
        <v>127</v>
      </c>
      <c r="AU169" s="197" t="s">
        <v>77</v>
      </c>
      <c r="AV169" s="13" t="s">
        <v>79</v>
      </c>
      <c r="AW169" s="13" t="s">
        <v>33</v>
      </c>
      <c r="AX169" s="13" t="s">
        <v>72</v>
      </c>
      <c r="AY169" s="197" t="s">
        <v>120</v>
      </c>
    </row>
    <row r="170" spans="2:51" s="14" customFormat="1" ht="11.25">
      <c r="B170" s="198"/>
      <c r="C170" s="199"/>
      <c r="D170" s="178" t="s">
        <v>127</v>
      </c>
      <c r="E170" s="200" t="s">
        <v>19</v>
      </c>
      <c r="F170" s="201" t="s">
        <v>130</v>
      </c>
      <c r="G170" s="199"/>
      <c r="H170" s="202">
        <v>2</v>
      </c>
      <c r="I170" s="203"/>
      <c r="J170" s="199"/>
      <c r="K170" s="199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127</v>
      </c>
      <c r="AU170" s="208" t="s">
        <v>77</v>
      </c>
      <c r="AV170" s="14" t="s">
        <v>131</v>
      </c>
      <c r="AW170" s="14" t="s">
        <v>33</v>
      </c>
      <c r="AX170" s="14" t="s">
        <v>77</v>
      </c>
      <c r="AY170" s="208" t="s">
        <v>120</v>
      </c>
    </row>
    <row r="171" spans="1:65" s="2" customFormat="1" ht="16.5" customHeight="1">
      <c r="A171" s="35"/>
      <c r="B171" s="36"/>
      <c r="C171" s="162" t="s">
        <v>224</v>
      </c>
      <c r="D171" s="162" t="s">
        <v>121</v>
      </c>
      <c r="E171" s="163" t="s">
        <v>225</v>
      </c>
      <c r="F171" s="164" t="s">
        <v>226</v>
      </c>
      <c r="G171" s="165" t="s">
        <v>192</v>
      </c>
      <c r="H171" s="166">
        <v>1</v>
      </c>
      <c r="I171" s="167"/>
      <c r="J171" s="168">
        <f>ROUND(I171*H171,2)</f>
        <v>0</v>
      </c>
      <c r="K171" s="169"/>
      <c r="L171" s="40"/>
      <c r="M171" s="170" t="s">
        <v>19</v>
      </c>
      <c r="N171" s="171" t="s">
        <v>43</v>
      </c>
      <c r="O171" s="65"/>
      <c r="P171" s="172">
        <f>O171*H171</f>
        <v>0</v>
      </c>
      <c r="Q171" s="172">
        <v>0</v>
      </c>
      <c r="R171" s="172">
        <f>Q171*H171</f>
        <v>0</v>
      </c>
      <c r="S171" s="172">
        <v>0</v>
      </c>
      <c r="T171" s="17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74" t="s">
        <v>125</v>
      </c>
      <c r="AT171" s="174" t="s">
        <v>121</v>
      </c>
      <c r="AU171" s="174" t="s">
        <v>77</v>
      </c>
      <c r="AY171" s="18" t="s">
        <v>120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8" t="s">
        <v>77</v>
      </c>
      <c r="BK171" s="175">
        <f>ROUND(I171*H171,2)</f>
        <v>0</v>
      </c>
      <c r="BL171" s="18" t="s">
        <v>125</v>
      </c>
      <c r="BM171" s="174" t="s">
        <v>227</v>
      </c>
    </row>
    <row r="172" spans="2:51" s="12" customFormat="1" ht="11.25">
      <c r="B172" s="176"/>
      <c r="C172" s="177"/>
      <c r="D172" s="178" t="s">
        <v>127</v>
      </c>
      <c r="E172" s="179" t="s">
        <v>19</v>
      </c>
      <c r="F172" s="180" t="s">
        <v>213</v>
      </c>
      <c r="G172" s="177"/>
      <c r="H172" s="179" t="s">
        <v>19</v>
      </c>
      <c r="I172" s="181"/>
      <c r="J172" s="177"/>
      <c r="K172" s="177"/>
      <c r="L172" s="182"/>
      <c r="M172" s="183"/>
      <c r="N172" s="184"/>
      <c r="O172" s="184"/>
      <c r="P172" s="184"/>
      <c r="Q172" s="184"/>
      <c r="R172" s="184"/>
      <c r="S172" s="184"/>
      <c r="T172" s="185"/>
      <c r="AT172" s="186" t="s">
        <v>127</v>
      </c>
      <c r="AU172" s="186" t="s">
        <v>77</v>
      </c>
      <c r="AV172" s="12" t="s">
        <v>77</v>
      </c>
      <c r="AW172" s="12" t="s">
        <v>33</v>
      </c>
      <c r="AX172" s="12" t="s">
        <v>72</v>
      </c>
      <c r="AY172" s="186" t="s">
        <v>120</v>
      </c>
    </row>
    <row r="173" spans="2:51" s="13" customFormat="1" ht="11.25">
      <c r="B173" s="187"/>
      <c r="C173" s="188"/>
      <c r="D173" s="178" t="s">
        <v>127</v>
      </c>
      <c r="E173" s="189" t="s">
        <v>19</v>
      </c>
      <c r="F173" s="190" t="s">
        <v>77</v>
      </c>
      <c r="G173" s="188"/>
      <c r="H173" s="191">
        <v>1</v>
      </c>
      <c r="I173" s="192"/>
      <c r="J173" s="188"/>
      <c r="K173" s="188"/>
      <c r="L173" s="193"/>
      <c r="M173" s="194"/>
      <c r="N173" s="195"/>
      <c r="O173" s="195"/>
      <c r="P173" s="195"/>
      <c r="Q173" s="195"/>
      <c r="R173" s="195"/>
      <c r="S173" s="195"/>
      <c r="T173" s="196"/>
      <c r="AT173" s="197" t="s">
        <v>127</v>
      </c>
      <c r="AU173" s="197" t="s">
        <v>77</v>
      </c>
      <c r="AV173" s="13" t="s">
        <v>79</v>
      </c>
      <c r="AW173" s="13" t="s">
        <v>33</v>
      </c>
      <c r="AX173" s="13" t="s">
        <v>72</v>
      </c>
      <c r="AY173" s="197" t="s">
        <v>120</v>
      </c>
    </row>
    <row r="174" spans="2:51" s="14" customFormat="1" ht="11.25">
      <c r="B174" s="198"/>
      <c r="C174" s="199"/>
      <c r="D174" s="178" t="s">
        <v>127</v>
      </c>
      <c r="E174" s="200" t="s">
        <v>19</v>
      </c>
      <c r="F174" s="201" t="s">
        <v>130</v>
      </c>
      <c r="G174" s="199"/>
      <c r="H174" s="202">
        <v>1</v>
      </c>
      <c r="I174" s="203"/>
      <c r="J174" s="199"/>
      <c r="K174" s="199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127</v>
      </c>
      <c r="AU174" s="208" t="s">
        <v>77</v>
      </c>
      <c r="AV174" s="14" t="s">
        <v>131</v>
      </c>
      <c r="AW174" s="14" t="s">
        <v>33</v>
      </c>
      <c r="AX174" s="14" t="s">
        <v>77</v>
      </c>
      <c r="AY174" s="208" t="s">
        <v>120</v>
      </c>
    </row>
    <row r="175" spans="2:63" s="11" customFormat="1" ht="25.9" customHeight="1">
      <c r="B175" s="148"/>
      <c r="C175" s="149"/>
      <c r="D175" s="150" t="s">
        <v>71</v>
      </c>
      <c r="E175" s="151" t="s">
        <v>228</v>
      </c>
      <c r="F175" s="151" t="s">
        <v>229</v>
      </c>
      <c r="G175" s="149"/>
      <c r="H175" s="149"/>
      <c r="I175" s="152"/>
      <c r="J175" s="153">
        <f>BK175</f>
        <v>0</v>
      </c>
      <c r="K175" s="149"/>
      <c r="L175" s="154"/>
      <c r="M175" s="155"/>
      <c r="N175" s="156"/>
      <c r="O175" s="156"/>
      <c r="P175" s="157">
        <f>SUM(P176:P186)</f>
        <v>0</v>
      </c>
      <c r="Q175" s="156"/>
      <c r="R175" s="157">
        <f>SUM(R176:R186)</f>
        <v>0</v>
      </c>
      <c r="S175" s="156"/>
      <c r="T175" s="158">
        <f>SUM(T176:T186)</f>
        <v>0</v>
      </c>
      <c r="AR175" s="159" t="s">
        <v>119</v>
      </c>
      <c r="AT175" s="160" t="s">
        <v>71</v>
      </c>
      <c r="AU175" s="160" t="s">
        <v>72</v>
      </c>
      <c r="AY175" s="159" t="s">
        <v>120</v>
      </c>
      <c r="BK175" s="161">
        <f>SUM(BK176:BK186)</f>
        <v>0</v>
      </c>
    </row>
    <row r="176" spans="1:65" s="2" customFormat="1" ht="16.5" customHeight="1">
      <c r="A176" s="35"/>
      <c r="B176" s="36"/>
      <c r="C176" s="209" t="s">
        <v>230</v>
      </c>
      <c r="D176" s="209" t="s">
        <v>231</v>
      </c>
      <c r="E176" s="210" t="s">
        <v>232</v>
      </c>
      <c r="F176" s="211" t="s">
        <v>233</v>
      </c>
      <c r="G176" s="212" t="s">
        <v>153</v>
      </c>
      <c r="H176" s="213">
        <v>29.99</v>
      </c>
      <c r="I176" s="214"/>
      <c r="J176" s="215">
        <f>ROUND(I176*H176,2)</f>
        <v>0</v>
      </c>
      <c r="K176" s="216"/>
      <c r="L176" s="217"/>
      <c r="M176" s="218" t="s">
        <v>19</v>
      </c>
      <c r="N176" s="219" t="s">
        <v>43</v>
      </c>
      <c r="O176" s="65"/>
      <c r="P176" s="172">
        <f>O176*H176</f>
        <v>0</v>
      </c>
      <c r="Q176" s="172">
        <v>0</v>
      </c>
      <c r="R176" s="172">
        <f>Q176*H176</f>
        <v>0</v>
      </c>
      <c r="S176" s="172">
        <v>0</v>
      </c>
      <c r="T176" s="17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74" t="s">
        <v>234</v>
      </c>
      <c r="AT176" s="174" t="s">
        <v>231</v>
      </c>
      <c r="AU176" s="174" t="s">
        <v>77</v>
      </c>
      <c r="AY176" s="18" t="s">
        <v>120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8" t="s">
        <v>77</v>
      </c>
      <c r="BK176" s="175">
        <f>ROUND(I176*H176,2)</f>
        <v>0</v>
      </c>
      <c r="BL176" s="18" t="s">
        <v>234</v>
      </c>
      <c r="BM176" s="174" t="s">
        <v>235</v>
      </c>
    </row>
    <row r="177" spans="1:65" s="2" customFormat="1" ht="16.5" customHeight="1">
      <c r="A177" s="35"/>
      <c r="B177" s="36"/>
      <c r="C177" s="209" t="s">
        <v>236</v>
      </c>
      <c r="D177" s="209" t="s">
        <v>231</v>
      </c>
      <c r="E177" s="210" t="s">
        <v>237</v>
      </c>
      <c r="F177" s="211" t="s">
        <v>238</v>
      </c>
      <c r="G177" s="212" t="s">
        <v>239</v>
      </c>
      <c r="H177" s="213">
        <v>2</v>
      </c>
      <c r="I177" s="214"/>
      <c r="J177" s="215">
        <f>ROUND(I177*H177,2)</f>
        <v>0</v>
      </c>
      <c r="K177" s="216"/>
      <c r="L177" s="217"/>
      <c r="M177" s="218" t="s">
        <v>19</v>
      </c>
      <c r="N177" s="219" t="s">
        <v>43</v>
      </c>
      <c r="O177" s="65"/>
      <c r="P177" s="172">
        <f>O177*H177</f>
        <v>0</v>
      </c>
      <c r="Q177" s="172">
        <v>0</v>
      </c>
      <c r="R177" s="172">
        <f>Q177*H177</f>
        <v>0</v>
      </c>
      <c r="S177" s="172">
        <v>0</v>
      </c>
      <c r="T177" s="17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74" t="s">
        <v>234</v>
      </c>
      <c r="AT177" s="174" t="s">
        <v>231</v>
      </c>
      <c r="AU177" s="174" t="s">
        <v>77</v>
      </c>
      <c r="AY177" s="18" t="s">
        <v>120</v>
      </c>
      <c r="BE177" s="175">
        <f>IF(N177="základní",J177,0)</f>
        <v>0</v>
      </c>
      <c r="BF177" s="175">
        <f>IF(N177="snížená",J177,0)</f>
        <v>0</v>
      </c>
      <c r="BG177" s="175">
        <f>IF(N177="zákl. přenesená",J177,0)</f>
        <v>0</v>
      </c>
      <c r="BH177" s="175">
        <f>IF(N177="sníž. přenesená",J177,0)</f>
        <v>0</v>
      </c>
      <c r="BI177" s="175">
        <f>IF(N177="nulová",J177,0)</f>
        <v>0</v>
      </c>
      <c r="BJ177" s="18" t="s">
        <v>77</v>
      </c>
      <c r="BK177" s="175">
        <f>ROUND(I177*H177,2)</f>
        <v>0</v>
      </c>
      <c r="BL177" s="18" t="s">
        <v>234</v>
      </c>
      <c r="BM177" s="174" t="s">
        <v>240</v>
      </c>
    </row>
    <row r="178" spans="2:51" s="12" customFormat="1" ht="11.25">
      <c r="B178" s="176"/>
      <c r="C178" s="177"/>
      <c r="D178" s="178" t="s">
        <v>127</v>
      </c>
      <c r="E178" s="179" t="s">
        <v>19</v>
      </c>
      <c r="F178" s="180" t="s">
        <v>241</v>
      </c>
      <c r="G178" s="177"/>
      <c r="H178" s="179" t="s">
        <v>19</v>
      </c>
      <c r="I178" s="181"/>
      <c r="J178" s="177"/>
      <c r="K178" s="177"/>
      <c r="L178" s="182"/>
      <c r="M178" s="183"/>
      <c r="N178" s="184"/>
      <c r="O178" s="184"/>
      <c r="P178" s="184"/>
      <c r="Q178" s="184"/>
      <c r="R178" s="184"/>
      <c r="S178" s="184"/>
      <c r="T178" s="185"/>
      <c r="AT178" s="186" t="s">
        <v>127</v>
      </c>
      <c r="AU178" s="186" t="s">
        <v>77</v>
      </c>
      <c r="AV178" s="12" t="s">
        <v>77</v>
      </c>
      <c r="AW178" s="12" t="s">
        <v>33</v>
      </c>
      <c r="AX178" s="12" t="s">
        <v>72</v>
      </c>
      <c r="AY178" s="186" t="s">
        <v>120</v>
      </c>
    </row>
    <row r="179" spans="2:51" s="13" customFormat="1" ht="11.25">
      <c r="B179" s="187"/>
      <c r="C179" s="188"/>
      <c r="D179" s="178" t="s">
        <v>127</v>
      </c>
      <c r="E179" s="189" t="s">
        <v>19</v>
      </c>
      <c r="F179" s="190" t="s">
        <v>79</v>
      </c>
      <c r="G179" s="188"/>
      <c r="H179" s="191">
        <v>2</v>
      </c>
      <c r="I179" s="192"/>
      <c r="J179" s="188"/>
      <c r="K179" s="188"/>
      <c r="L179" s="193"/>
      <c r="M179" s="194"/>
      <c r="N179" s="195"/>
      <c r="O179" s="195"/>
      <c r="P179" s="195"/>
      <c r="Q179" s="195"/>
      <c r="R179" s="195"/>
      <c r="S179" s="195"/>
      <c r="T179" s="196"/>
      <c r="AT179" s="197" t="s">
        <v>127</v>
      </c>
      <c r="AU179" s="197" t="s">
        <v>77</v>
      </c>
      <c r="AV179" s="13" t="s">
        <v>79</v>
      </c>
      <c r="AW179" s="13" t="s">
        <v>33</v>
      </c>
      <c r="AX179" s="13" t="s">
        <v>72</v>
      </c>
      <c r="AY179" s="197" t="s">
        <v>120</v>
      </c>
    </row>
    <row r="180" spans="2:51" s="15" customFormat="1" ht="11.25">
      <c r="B180" s="220"/>
      <c r="C180" s="221"/>
      <c r="D180" s="178" t="s">
        <v>127</v>
      </c>
      <c r="E180" s="222" t="s">
        <v>19</v>
      </c>
      <c r="F180" s="223" t="s">
        <v>242</v>
      </c>
      <c r="G180" s="221"/>
      <c r="H180" s="224">
        <v>2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127</v>
      </c>
      <c r="AU180" s="230" t="s">
        <v>77</v>
      </c>
      <c r="AV180" s="15" t="s">
        <v>119</v>
      </c>
      <c r="AW180" s="15" t="s">
        <v>33</v>
      </c>
      <c r="AX180" s="15" t="s">
        <v>72</v>
      </c>
      <c r="AY180" s="230" t="s">
        <v>120</v>
      </c>
    </row>
    <row r="181" spans="2:51" s="14" customFormat="1" ht="11.25">
      <c r="B181" s="198"/>
      <c r="C181" s="199"/>
      <c r="D181" s="178" t="s">
        <v>127</v>
      </c>
      <c r="E181" s="200" t="s">
        <v>19</v>
      </c>
      <c r="F181" s="201" t="s">
        <v>130</v>
      </c>
      <c r="G181" s="199"/>
      <c r="H181" s="202">
        <v>2</v>
      </c>
      <c r="I181" s="203"/>
      <c r="J181" s="199"/>
      <c r="K181" s="199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127</v>
      </c>
      <c r="AU181" s="208" t="s">
        <v>77</v>
      </c>
      <c r="AV181" s="14" t="s">
        <v>131</v>
      </c>
      <c r="AW181" s="14" t="s">
        <v>33</v>
      </c>
      <c r="AX181" s="14" t="s">
        <v>77</v>
      </c>
      <c r="AY181" s="208" t="s">
        <v>120</v>
      </c>
    </row>
    <row r="182" spans="1:65" s="2" customFormat="1" ht="16.5" customHeight="1">
      <c r="A182" s="35"/>
      <c r="B182" s="36"/>
      <c r="C182" s="209" t="s">
        <v>243</v>
      </c>
      <c r="D182" s="209" t="s">
        <v>231</v>
      </c>
      <c r="E182" s="210" t="s">
        <v>244</v>
      </c>
      <c r="F182" s="211" t="s">
        <v>245</v>
      </c>
      <c r="G182" s="212" t="s">
        <v>239</v>
      </c>
      <c r="H182" s="213">
        <v>8</v>
      </c>
      <c r="I182" s="214"/>
      <c r="J182" s="215">
        <f>ROUND(I182*H182,2)</f>
        <v>0</v>
      </c>
      <c r="K182" s="216"/>
      <c r="L182" s="217"/>
      <c r="M182" s="218" t="s">
        <v>19</v>
      </c>
      <c r="N182" s="219" t="s">
        <v>43</v>
      </c>
      <c r="O182" s="65"/>
      <c r="P182" s="172">
        <f>O182*H182</f>
        <v>0</v>
      </c>
      <c r="Q182" s="172">
        <v>0</v>
      </c>
      <c r="R182" s="172">
        <f>Q182*H182</f>
        <v>0</v>
      </c>
      <c r="S182" s="172">
        <v>0</v>
      </c>
      <c r="T182" s="17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74" t="s">
        <v>234</v>
      </c>
      <c r="AT182" s="174" t="s">
        <v>231</v>
      </c>
      <c r="AU182" s="174" t="s">
        <v>77</v>
      </c>
      <c r="AY182" s="18" t="s">
        <v>120</v>
      </c>
      <c r="BE182" s="175">
        <f>IF(N182="základní",J182,0)</f>
        <v>0</v>
      </c>
      <c r="BF182" s="175">
        <f>IF(N182="snížená",J182,0)</f>
        <v>0</v>
      </c>
      <c r="BG182" s="175">
        <f>IF(N182="zákl. přenesená",J182,0)</f>
        <v>0</v>
      </c>
      <c r="BH182" s="175">
        <f>IF(N182="sníž. přenesená",J182,0)</f>
        <v>0</v>
      </c>
      <c r="BI182" s="175">
        <f>IF(N182="nulová",J182,0)</f>
        <v>0</v>
      </c>
      <c r="BJ182" s="18" t="s">
        <v>77</v>
      </c>
      <c r="BK182" s="175">
        <f>ROUND(I182*H182,2)</f>
        <v>0</v>
      </c>
      <c r="BL182" s="18" t="s">
        <v>234</v>
      </c>
      <c r="BM182" s="174" t="s">
        <v>246</v>
      </c>
    </row>
    <row r="183" spans="2:51" s="12" customFormat="1" ht="11.25">
      <c r="B183" s="176"/>
      <c r="C183" s="177"/>
      <c r="D183" s="178" t="s">
        <v>127</v>
      </c>
      <c r="E183" s="179" t="s">
        <v>19</v>
      </c>
      <c r="F183" s="180" t="s">
        <v>241</v>
      </c>
      <c r="G183" s="177"/>
      <c r="H183" s="179" t="s">
        <v>19</v>
      </c>
      <c r="I183" s="181"/>
      <c r="J183" s="177"/>
      <c r="K183" s="177"/>
      <c r="L183" s="182"/>
      <c r="M183" s="183"/>
      <c r="N183" s="184"/>
      <c r="O183" s="184"/>
      <c r="P183" s="184"/>
      <c r="Q183" s="184"/>
      <c r="R183" s="184"/>
      <c r="S183" s="184"/>
      <c r="T183" s="185"/>
      <c r="AT183" s="186" t="s">
        <v>127</v>
      </c>
      <c r="AU183" s="186" t="s">
        <v>77</v>
      </c>
      <c r="AV183" s="12" t="s">
        <v>77</v>
      </c>
      <c r="AW183" s="12" t="s">
        <v>33</v>
      </c>
      <c r="AX183" s="12" t="s">
        <v>72</v>
      </c>
      <c r="AY183" s="186" t="s">
        <v>120</v>
      </c>
    </row>
    <row r="184" spans="2:51" s="13" customFormat="1" ht="11.25">
      <c r="B184" s="187"/>
      <c r="C184" s="188"/>
      <c r="D184" s="178" t="s">
        <v>127</v>
      </c>
      <c r="E184" s="189" t="s">
        <v>19</v>
      </c>
      <c r="F184" s="190" t="s">
        <v>162</v>
      </c>
      <c r="G184" s="188"/>
      <c r="H184" s="191">
        <v>8</v>
      </c>
      <c r="I184" s="192"/>
      <c r="J184" s="188"/>
      <c r="K184" s="188"/>
      <c r="L184" s="193"/>
      <c r="M184" s="194"/>
      <c r="N184" s="195"/>
      <c r="O184" s="195"/>
      <c r="P184" s="195"/>
      <c r="Q184" s="195"/>
      <c r="R184" s="195"/>
      <c r="S184" s="195"/>
      <c r="T184" s="196"/>
      <c r="AT184" s="197" t="s">
        <v>127</v>
      </c>
      <c r="AU184" s="197" t="s">
        <v>77</v>
      </c>
      <c r="AV184" s="13" t="s">
        <v>79</v>
      </c>
      <c r="AW184" s="13" t="s">
        <v>33</v>
      </c>
      <c r="AX184" s="13" t="s">
        <v>72</v>
      </c>
      <c r="AY184" s="197" t="s">
        <v>120</v>
      </c>
    </row>
    <row r="185" spans="2:51" s="15" customFormat="1" ht="11.25">
      <c r="B185" s="220"/>
      <c r="C185" s="221"/>
      <c r="D185" s="178" t="s">
        <v>127</v>
      </c>
      <c r="E185" s="222" t="s">
        <v>19</v>
      </c>
      <c r="F185" s="223" t="s">
        <v>242</v>
      </c>
      <c r="G185" s="221"/>
      <c r="H185" s="224">
        <v>8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127</v>
      </c>
      <c r="AU185" s="230" t="s">
        <v>77</v>
      </c>
      <c r="AV185" s="15" t="s">
        <v>119</v>
      </c>
      <c r="AW185" s="15" t="s">
        <v>33</v>
      </c>
      <c r="AX185" s="15" t="s">
        <v>72</v>
      </c>
      <c r="AY185" s="230" t="s">
        <v>120</v>
      </c>
    </row>
    <row r="186" spans="2:51" s="14" customFormat="1" ht="11.25">
      <c r="B186" s="198"/>
      <c r="C186" s="199"/>
      <c r="D186" s="178" t="s">
        <v>127</v>
      </c>
      <c r="E186" s="200" t="s">
        <v>19</v>
      </c>
      <c r="F186" s="201" t="s">
        <v>130</v>
      </c>
      <c r="G186" s="199"/>
      <c r="H186" s="202">
        <v>8</v>
      </c>
      <c r="I186" s="203"/>
      <c r="J186" s="199"/>
      <c r="K186" s="199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127</v>
      </c>
      <c r="AU186" s="208" t="s">
        <v>77</v>
      </c>
      <c r="AV186" s="14" t="s">
        <v>131</v>
      </c>
      <c r="AW186" s="14" t="s">
        <v>33</v>
      </c>
      <c r="AX186" s="14" t="s">
        <v>77</v>
      </c>
      <c r="AY186" s="208" t="s">
        <v>120</v>
      </c>
    </row>
    <row r="187" spans="2:63" s="11" customFormat="1" ht="25.9" customHeight="1">
      <c r="B187" s="148"/>
      <c r="C187" s="149"/>
      <c r="D187" s="150" t="s">
        <v>71</v>
      </c>
      <c r="E187" s="151" t="s">
        <v>247</v>
      </c>
      <c r="F187" s="151" t="s">
        <v>248</v>
      </c>
      <c r="G187" s="149"/>
      <c r="H187" s="149"/>
      <c r="I187" s="152"/>
      <c r="J187" s="153">
        <f>BK187</f>
        <v>0</v>
      </c>
      <c r="K187" s="149"/>
      <c r="L187" s="154"/>
      <c r="M187" s="155"/>
      <c r="N187" s="156"/>
      <c r="O187" s="156"/>
      <c r="P187" s="157">
        <f>SUM(P188:P319)</f>
        <v>0</v>
      </c>
      <c r="Q187" s="156"/>
      <c r="R187" s="157">
        <f>SUM(R188:R319)</f>
        <v>0</v>
      </c>
      <c r="S187" s="156"/>
      <c r="T187" s="158">
        <f>SUM(T188:T319)</f>
        <v>0</v>
      </c>
      <c r="AR187" s="159" t="s">
        <v>119</v>
      </c>
      <c r="AT187" s="160" t="s">
        <v>71</v>
      </c>
      <c r="AU187" s="160" t="s">
        <v>72</v>
      </c>
      <c r="AY187" s="159" t="s">
        <v>120</v>
      </c>
      <c r="BK187" s="161">
        <f>SUM(BK188:BK319)</f>
        <v>0</v>
      </c>
    </row>
    <row r="188" spans="1:65" s="2" customFormat="1" ht="16.5" customHeight="1">
      <c r="A188" s="35"/>
      <c r="B188" s="36"/>
      <c r="C188" s="209" t="s">
        <v>249</v>
      </c>
      <c r="D188" s="209" t="s">
        <v>231</v>
      </c>
      <c r="E188" s="210" t="s">
        <v>250</v>
      </c>
      <c r="F188" s="211" t="s">
        <v>251</v>
      </c>
      <c r="G188" s="212" t="s">
        <v>239</v>
      </c>
      <c r="H188" s="213">
        <v>472</v>
      </c>
      <c r="I188" s="214"/>
      <c r="J188" s="215">
        <f>ROUND(I188*H188,2)</f>
        <v>0</v>
      </c>
      <c r="K188" s="216"/>
      <c r="L188" s="217"/>
      <c r="M188" s="218" t="s">
        <v>19</v>
      </c>
      <c r="N188" s="219" t="s">
        <v>43</v>
      </c>
      <c r="O188" s="65"/>
      <c r="P188" s="172">
        <f>O188*H188</f>
        <v>0</v>
      </c>
      <c r="Q188" s="172">
        <v>0</v>
      </c>
      <c r="R188" s="172">
        <f>Q188*H188</f>
        <v>0</v>
      </c>
      <c r="S188" s="172">
        <v>0</v>
      </c>
      <c r="T188" s="17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74" t="s">
        <v>234</v>
      </c>
      <c r="AT188" s="174" t="s">
        <v>231</v>
      </c>
      <c r="AU188" s="174" t="s">
        <v>77</v>
      </c>
      <c r="AY188" s="18" t="s">
        <v>120</v>
      </c>
      <c r="BE188" s="175">
        <f>IF(N188="základní",J188,0)</f>
        <v>0</v>
      </c>
      <c r="BF188" s="175">
        <f>IF(N188="snížená",J188,0)</f>
        <v>0</v>
      </c>
      <c r="BG188" s="175">
        <f>IF(N188="zákl. přenesená",J188,0)</f>
        <v>0</v>
      </c>
      <c r="BH188" s="175">
        <f>IF(N188="sníž. přenesená",J188,0)</f>
        <v>0</v>
      </c>
      <c r="BI188" s="175">
        <f>IF(N188="nulová",J188,0)</f>
        <v>0</v>
      </c>
      <c r="BJ188" s="18" t="s">
        <v>77</v>
      </c>
      <c r="BK188" s="175">
        <f>ROUND(I188*H188,2)</f>
        <v>0</v>
      </c>
      <c r="BL188" s="18" t="s">
        <v>234</v>
      </c>
      <c r="BM188" s="174" t="s">
        <v>252</v>
      </c>
    </row>
    <row r="189" spans="2:51" s="12" customFormat="1" ht="11.25">
      <c r="B189" s="176"/>
      <c r="C189" s="177"/>
      <c r="D189" s="178" t="s">
        <v>127</v>
      </c>
      <c r="E189" s="179" t="s">
        <v>19</v>
      </c>
      <c r="F189" s="180" t="s">
        <v>241</v>
      </c>
      <c r="G189" s="177"/>
      <c r="H189" s="179" t="s">
        <v>19</v>
      </c>
      <c r="I189" s="181"/>
      <c r="J189" s="177"/>
      <c r="K189" s="177"/>
      <c r="L189" s="182"/>
      <c r="M189" s="183"/>
      <c r="N189" s="184"/>
      <c r="O189" s="184"/>
      <c r="P189" s="184"/>
      <c r="Q189" s="184"/>
      <c r="R189" s="184"/>
      <c r="S189" s="184"/>
      <c r="T189" s="185"/>
      <c r="AT189" s="186" t="s">
        <v>127</v>
      </c>
      <c r="AU189" s="186" t="s">
        <v>77</v>
      </c>
      <c r="AV189" s="12" t="s">
        <v>77</v>
      </c>
      <c r="AW189" s="12" t="s">
        <v>33</v>
      </c>
      <c r="AX189" s="12" t="s">
        <v>72</v>
      </c>
      <c r="AY189" s="186" t="s">
        <v>120</v>
      </c>
    </row>
    <row r="190" spans="2:51" s="13" customFormat="1" ht="11.25">
      <c r="B190" s="187"/>
      <c r="C190" s="188"/>
      <c r="D190" s="178" t="s">
        <v>127</v>
      </c>
      <c r="E190" s="189" t="s">
        <v>19</v>
      </c>
      <c r="F190" s="190" t="s">
        <v>253</v>
      </c>
      <c r="G190" s="188"/>
      <c r="H190" s="191">
        <v>472</v>
      </c>
      <c r="I190" s="192"/>
      <c r="J190" s="188"/>
      <c r="K190" s="188"/>
      <c r="L190" s="193"/>
      <c r="M190" s="194"/>
      <c r="N190" s="195"/>
      <c r="O190" s="195"/>
      <c r="P190" s="195"/>
      <c r="Q190" s="195"/>
      <c r="R190" s="195"/>
      <c r="S190" s="195"/>
      <c r="T190" s="196"/>
      <c r="AT190" s="197" t="s">
        <v>127</v>
      </c>
      <c r="AU190" s="197" t="s">
        <v>77</v>
      </c>
      <c r="AV190" s="13" t="s">
        <v>79</v>
      </c>
      <c r="AW190" s="13" t="s">
        <v>33</v>
      </c>
      <c r="AX190" s="13" t="s">
        <v>72</v>
      </c>
      <c r="AY190" s="197" t="s">
        <v>120</v>
      </c>
    </row>
    <row r="191" spans="2:51" s="15" customFormat="1" ht="11.25">
      <c r="B191" s="220"/>
      <c r="C191" s="221"/>
      <c r="D191" s="178" t="s">
        <v>127</v>
      </c>
      <c r="E191" s="222" t="s">
        <v>19</v>
      </c>
      <c r="F191" s="223" t="s">
        <v>242</v>
      </c>
      <c r="G191" s="221"/>
      <c r="H191" s="224">
        <v>472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127</v>
      </c>
      <c r="AU191" s="230" t="s">
        <v>77</v>
      </c>
      <c r="AV191" s="15" t="s">
        <v>119</v>
      </c>
      <c r="AW191" s="15" t="s">
        <v>33</v>
      </c>
      <c r="AX191" s="15" t="s">
        <v>72</v>
      </c>
      <c r="AY191" s="230" t="s">
        <v>120</v>
      </c>
    </row>
    <row r="192" spans="2:51" s="14" customFormat="1" ht="11.25">
      <c r="B192" s="198"/>
      <c r="C192" s="199"/>
      <c r="D192" s="178" t="s">
        <v>127</v>
      </c>
      <c r="E192" s="200" t="s">
        <v>19</v>
      </c>
      <c r="F192" s="201" t="s">
        <v>130</v>
      </c>
      <c r="G192" s="199"/>
      <c r="H192" s="202">
        <v>472</v>
      </c>
      <c r="I192" s="203"/>
      <c r="J192" s="199"/>
      <c r="K192" s="199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127</v>
      </c>
      <c r="AU192" s="208" t="s">
        <v>77</v>
      </c>
      <c r="AV192" s="14" t="s">
        <v>131</v>
      </c>
      <c r="AW192" s="14" t="s">
        <v>33</v>
      </c>
      <c r="AX192" s="14" t="s">
        <v>77</v>
      </c>
      <c r="AY192" s="208" t="s">
        <v>120</v>
      </c>
    </row>
    <row r="193" spans="1:65" s="2" customFormat="1" ht="16.5" customHeight="1">
      <c r="A193" s="35"/>
      <c r="B193" s="36"/>
      <c r="C193" s="209" t="s">
        <v>254</v>
      </c>
      <c r="D193" s="209" t="s">
        <v>231</v>
      </c>
      <c r="E193" s="210" t="s">
        <v>255</v>
      </c>
      <c r="F193" s="211" t="s">
        <v>256</v>
      </c>
      <c r="G193" s="212" t="s">
        <v>239</v>
      </c>
      <c r="H193" s="213">
        <v>95</v>
      </c>
      <c r="I193" s="214"/>
      <c r="J193" s="215">
        <f>ROUND(I193*H193,2)</f>
        <v>0</v>
      </c>
      <c r="K193" s="216"/>
      <c r="L193" s="217"/>
      <c r="M193" s="218" t="s">
        <v>19</v>
      </c>
      <c r="N193" s="219" t="s">
        <v>43</v>
      </c>
      <c r="O193" s="65"/>
      <c r="P193" s="172">
        <f>O193*H193</f>
        <v>0</v>
      </c>
      <c r="Q193" s="172">
        <v>0</v>
      </c>
      <c r="R193" s="172">
        <f>Q193*H193</f>
        <v>0</v>
      </c>
      <c r="S193" s="172">
        <v>0</v>
      </c>
      <c r="T193" s="173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74" t="s">
        <v>234</v>
      </c>
      <c r="AT193" s="174" t="s">
        <v>231</v>
      </c>
      <c r="AU193" s="174" t="s">
        <v>77</v>
      </c>
      <c r="AY193" s="18" t="s">
        <v>120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8" t="s">
        <v>77</v>
      </c>
      <c r="BK193" s="175">
        <f>ROUND(I193*H193,2)</f>
        <v>0</v>
      </c>
      <c r="BL193" s="18" t="s">
        <v>234</v>
      </c>
      <c r="BM193" s="174" t="s">
        <v>257</v>
      </c>
    </row>
    <row r="194" spans="2:51" s="12" customFormat="1" ht="11.25">
      <c r="B194" s="176"/>
      <c r="C194" s="177"/>
      <c r="D194" s="178" t="s">
        <v>127</v>
      </c>
      <c r="E194" s="179" t="s">
        <v>19</v>
      </c>
      <c r="F194" s="180" t="s">
        <v>241</v>
      </c>
      <c r="G194" s="177"/>
      <c r="H194" s="179" t="s">
        <v>19</v>
      </c>
      <c r="I194" s="181"/>
      <c r="J194" s="177"/>
      <c r="K194" s="177"/>
      <c r="L194" s="182"/>
      <c r="M194" s="183"/>
      <c r="N194" s="184"/>
      <c r="O194" s="184"/>
      <c r="P194" s="184"/>
      <c r="Q194" s="184"/>
      <c r="R194" s="184"/>
      <c r="S194" s="184"/>
      <c r="T194" s="185"/>
      <c r="AT194" s="186" t="s">
        <v>127</v>
      </c>
      <c r="AU194" s="186" t="s">
        <v>77</v>
      </c>
      <c r="AV194" s="12" t="s">
        <v>77</v>
      </c>
      <c r="AW194" s="12" t="s">
        <v>33</v>
      </c>
      <c r="AX194" s="12" t="s">
        <v>72</v>
      </c>
      <c r="AY194" s="186" t="s">
        <v>120</v>
      </c>
    </row>
    <row r="195" spans="2:51" s="13" customFormat="1" ht="11.25">
      <c r="B195" s="187"/>
      <c r="C195" s="188"/>
      <c r="D195" s="178" t="s">
        <v>127</v>
      </c>
      <c r="E195" s="189" t="s">
        <v>19</v>
      </c>
      <c r="F195" s="190" t="s">
        <v>258</v>
      </c>
      <c r="G195" s="188"/>
      <c r="H195" s="191">
        <v>95</v>
      </c>
      <c r="I195" s="192"/>
      <c r="J195" s="188"/>
      <c r="K195" s="188"/>
      <c r="L195" s="193"/>
      <c r="M195" s="194"/>
      <c r="N195" s="195"/>
      <c r="O195" s="195"/>
      <c r="P195" s="195"/>
      <c r="Q195" s="195"/>
      <c r="R195" s="195"/>
      <c r="S195" s="195"/>
      <c r="T195" s="196"/>
      <c r="AT195" s="197" t="s">
        <v>127</v>
      </c>
      <c r="AU195" s="197" t="s">
        <v>77</v>
      </c>
      <c r="AV195" s="13" t="s">
        <v>79</v>
      </c>
      <c r="AW195" s="13" t="s">
        <v>33</v>
      </c>
      <c r="AX195" s="13" t="s">
        <v>72</v>
      </c>
      <c r="AY195" s="197" t="s">
        <v>120</v>
      </c>
    </row>
    <row r="196" spans="2:51" s="15" customFormat="1" ht="11.25">
      <c r="B196" s="220"/>
      <c r="C196" s="221"/>
      <c r="D196" s="178" t="s">
        <v>127</v>
      </c>
      <c r="E196" s="222" t="s">
        <v>19</v>
      </c>
      <c r="F196" s="223" t="s">
        <v>242</v>
      </c>
      <c r="G196" s="221"/>
      <c r="H196" s="224">
        <v>95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127</v>
      </c>
      <c r="AU196" s="230" t="s">
        <v>77</v>
      </c>
      <c r="AV196" s="15" t="s">
        <v>119</v>
      </c>
      <c r="AW196" s="15" t="s">
        <v>33</v>
      </c>
      <c r="AX196" s="15" t="s">
        <v>72</v>
      </c>
      <c r="AY196" s="230" t="s">
        <v>120</v>
      </c>
    </row>
    <row r="197" spans="2:51" s="14" customFormat="1" ht="11.25">
      <c r="B197" s="198"/>
      <c r="C197" s="199"/>
      <c r="D197" s="178" t="s">
        <v>127</v>
      </c>
      <c r="E197" s="200" t="s">
        <v>19</v>
      </c>
      <c r="F197" s="201" t="s">
        <v>130</v>
      </c>
      <c r="G197" s="199"/>
      <c r="H197" s="202">
        <v>95</v>
      </c>
      <c r="I197" s="203"/>
      <c r="J197" s="199"/>
      <c r="K197" s="199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127</v>
      </c>
      <c r="AU197" s="208" t="s">
        <v>77</v>
      </c>
      <c r="AV197" s="14" t="s">
        <v>131</v>
      </c>
      <c r="AW197" s="14" t="s">
        <v>33</v>
      </c>
      <c r="AX197" s="14" t="s">
        <v>77</v>
      </c>
      <c r="AY197" s="208" t="s">
        <v>120</v>
      </c>
    </row>
    <row r="198" spans="1:65" s="2" customFormat="1" ht="16.5" customHeight="1">
      <c r="A198" s="35"/>
      <c r="B198" s="36"/>
      <c r="C198" s="209" t="s">
        <v>259</v>
      </c>
      <c r="D198" s="209" t="s">
        <v>231</v>
      </c>
      <c r="E198" s="210" t="s">
        <v>260</v>
      </c>
      <c r="F198" s="211" t="s">
        <v>261</v>
      </c>
      <c r="G198" s="212" t="s">
        <v>239</v>
      </c>
      <c r="H198" s="213">
        <v>95</v>
      </c>
      <c r="I198" s="214"/>
      <c r="J198" s="215">
        <f>ROUND(I198*H198,2)</f>
        <v>0</v>
      </c>
      <c r="K198" s="216"/>
      <c r="L198" s="217"/>
      <c r="M198" s="218" t="s">
        <v>19</v>
      </c>
      <c r="N198" s="219" t="s">
        <v>43</v>
      </c>
      <c r="O198" s="65"/>
      <c r="P198" s="172">
        <f>O198*H198</f>
        <v>0</v>
      </c>
      <c r="Q198" s="172">
        <v>0</v>
      </c>
      <c r="R198" s="172">
        <f>Q198*H198</f>
        <v>0</v>
      </c>
      <c r="S198" s="172">
        <v>0</v>
      </c>
      <c r="T198" s="17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74" t="s">
        <v>234</v>
      </c>
      <c r="AT198" s="174" t="s">
        <v>231</v>
      </c>
      <c r="AU198" s="174" t="s">
        <v>77</v>
      </c>
      <c r="AY198" s="18" t="s">
        <v>120</v>
      </c>
      <c r="BE198" s="175">
        <f>IF(N198="základní",J198,0)</f>
        <v>0</v>
      </c>
      <c r="BF198" s="175">
        <f>IF(N198="snížená",J198,0)</f>
        <v>0</v>
      </c>
      <c r="BG198" s="175">
        <f>IF(N198="zákl. přenesená",J198,0)</f>
        <v>0</v>
      </c>
      <c r="BH198" s="175">
        <f>IF(N198="sníž. přenesená",J198,0)</f>
        <v>0</v>
      </c>
      <c r="BI198" s="175">
        <f>IF(N198="nulová",J198,0)</f>
        <v>0</v>
      </c>
      <c r="BJ198" s="18" t="s">
        <v>77</v>
      </c>
      <c r="BK198" s="175">
        <f>ROUND(I198*H198,2)</f>
        <v>0</v>
      </c>
      <c r="BL198" s="18" t="s">
        <v>234</v>
      </c>
      <c r="BM198" s="174" t="s">
        <v>262</v>
      </c>
    </row>
    <row r="199" spans="2:51" s="12" customFormat="1" ht="11.25">
      <c r="B199" s="176"/>
      <c r="C199" s="177"/>
      <c r="D199" s="178" t="s">
        <v>127</v>
      </c>
      <c r="E199" s="179" t="s">
        <v>19</v>
      </c>
      <c r="F199" s="180" t="s">
        <v>241</v>
      </c>
      <c r="G199" s="177"/>
      <c r="H199" s="179" t="s">
        <v>19</v>
      </c>
      <c r="I199" s="181"/>
      <c r="J199" s="177"/>
      <c r="K199" s="177"/>
      <c r="L199" s="182"/>
      <c r="M199" s="183"/>
      <c r="N199" s="184"/>
      <c r="O199" s="184"/>
      <c r="P199" s="184"/>
      <c r="Q199" s="184"/>
      <c r="R199" s="184"/>
      <c r="S199" s="184"/>
      <c r="T199" s="185"/>
      <c r="AT199" s="186" t="s">
        <v>127</v>
      </c>
      <c r="AU199" s="186" t="s">
        <v>77</v>
      </c>
      <c r="AV199" s="12" t="s">
        <v>77</v>
      </c>
      <c r="AW199" s="12" t="s">
        <v>33</v>
      </c>
      <c r="AX199" s="12" t="s">
        <v>72</v>
      </c>
      <c r="AY199" s="186" t="s">
        <v>120</v>
      </c>
    </row>
    <row r="200" spans="2:51" s="13" customFormat="1" ht="11.25">
      <c r="B200" s="187"/>
      <c r="C200" s="188"/>
      <c r="D200" s="178" t="s">
        <v>127</v>
      </c>
      <c r="E200" s="189" t="s">
        <v>19</v>
      </c>
      <c r="F200" s="190" t="s">
        <v>258</v>
      </c>
      <c r="G200" s="188"/>
      <c r="H200" s="191">
        <v>95</v>
      </c>
      <c r="I200" s="192"/>
      <c r="J200" s="188"/>
      <c r="K200" s="188"/>
      <c r="L200" s="193"/>
      <c r="M200" s="194"/>
      <c r="N200" s="195"/>
      <c r="O200" s="195"/>
      <c r="P200" s="195"/>
      <c r="Q200" s="195"/>
      <c r="R200" s="195"/>
      <c r="S200" s="195"/>
      <c r="T200" s="196"/>
      <c r="AT200" s="197" t="s">
        <v>127</v>
      </c>
      <c r="AU200" s="197" t="s">
        <v>77</v>
      </c>
      <c r="AV200" s="13" t="s">
        <v>79</v>
      </c>
      <c r="AW200" s="13" t="s">
        <v>33</v>
      </c>
      <c r="AX200" s="13" t="s">
        <v>72</v>
      </c>
      <c r="AY200" s="197" t="s">
        <v>120</v>
      </c>
    </row>
    <row r="201" spans="2:51" s="15" customFormat="1" ht="11.25">
      <c r="B201" s="220"/>
      <c r="C201" s="221"/>
      <c r="D201" s="178" t="s">
        <v>127</v>
      </c>
      <c r="E201" s="222" t="s">
        <v>19</v>
      </c>
      <c r="F201" s="223" t="s">
        <v>242</v>
      </c>
      <c r="G201" s="221"/>
      <c r="H201" s="224">
        <v>95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127</v>
      </c>
      <c r="AU201" s="230" t="s">
        <v>77</v>
      </c>
      <c r="AV201" s="15" t="s">
        <v>119</v>
      </c>
      <c r="AW201" s="15" t="s">
        <v>33</v>
      </c>
      <c r="AX201" s="15" t="s">
        <v>72</v>
      </c>
      <c r="AY201" s="230" t="s">
        <v>120</v>
      </c>
    </row>
    <row r="202" spans="2:51" s="14" customFormat="1" ht="11.25">
      <c r="B202" s="198"/>
      <c r="C202" s="199"/>
      <c r="D202" s="178" t="s">
        <v>127</v>
      </c>
      <c r="E202" s="200" t="s">
        <v>19</v>
      </c>
      <c r="F202" s="201" t="s">
        <v>130</v>
      </c>
      <c r="G202" s="199"/>
      <c r="H202" s="202">
        <v>95</v>
      </c>
      <c r="I202" s="203"/>
      <c r="J202" s="199"/>
      <c r="K202" s="199"/>
      <c r="L202" s="204"/>
      <c r="M202" s="205"/>
      <c r="N202" s="206"/>
      <c r="O202" s="206"/>
      <c r="P202" s="206"/>
      <c r="Q202" s="206"/>
      <c r="R202" s="206"/>
      <c r="S202" s="206"/>
      <c r="T202" s="207"/>
      <c r="AT202" s="208" t="s">
        <v>127</v>
      </c>
      <c r="AU202" s="208" t="s">
        <v>77</v>
      </c>
      <c r="AV202" s="14" t="s">
        <v>131</v>
      </c>
      <c r="AW202" s="14" t="s">
        <v>33</v>
      </c>
      <c r="AX202" s="14" t="s">
        <v>77</v>
      </c>
      <c r="AY202" s="208" t="s">
        <v>120</v>
      </c>
    </row>
    <row r="203" spans="1:65" s="2" customFormat="1" ht="16.5" customHeight="1">
      <c r="A203" s="35"/>
      <c r="B203" s="36"/>
      <c r="C203" s="209" t="s">
        <v>263</v>
      </c>
      <c r="D203" s="209" t="s">
        <v>231</v>
      </c>
      <c r="E203" s="210" t="s">
        <v>264</v>
      </c>
      <c r="F203" s="211" t="s">
        <v>265</v>
      </c>
      <c r="G203" s="212" t="s">
        <v>239</v>
      </c>
      <c r="H203" s="213">
        <v>95</v>
      </c>
      <c r="I203" s="214"/>
      <c r="J203" s="215">
        <f>ROUND(I203*H203,2)</f>
        <v>0</v>
      </c>
      <c r="K203" s="216"/>
      <c r="L203" s="217"/>
      <c r="M203" s="218" t="s">
        <v>19</v>
      </c>
      <c r="N203" s="219" t="s">
        <v>43</v>
      </c>
      <c r="O203" s="65"/>
      <c r="P203" s="172">
        <f>O203*H203</f>
        <v>0</v>
      </c>
      <c r="Q203" s="172">
        <v>0</v>
      </c>
      <c r="R203" s="172">
        <f>Q203*H203</f>
        <v>0</v>
      </c>
      <c r="S203" s="172">
        <v>0</v>
      </c>
      <c r="T203" s="173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74" t="s">
        <v>234</v>
      </c>
      <c r="AT203" s="174" t="s">
        <v>231</v>
      </c>
      <c r="AU203" s="174" t="s">
        <v>77</v>
      </c>
      <c r="AY203" s="18" t="s">
        <v>120</v>
      </c>
      <c r="BE203" s="175">
        <f>IF(N203="základní",J203,0)</f>
        <v>0</v>
      </c>
      <c r="BF203" s="175">
        <f>IF(N203="snížená",J203,0)</f>
        <v>0</v>
      </c>
      <c r="BG203" s="175">
        <f>IF(N203="zákl. přenesená",J203,0)</f>
        <v>0</v>
      </c>
      <c r="BH203" s="175">
        <f>IF(N203="sníž. přenesená",J203,0)</f>
        <v>0</v>
      </c>
      <c r="BI203" s="175">
        <f>IF(N203="nulová",J203,0)</f>
        <v>0</v>
      </c>
      <c r="BJ203" s="18" t="s">
        <v>77</v>
      </c>
      <c r="BK203" s="175">
        <f>ROUND(I203*H203,2)</f>
        <v>0</v>
      </c>
      <c r="BL203" s="18" t="s">
        <v>234</v>
      </c>
      <c r="BM203" s="174" t="s">
        <v>266</v>
      </c>
    </row>
    <row r="204" spans="2:51" s="12" customFormat="1" ht="11.25">
      <c r="B204" s="176"/>
      <c r="C204" s="177"/>
      <c r="D204" s="178" t="s">
        <v>127</v>
      </c>
      <c r="E204" s="179" t="s">
        <v>19</v>
      </c>
      <c r="F204" s="180" t="s">
        <v>241</v>
      </c>
      <c r="G204" s="177"/>
      <c r="H204" s="179" t="s">
        <v>19</v>
      </c>
      <c r="I204" s="181"/>
      <c r="J204" s="177"/>
      <c r="K204" s="177"/>
      <c r="L204" s="182"/>
      <c r="M204" s="183"/>
      <c r="N204" s="184"/>
      <c r="O204" s="184"/>
      <c r="P204" s="184"/>
      <c r="Q204" s="184"/>
      <c r="R204" s="184"/>
      <c r="S204" s="184"/>
      <c r="T204" s="185"/>
      <c r="AT204" s="186" t="s">
        <v>127</v>
      </c>
      <c r="AU204" s="186" t="s">
        <v>77</v>
      </c>
      <c r="AV204" s="12" t="s">
        <v>77</v>
      </c>
      <c r="AW204" s="12" t="s">
        <v>33</v>
      </c>
      <c r="AX204" s="12" t="s">
        <v>72</v>
      </c>
      <c r="AY204" s="186" t="s">
        <v>120</v>
      </c>
    </row>
    <row r="205" spans="2:51" s="13" customFormat="1" ht="11.25">
      <c r="B205" s="187"/>
      <c r="C205" s="188"/>
      <c r="D205" s="178" t="s">
        <v>127</v>
      </c>
      <c r="E205" s="189" t="s">
        <v>19</v>
      </c>
      <c r="F205" s="190" t="s">
        <v>258</v>
      </c>
      <c r="G205" s="188"/>
      <c r="H205" s="191">
        <v>95</v>
      </c>
      <c r="I205" s="192"/>
      <c r="J205" s="188"/>
      <c r="K205" s="188"/>
      <c r="L205" s="193"/>
      <c r="M205" s="194"/>
      <c r="N205" s="195"/>
      <c r="O205" s="195"/>
      <c r="P205" s="195"/>
      <c r="Q205" s="195"/>
      <c r="R205" s="195"/>
      <c r="S205" s="195"/>
      <c r="T205" s="196"/>
      <c r="AT205" s="197" t="s">
        <v>127</v>
      </c>
      <c r="AU205" s="197" t="s">
        <v>77</v>
      </c>
      <c r="AV205" s="13" t="s">
        <v>79</v>
      </c>
      <c r="AW205" s="13" t="s">
        <v>33</v>
      </c>
      <c r="AX205" s="13" t="s">
        <v>72</v>
      </c>
      <c r="AY205" s="197" t="s">
        <v>120</v>
      </c>
    </row>
    <row r="206" spans="2:51" s="15" customFormat="1" ht="11.25">
      <c r="B206" s="220"/>
      <c r="C206" s="221"/>
      <c r="D206" s="178" t="s">
        <v>127</v>
      </c>
      <c r="E206" s="222" t="s">
        <v>19</v>
      </c>
      <c r="F206" s="223" t="s">
        <v>242</v>
      </c>
      <c r="G206" s="221"/>
      <c r="H206" s="224">
        <v>95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127</v>
      </c>
      <c r="AU206" s="230" t="s">
        <v>77</v>
      </c>
      <c r="AV206" s="15" t="s">
        <v>119</v>
      </c>
      <c r="AW206" s="15" t="s">
        <v>33</v>
      </c>
      <c r="AX206" s="15" t="s">
        <v>72</v>
      </c>
      <c r="AY206" s="230" t="s">
        <v>120</v>
      </c>
    </row>
    <row r="207" spans="2:51" s="14" customFormat="1" ht="11.25">
      <c r="B207" s="198"/>
      <c r="C207" s="199"/>
      <c r="D207" s="178" t="s">
        <v>127</v>
      </c>
      <c r="E207" s="200" t="s">
        <v>19</v>
      </c>
      <c r="F207" s="201" t="s">
        <v>130</v>
      </c>
      <c r="G207" s="199"/>
      <c r="H207" s="202">
        <v>95</v>
      </c>
      <c r="I207" s="203"/>
      <c r="J207" s="199"/>
      <c r="K207" s="199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127</v>
      </c>
      <c r="AU207" s="208" t="s">
        <v>77</v>
      </c>
      <c r="AV207" s="14" t="s">
        <v>131</v>
      </c>
      <c r="AW207" s="14" t="s">
        <v>33</v>
      </c>
      <c r="AX207" s="14" t="s">
        <v>77</v>
      </c>
      <c r="AY207" s="208" t="s">
        <v>120</v>
      </c>
    </row>
    <row r="208" spans="1:65" s="2" customFormat="1" ht="16.5" customHeight="1">
      <c r="A208" s="35"/>
      <c r="B208" s="36"/>
      <c r="C208" s="209" t="s">
        <v>267</v>
      </c>
      <c r="D208" s="209" t="s">
        <v>231</v>
      </c>
      <c r="E208" s="210" t="s">
        <v>268</v>
      </c>
      <c r="F208" s="211" t="s">
        <v>269</v>
      </c>
      <c r="G208" s="212" t="s">
        <v>239</v>
      </c>
      <c r="H208" s="213">
        <v>5</v>
      </c>
      <c r="I208" s="214"/>
      <c r="J208" s="215">
        <f>ROUND(I208*H208,2)</f>
        <v>0</v>
      </c>
      <c r="K208" s="216"/>
      <c r="L208" s="217"/>
      <c r="M208" s="218" t="s">
        <v>19</v>
      </c>
      <c r="N208" s="219" t="s">
        <v>43</v>
      </c>
      <c r="O208" s="65"/>
      <c r="P208" s="172">
        <f>O208*H208</f>
        <v>0</v>
      </c>
      <c r="Q208" s="172">
        <v>0</v>
      </c>
      <c r="R208" s="172">
        <f>Q208*H208</f>
        <v>0</v>
      </c>
      <c r="S208" s="172">
        <v>0</v>
      </c>
      <c r="T208" s="173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74" t="s">
        <v>234</v>
      </c>
      <c r="AT208" s="174" t="s">
        <v>231</v>
      </c>
      <c r="AU208" s="174" t="s">
        <v>77</v>
      </c>
      <c r="AY208" s="18" t="s">
        <v>120</v>
      </c>
      <c r="BE208" s="175">
        <f>IF(N208="základní",J208,0)</f>
        <v>0</v>
      </c>
      <c r="BF208" s="175">
        <f>IF(N208="snížená",J208,0)</f>
        <v>0</v>
      </c>
      <c r="BG208" s="175">
        <f>IF(N208="zákl. přenesená",J208,0)</f>
        <v>0</v>
      </c>
      <c r="BH208" s="175">
        <f>IF(N208="sníž. přenesená",J208,0)</f>
        <v>0</v>
      </c>
      <c r="BI208" s="175">
        <f>IF(N208="nulová",J208,0)</f>
        <v>0</v>
      </c>
      <c r="BJ208" s="18" t="s">
        <v>77</v>
      </c>
      <c r="BK208" s="175">
        <f>ROUND(I208*H208,2)</f>
        <v>0</v>
      </c>
      <c r="BL208" s="18" t="s">
        <v>234</v>
      </c>
      <c r="BM208" s="174" t="s">
        <v>270</v>
      </c>
    </row>
    <row r="209" spans="2:51" s="12" customFormat="1" ht="11.25">
      <c r="B209" s="176"/>
      <c r="C209" s="177"/>
      <c r="D209" s="178" t="s">
        <v>127</v>
      </c>
      <c r="E209" s="179" t="s">
        <v>19</v>
      </c>
      <c r="F209" s="180" t="s">
        <v>241</v>
      </c>
      <c r="G209" s="177"/>
      <c r="H209" s="179" t="s">
        <v>19</v>
      </c>
      <c r="I209" s="181"/>
      <c r="J209" s="177"/>
      <c r="K209" s="177"/>
      <c r="L209" s="182"/>
      <c r="M209" s="183"/>
      <c r="N209" s="184"/>
      <c r="O209" s="184"/>
      <c r="P209" s="184"/>
      <c r="Q209" s="184"/>
      <c r="R209" s="184"/>
      <c r="S209" s="184"/>
      <c r="T209" s="185"/>
      <c r="AT209" s="186" t="s">
        <v>127</v>
      </c>
      <c r="AU209" s="186" t="s">
        <v>77</v>
      </c>
      <c r="AV209" s="12" t="s">
        <v>77</v>
      </c>
      <c r="AW209" s="12" t="s">
        <v>33</v>
      </c>
      <c r="AX209" s="12" t="s">
        <v>72</v>
      </c>
      <c r="AY209" s="186" t="s">
        <v>120</v>
      </c>
    </row>
    <row r="210" spans="2:51" s="13" customFormat="1" ht="11.25">
      <c r="B210" s="187"/>
      <c r="C210" s="188"/>
      <c r="D210" s="178" t="s">
        <v>127</v>
      </c>
      <c r="E210" s="189" t="s">
        <v>19</v>
      </c>
      <c r="F210" s="190" t="s">
        <v>145</v>
      </c>
      <c r="G210" s="188"/>
      <c r="H210" s="191">
        <v>5</v>
      </c>
      <c r="I210" s="192"/>
      <c r="J210" s="188"/>
      <c r="K210" s="188"/>
      <c r="L210" s="193"/>
      <c r="M210" s="194"/>
      <c r="N210" s="195"/>
      <c r="O210" s="195"/>
      <c r="P210" s="195"/>
      <c r="Q210" s="195"/>
      <c r="R210" s="195"/>
      <c r="S210" s="195"/>
      <c r="T210" s="196"/>
      <c r="AT210" s="197" t="s">
        <v>127</v>
      </c>
      <c r="AU210" s="197" t="s">
        <v>77</v>
      </c>
      <c r="AV210" s="13" t="s">
        <v>79</v>
      </c>
      <c r="AW210" s="13" t="s">
        <v>33</v>
      </c>
      <c r="AX210" s="13" t="s">
        <v>72</v>
      </c>
      <c r="AY210" s="197" t="s">
        <v>120</v>
      </c>
    </row>
    <row r="211" spans="2:51" s="15" customFormat="1" ht="11.25">
      <c r="B211" s="220"/>
      <c r="C211" s="221"/>
      <c r="D211" s="178" t="s">
        <v>127</v>
      </c>
      <c r="E211" s="222" t="s">
        <v>19</v>
      </c>
      <c r="F211" s="223" t="s">
        <v>242</v>
      </c>
      <c r="G211" s="221"/>
      <c r="H211" s="224">
        <v>5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127</v>
      </c>
      <c r="AU211" s="230" t="s">
        <v>77</v>
      </c>
      <c r="AV211" s="15" t="s">
        <v>119</v>
      </c>
      <c r="AW211" s="15" t="s">
        <v>33</v>
      </c>
      <c r="AX211" s="15" t="s">
        <v>72</v>
      </c>
      <c r="AY211" s="230" t="s">
        <v>120</v>
      </c>
    </row>
    <row r="212" spans="2:51" s="14" customFormat="1" ht="11.25">
      <c r="B212" s="198"/>
      <c r="C212" s="199"/>
      <c r="D212" s="178" t="s">
        <v>127</v>
      </c>
      <c r="E212" s="200" t="s">
        <v>19</v>
      </c>
      <c r="F212" s="201" t="s">
        <v>130</v>
      </c>
      <c r="G212" s="199"/>
      <c r="H212" s="202">
        <v>5</v>
      </c>
      <c r="I212" s="203"/>
      <c r="J212" s="199"/>
      <c r="K212" s="199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127</v>
      </c>
      <c r="AU212" s="208" t="s">
        <v>77</v>
      </c>
      <c r="AV212" s="14" t="s">
        <v>131</v>
      </c>
      <c r="AW212" s="14" t="s">
        <v>33</v>
      </c>
      <c r="AX212" s="14" t="s">
        <v>77</v>
      </c>
      <c r="AY212" s="208" t="s">
        <v>120</v>
      </c>
    </row>
    <row r="213" spans="1:65" s="2" customFormat="1" ht="16.5" customHeight="1">
      <c r="A213" s="35"/>
      <c r="B213" s="36"/>
      <c r="C213" s="209" t="s">
        <v>271</v>
      </c>
      <c r="D213" s="209" t="s">
        <v>231</v>
      </c>
      <c r="E213" s="210" t="s">
        <v>272</v>
      </c>
      <c r="F213" s="211" t="s">
        <v>273</v>
      </c>
      <c r="G213" s="212" t="s">
        <v>239</v>
      </c>
      <c r="H213" s="213">
        <v>3</v>
      </c>
      <c r="I213" s="214"/>
      <c r="J213" s="215">
        <f>ROUND(I213*H213,2)</f>
        <v>0</v>
      </c>
      <c r="K213" s="216"/>
      <c r="L213" s="217"/>
      <c r="M213" s="218" t="s">
        <v>19</v>
      </c>
      <c r="N213" s="219" t="s">
        <v>43</v>
      </c>
      <c r="O213" s="65"/>
      <c r="P213" s="172">
        <f>O213*H213</f>
        <v>0</v>
      </c>
      <c r="Q213" s="172">
        <v>0</v>
      </c>
      <c r="R213" s="172">
        <f>Q213*H213</f>
        <v>0</v>
      </c>
      <c r="S213" s="172">
        <v>0</v>
      </c>
      <c r="T213" s="173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74" t="s">
        <v>234</v>
      </c>
      <c r="AT213" s="174" t="s">
        <v>231</v>
      </c>
      <c r="AU213" s="174" t="s">
        <v>77</v>
      </c>
      <c r="AY213" s="18" t="s">
        <v>120</v>
      </c>
      <c r="BE213" s="175">
        <f>IF(N213="základní",J213,0)</f>
        <v>0</v>
      </c>
      <c r="BF213" s="175">
        <f>IF(N213="snížená",J213,0)</f>
        <v>0</v>
      </c>
      <c r="BG213" s="175">
        <f>IF(N213="zákl. přenesená",J213,0)</f>
        <v>0</v>
      </c>
      <c r="BH213" s="175">
        <f>IF(N213="sníž. přenesená",J213,0)</f>
        <v>0</v>
      </c>
      <c r="BI213" s="175">
        <f>IF(N213="nulová",J213,0)</f>
        <v>0</v>
      </c>
      <c r="BJ213" s="18" t="s">
        <v>77</v>
      </c>
      <c r="BK213" s="175">
        <f>ROUND(I213*H213,2)</f>
        <v>0</v>
      </c>
      <c r="BL213" s="18" t="s">
        <v>234</v>
      </c>
      <c r="BM213" s="174" t="s">
        <v>274</v>
      </c>
    </row>
    <row r="214" spans="2:51" s="12" customFormat="1" ht="11.25">
      <c r="B214" s="176"/>
      <c r="C214" s="177"/>
      <c r="D214" s="178" t="s">
        <v>127</v>
      </c>
      <c r="E214" s="179" t="s">
        <v>19</v>
      </c>
      <c r="F214" s="180" t="s">
        <v>241</v>
      </c>
      <c r="G214" s="177"/>
      <c r="H214" s="179" t="s">
        <v>19</v>
      </c>
      <c r="I214" s="181"/>
      <c r="J214" s="177"/>
      <c r="K214" s="177"/>
      <c r="L214" s="182"/>
      <c r="M214" s="183"/>
      <c r="N214" s="184"/>
      <c r="O214" s="184"/>
      <c r="P214" s="184"/>
      <c r="Q214" s="184"/>
      <c r="R214" s="184"/>
      <c r="S214" s="184"/>
      <c r="T214" s="185"/>
      <c r="AT214" s="186" t="s">
        <v>127</v>
      </c>
      <c r="AU214" s="186" t="s">
        <v>77</v>
      </c>
      <c r="AV214" s="12" t="s">
        <v>77</v>
      </c>
      <c r="AW214" s="12" t="s">
        <v>33</v>
      </c>
      <c r="AX214" s="12" t="s">
        <v>72</v>
      </c>
      <c r="AY214" s="186" t="s">
        <v>120</v>
      </c>
    </row>
    <row r="215" spans="2:51" s="13" customFormat="1" ht="11.25">
      <c r="B215" s="187"/>
      <c r="C215" s="188"/>
      <c r="D215" s="178" t="s">
        <v>127</v>
      </c>
      <c r="E215" s="189" t="s">
        <v>19</v>
      </c>
      <c r="F215" s="190" t="s">
        <v>119</v>
      </c>
      <c r="G215" s="188"/>
      <c r="H215" s="191">
        <v>3</v>
      </c>
      <c r="I215" s="192"/>
      <c r="J215" s="188"/>
      <c r="K215" s="188"/>
      <c r="L215" s="193"/>
      <c r="M215" s="194"/>
      <c r="N215" s="195"/>
      <c r="O215" s="195"/>
      <c r="P215" s="195"/>
      <c r="Q215" s="195"/>
      <c r="R215" s="195"/>
      <c r="S215" s="195"/>
      <c r="T215" s="196"/>
      <c r="AT215" s="197" t="s">
        <v>127</v>
      </c>
      <c r="AU215" s="197" t="s">
        <v>77</v>
      </c>
      <c r="AV215" s="13" t="s">
        <v>79</v>
      </c>
      <c r="AW215" s="13" t="s">
        <v>33</v>
      </c>
      <c r="AX215" s="13" t="s">
        <v>72</v>
      </c>
      <c r="AY215" s="197" t="s">
        <v>120</v>
      </c>
    </row>
    <row r="216" spans="2:51" s="15" customFormat="1" ht="11.25">
      <c r="B216" s="220"/>
      <c r="C216" s="221"/>
      <c r="D216" s="178" t="s">
        <v>127</v>
      </c>
      <c r="E216" s="222" t="s">
        <v>19</v>
      </c>
      <c r="F216" s="223" t="s">
        <v>242</v>
      </c>
      <c r="G216" s="221"/>
      <c r="H216" s="224">
        <v>3</v>
      </c>
      <c r="I216" s="225"/>
      <c r="J216" s="221"/>
      <c r="K216" s="221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127</v>
      </c>
      <c r="AU216" s="230" t="s">
        <v>77</v>
      </c>
      <c r="AV216" s="15" t="s">
        <v>119</v>
      </c>
      <c r="AW216" s="15" t="s">
        <v>33</v>
      </c>
      <c r="AX216" s="15" t="s">
        <v>72</v>
      </c>
      <c r="AY216" s="230" t="s">
        <v>120</v>
      </c>
    </row>
    <row r="217" spans="2:51" s="14" customFormat="1" ht="11.25">
      <c r="B217" s="198"/>
      <c r="C217" s="199"/>
      <c r="D217" s="178" t="s">
        <v>127</v>
      </c>
      <c r="E217" s="200" t="s">
        <v>19</v>
      </c>
      <c r="F217" s="201" t="s">
        <v>130</v>
      </c>
      <c r="G217" s="199"/>
      <c r="H217" s="202">
        <v>3</v>
      </c>
      <c r="I217" s="203"/>
      <c r="J217" s="199"/>
      <c r="K217" s="199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127</v>
      </c>
      <c r="AU217" s="208" t="s">
        <v>77</v>
      </c>
      <c r="AV217" s="14" t="s">
        <v>131</v>
      </c>
      <c r="AW217" s="14" t="s">
        <v>33</v>
      </c>
      <c r="AX217" s="14" t="s">
        <v>77</v>
      </c>
      <c r="AY217" s="208" t="s">
        <v>120</v>
      </c>
    </row>
    <row r="218" spans="1:65" s="2" customFormat="1" ht="16.5" customHeight="1">
      <c r="A218" s="35"/>
      <c r="B218" s="36"/>
      <c r="C218" s="209" t="s">
        <v>275</v>
      </c>
      <c r="D218" s="209" t="s">
        <v>231</v>
      </c>
      <c r="E218" s="210" t="s">
        <v>276</v>
      </c>
      <c r="F218" s="211" t="s">
        <v>277</v>
      </c>
      <c r="G218" s="212" t="s">
        <v>239</v>
      </c>
      <c r="H218" s="213">
        <v>29</v>
      </c>
      <c r="I218" s="214"/>
      <c r="J218" s="215">
        <f>ROUND(I218*H218,2)</f>
        <v>0</v>
      </c>
      <c r="K218" s="216"/>
      <c r="L218" s="217"/>
      <c r="M218" s="218" t="s">
        <v>19</v>
      </c>
      <c r="N218" s="219" t="s">
        <v>43</v>
      </c>
      <c r="O218" s="65"/>
      <c r="P218" s="172">
        <f>O218*H218</f>
        <v>0</v>
      </c>
      <c r="Q218" s="172">
        <v>0</v>
      </c>
      <c r="R218" s="172">
        <f>Q218*H218</f>
        <v>0</v>
      </c>
      <c r="S218" s="172">
        <v>0</v>
      </c>
      <c r="T218" s="17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74" t="s">
        <v>234</v>
      </c>
      <c r="AT218" s="174" t="s">
        <v>231</v>
      </c>
      <c r="AU218" s="174" t="s">
        <v>77</v>
      </c>
      <c r="AY218" s="18" t="s">
        <v>120</v>
      </c>
      <c r="BE218" s="175">
        <f>IF(N218="základní",J218,0)</f>
        <v>0</v>
      </c>
      <c r="BF218" s="175">
        <f>IF(N218="snížená",J218,0)</f>
        <v>0</v>
      </c>
      <c r="BG218" s="175">
        <f>IF(N218="zákl. přenesená",J218,0)</f>
        <v>0</v>
      </c>
      <c r="BH218" s="175">
        <f>IF(N218="sníž. přenesená",J218,0)</f>
        <v>0</v>
      </c>
      <c r="BI218" s="175">
        <f>IF(N218="nulová",J218,0)</f>
        <v>0</v>
      </c>
      <c r="BJ218" s="18" t="s">
        <v>77</v>
      </c>
      <c r="BK218" s="175">
        <f>ROUND(I218*H218,2)</f>
        <v>0</v>
      </c>
      <c r="BL218" s="18" t="s">
        <v>234</v>
      </c>
      <c r="BM218" s="174" t="s">
        <v>278</v>
      </c>
    </row>
    <row r="219" spans="2:51" s="12" customFormat="1" ht="11.25">
      <c r="B219" s="176"/>
      <c r="C219" s="177"/>
      <c r="D219" s="178" t="s">
        <v>127</v>
      </c>
      <c r="E219" s="179" t="s">
        <v>19</v>
      </c>
      <c r="F219" s="180" t="s">
        <v>241</v>
      </c>
      <c r="G219" s="177"/>
      <c r="H219" s="179" t="s">
        <v>19</v>
      </c>
      <c r="I219" s="181"/>
      <c r="J219" s="177"/>
      <c r="K219" s="177"/>
      <c r="L219" s="182"/>
      <c r="M219" s="183"/>
      <c r="N219" s="184"/>
      <c r="O219" s="184"/>
      <c r="P219" s="184"/>
      <c r="Q219" s="184"/>
      <c r="R219" s="184"/>
      <c r="S219" s="184"/>
      <c r="T219" s="185"/>
      <c r="AT219" s="186" t="s">
        <v>127</v>
      </c>
      <c r="AU219" s="186" t="s">
        <v>77</v>
      </c>
      <c r="AV219" s="12" t="s">
        <v>77</v>
      </c>
      <c r="AW219" s="12" t="s">
        <v>33</v>
      </c>
      <c r="AX219" s="12" t="s">
        <v>72</v>
      </c>
      <c r="AY219" s="186" t="s">
        <v>120</v>
      </c>
    </row>
    <row r="220" spans="2:51" s="13" customFormat="1" ht="11.25">
      <c r="B220" s="187"/>
      <c r="C220" s="188"/>
      <c r="D220" s="178" t="s">
        <v>127</v>
      </c>
      <c r="E220" s="189" t="s">
        <v>19</v>
      </c>
      <c r="F220" s="190" t="s">
        <v>279</v>
      </c>
      <c r="G220" s="188"/>
      <c r="H220" s="191">
        <v>29</v>
      </c>
      <c r="I220" s="192"/>
      <c r="J220" s="188"/>
      <c r="K220" s="188"/>
      <c r="L220" s="193"/>
      <c r="M220" s="194"/>
      <c r="N220" s="195"/>
      <c r="O220" s="195"/>
      <c r="P220" s="195"/>
      <c r="Q220" s="195"/>
      <c r="R220" s="195"/>
      <c r="S220" s="195"/>
      <c r="T220" s="196"/>
      <c r="AT220" s="197" t="s">
        <v>127</v>
      </c>
      <c r="AU220" s="197" t="s">
        <v>77</v>
      </c>
      <c r="AV220" s="13" t="s">
        <v>79</v>
      </c>
      <c r="AW220" s="13" t="s">
        <v>33</v>
      </c>
      <c r="AX220" s="13" t="s">
        <v>72</v>
      </c>
      <c r="AY220" s="197" t="s">
        <v>120</v>
      </c>
    </row>
    <row r="221" spans="2:51" s="15" customFormat="1" ht="11.25">
      <c r="B221" s="220"/>
      <c r="C221" s="221"/>
      <c r="D221" s="178" t="s">
        <v>127</v>
      </c>
      <c r="E221" s="222" t="s">
        <v>19</v>
      </c>
      <c r="F221" s="223" t="s">
        <v>242</v>
      </c>
      <c r="G221" s="221"/>
      <c r="H221" s="224">
        <v>29</v>
      </c>
      <c r="I221" s="225"/>
      <c r="J221" s="221"/>
      <c r="K221" s="221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127</v>
      </c>
      <c r="AU221" s="230" t="s">
        <v>77</v>
      </c>
      <c r="AV221" s="15" t="s">
        <v>119</v>
      </c>
      <c r="AW221" s="15" t="s">
        <v>33</v>
      </c>
      <c r="AX221" s="15" t="s">
        <v>72</v>
      </c>
      <c r="AY221" s="230" t="s">
        <v>120</v>
      </c>
    </row>
    <row r="222" spans="2:51" s="14" customFormat="1" ht="11.25">
      <c r="B222" s="198"/>
      <c r="C222" s="199"/>
      <c r="D222" s="178" t="s">
        <v>127</v>
      </c>
      <c r="E222" s="200" t="s">
        <v>19</v>
      </c>
      <c r="F222" s="201" t="s">
        <v>130</v>
      </c>
      <c r="G222" s="199"/>
      <c r="H222" s="202">
        <v>29</v>
      </c>
      <c r="I222" s="203"/>
      <c r="J222" s="199"/>
      <c r="K222" s="199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127</v>
      </c>
      <c r="AU222" s="208" t="s">
        <v>77</v>
      </c>
      <c r="AV222" s="14" t="s">
        <v>131</v>
      </c>
      <c r="AW222" s="14" t="s">
        <v>33</v>
      </c>
      <c r="AX222" s="14" t="s">
        <v>77</v>
      </c>
      <c r="AY222" s="208" t="s">
        <v>120</v>
      </c>
    </row>
    <row r="223" spans="1:65" s="2" customFormat="1" ht="24.2" customHeight="1">
      <c r="A223" s="35"/>
      <c r="B223" s="36"/>
      <c r="C223" s="209" t="s">
        <v>280</v>
      </c>
      <c r="D223" s="209" t="s">
        <v>231</v>
      </c>
      <c r="E223" s="210" t="s">
        <v>281</v>
      </c>
      <c r="F223" s="211" t="s">
        <v>282</v>
      </c>
      <c r="G223" s="212" t="s">
        <v>239</v>
      </c>
      <c r="H223" s="213">
        <v>93</v>
      </c>
      <c r="I223" s="214"/>
      <c r="J223" s="215">
        <f>ROUND(I223*H223,2)</f>
        <v>0</v>
      </c>
      <c r="K223" s="216"/>
      <c r="L223" s="217"/>
      <c r="M223" s="218" t="s">
        <v>19</v>
      </c>
      <c r="N223" s="219" t="s">
        <v>43</v>
      </c>
      <c r="O223" s="65"/>
      <c r="P223" s="172">
        <f>O223*H223</f>
        <v>0</v>
      </c>
      <c r="Q223" s="172">
        <v>0</v>
      </c>
      <c r="R223" s="172">
        <f>Q223*H223</f>
        <v>0</v>
      </c>
      <c r="S223" s="172">
        <v>0</v>
      </c>
      <c r="T223" s="173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74" t="s">
        <v>234</v>
      </c>
      <c r="AT223" s="174" t="s">
        <v>231</v>
      </c>
      <c r="AU223" s="174" t="s">
        <v>77</v>
      </c>
      <c r="AY223" s="18" t="s">
        <v>120</v>
      </c>
      <c r="BE223" s="175">
        <f>IF(N223="základní",J223,0)</f>
        <v>0</v>
      </c>
      <c r="BF223" s="175">
        <f>IF(N223="snížená",J223,0)</f>
        <v>0</v>
      </c>
      <c r="BG223" s="175">
        <f>IF(N223="zákl. přenesená",J223,0)</f>
        <v>0</v>
      </c>
      <c r="BH223" s="175">
        <f>IF(N223="sníž. přenesená",J223,0)</f>
        <v>0</v>
      </c>
      <c r="BI223" s="175">
        <f>IF(N223="nulová",J223,0)</f>
        <v>0</v>
      </c>
      <c r="BJ223" s="18" t="s">
        <v>77</v>
      </c>
      <c r="BK223" s="175">
        <f>ROUND(I223*H223,2)</f>
        <v>0</v>
      </c>
      <c r="BL223" s="18" t="s">
        <v>234</v>
      </c>
      <c r="BM223" s="174" t="s">
        <v>283</v>
      </c>
    </row>
    <row r="224" spans="2:51" s="12" customFormat="1" ht="11.25">
      <c r="B224" s="176"/>
      <c r="C224" s="177"/>
      <c r="D224" s="178" t="s">
        <v>127</v>
      </c>
      <c r="E224" s="179" t="s">
        <v>19</v>
      </c>
      <c r="F224" s="180" t="s">
        <v>241</v>
      </c>
      <c r="G224" s="177"/>
      <c r="H224" s="179" t="s">
        <v>19</v>
      </c>
      <c r="I224" s="181"/>
      <c r="J224" s="177"/>
      <c r="K224" s="177"/>
      <c r="L224" s="182"/>
      <c r="M224" s="183"/>
      <c r="N224" s="184"/>
      <c r="O224" s="184"/>
      <c r="P224" s="184"/>
      <c r="Q224" s="184"/>
      <c r="R224" s="184"/>
      <c r="S224" s="184"/>
      <c r="T224" s="185"/>
      <c r="AT224" s="186" t="s">
        <v>127</v>
      </c>
      <c r="AU224" s="186" t="s">
        <v>77</v>
      </c>
      <c r="AV224" s="12" t="s">
        <v>77</v>
      </c>
      <c r="AW224" s="12" t="s">
        <v>33</v>
      </c>
      <c r="AX224" s="12" t="s">
        <v>72</v>
      </c>
      <c r="AY224" s="186" t="s">
        <v>120</v>
      </c>
    </row>
    <row r="225" spans="2:51" s="13" customFormat="1" ht="11.25">
      <c r="B225" s="187"/>
      <c r="C225" s="188"/>
      <c r="D225" s="178" t="s">
        <v>127</v>
      </c>
      <c r="E225" s="189" t="s">
        <v>19</v>
      </c>
      <c r="F225" s="190" t="s">
        <v>284</v>
      </c>
      <c r="G225" s="188"/>
      <c r="H225" s="191">
        <v>93</v>
      </c>
      <c r="I225" s="192"/>
      <c r="J225" s="188"/>
      <c r="K225" s="188"/>
      <c r="L225" s="193"/>
      <c r="M225" s="194"/>
      <c r="N225" s="195"/>
      <c r="O225" s="195"/>
      <c r="P225" s="195"/>
      <c r="Q225" s="195"/>
      <c r="R225" s="195"/>
      <c r="S225" s="195"/>
      <c r="T225" s="196"/>
      <c r="AT225" s="197" t="s">
        <v>127</v>
      </c>
      <c r="AU225" s="197" t="s">
        <v>77</v>
      </c>
      <c r="AV225" s="13" t="s">
        <v>79</v>
      </c>
      <c r="AW225" s="13" t="s">
        <v>33</v>
      </c>
      <c r="AX225" s="13" t="s">
        <v>72</v>
      </c>
      <c r="AY225" s="197" t="s">
        <v>120</v>
      </c>
    </row>
    <row r="226" spans="2:51" s="15" customFormat="1" ht="11.25">
      <c r="B226" s="220"/>
      <c r="C226" s="221"/>
      <c r="D226" s="178" t="s">
        <v>127</v>
      </c>
      <c r="E226" s="222" t="s">
        <v>19</v>
      </c>
      <c r="F226" s="223" t="s">
        <v>242</v>
      </c>
      <c r="G226" s="221"/>
      <c r="H226" s="224">
        <v>93</v>
      </c>
      <c r="I226" s="225"/>
      <c r="J226" s="221"/>
      <c r="K226" s="221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127</v>
      </c>
      <c r="AU226" s="230" t="s">
        <v>77</v>
      </c>
      <c r="AV226" s="15" t="s">
        <v>119</v>
      </c>
      <c r="AW226" s="15" t="s">
        <v>33</v>
      </c>
      <c r="AX226" s="15" t="s">
        <v>72</v>
      </c>
      <c r="AY226" s="230" t="s">
        <v>120</v>
      </c>
    </row>
    <row r="227" spans="2:51" s="14" customFormat="1" ht="11.25">
      <c r="B227" s="198"/>
      <c r="C227" s="199"/>
      <c r="D227" s="178" t="s">
        <v>127</v>
      </c>
      <c r="E227" s="200" t="s">
        <v>19</v>
      </c>
      <c r="F227" s="201" t="s">
        <v>130</v>
      </c>
      <c r="G227" s="199"/>
      <c r="H227" s="202">
        <v>93</v>
      </c>
      <c r="I227" s="203"/>
      <c r="J227" s="199"/>
      <c r="K227" s="199"/>
      <c r="L227" s="204"/>
      <c r="M227" s="205"/>
      <c r="N227" s="206"/>
      <c r="O227" s="206"/>
      <c r="P227" s="206"/>
      <c r="Q227" s="206"/>
      <c r="R227" s="206"/>
      <c r="S227" s="206"/>
      <c r="T227" s="207"/>
      <c r="AT227" s="208" t="s">
        <v>127</v>
      </c>
      <c r="AU227" s="208" t="s">
        <v>77</v>
      </c>
      <c r="AV227" s="14" t="s">
        <v>131</v>
      </c>
      <c r="AW227" s="14" t="s">
        <v>33</v>
      </c>
      <c r="AX227" s="14" t="s">
        <v>77</v>
      </c>
      <c r="AY227" s="208" t="s">
        <v>120</v>
      </c>
    </row>
    <row r="228" spans="1:65" s="2" customFormat="1" ht="16.5" customHeight="1">
      <c r="A228" s="35"/>
      <c r="B228" s="36"/>
      <c r="C228" s="209" t="s">
        <v>285</v>
      </c>
      <c r="D228" s="209" t="s">
        <v>231</v>
      </c>
      <c r="E228" s="210" t="s">
        <v>286</v>
      </c>
      <c r="F228" s="211" t="s">
        <v>287</v>
      </c>
      <c r="G228" s="212" t="s">
        <v>239</v>
      </c>
      <c r="H228" s="213">
        <v>17</v>
      </c>
      <c r="I228" s="214"/>
      <c r="J228" s="215">
        <f>ROUND(I228*H228,2)</f>
        <v>0</v>
      </c>
      <c r="K228" s="216"/>
      <c r="L228" s="217"/>
      <c r="M228" s="218" t="s">
        <v>19</v>
      </c>
      <c r="N228" s="219" t="s">
        <v>43</v>
      </c>
      <c r="O228" s="65"/>
      <c r="P228" s="172">
        <f>O228*H228</f>
        <v>0</v>
      </c>
      <c r="Q228" s="172">
        <v>0</v>
      </c>
      <c r="R228" s="172">
        <f>Q228*H228</f>
        <v>0</v>
      </c>
      <c r="S228" s="172">
        <v>0</v>
      </c>
      <c r="T228" s="173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74" t="s">
        <v>234</v>
      </c>
      <c r="AT228" s="174" t="s">
        <v>231</v>
      </c>
      <c r="AU228" s="174" t="s">
        <v>77</v>
      </c>
      <c r="AY228" s="18" t="s">
        <v>120</v>
      </c>
      <c r="BE228" s="175">
        <f>IF(N228="základní",J228,0)</f>
        <v>0</v>
      </c>
      <c r="BF228" s="175">
        <f>IF(N228="snížená",J228,0)</f>
        <v>0</v>
      </c>
      <c r="BG228" s="175">
        <f>IF(N228="zákl. přenesená",J228,0)</f>
        <v>0</v>
      </c>
      <c r="BH228" s="175">
        <f>IF(N228="sníž. přenesená",J228,0)</f>
        <v>0</v>
      </c>
      <c r="BI228" s="175">
        <f>IF(N228="nulová",J228,0)</f>
        <v>0</v>
      </c>
      <c r="BJ228" s="18" t="s">
        <v>77</v>
      </c>
      <c r="BK228" s="175">
        <f>ROUND(I228*H228,2)</f>
        <v>0</v>
      </c>
      <c r="BL228" s="18" t="s">
        <v>234</v>
      </c>
      <c r="BM228" s="174" t="s">
        <v>288</v>
      </c>
    </row>
    <row r="229" spans="2:51" s="12" customFormat="1" ht="11.25">
      <c r="B229" s="176"/>
      <c r="C229" s="177"/>
      <c r="D229" s="178" t="s">
        <v>127</v>
      </c>
      <c r="E229" s="179" t="s">
        <v>19</v>
      </c>
      <c r="F229" s="180" t="s">
        <v>241</v>
      </c>
      <c r="G229" s="177"/>
      <c r="H229" s="179" t="s">
        <v>19</v>
      </c>
      <c r="I229" s="181"/>
      <c r="J229" s="177"/>
      <c r="K229" s="177"/>
      <c r="L229" s="182"/>
      <c r="M229" s="183"/>
      <c r="N229" s="184"/>
      <c r="O229" s="184"/>
      <c r="P229" s="184"/>
      <c r="Q229" s="184"/>
      <c r="R229" s="184"/>
      <c r="S229" s="184"/>
      <c r="T229" s="185"/>
      <c r="AT229" s="186" t="s">
        <v>127</v>
      </c>
      <c r="AU229" s="186" t="s">
        <v>77</v>
      </c>
      <c r="AV229" s="12" t="s">
        <v>77</v>
      </c>
      <c r="AW229" s="12" t="s">
        <v>33</v>
      </c>
      <c r="AX229" s="12" t="s">
        <v>72</v>
      </c>
      <c r="AY229" s="186" t="s">
        <v>120</v>
      </c>
    </row>
    <row r="230" spans="2:51" s="13" customFormat="1" ht="11.25">
      <c r="B230" s="187"/>
      <c r="C230" s="188"/>
      <c r="D230" s="178" t="s">
        <v>127</v>
      </c>
      <c r="E230" s="189" t="s">
        <v>19</v>
      </c>
      <c r="F230" s="190" t="s">
        <v>215</v>
      </c>
      <c r="G230" s="188"/>
      <c r="H230" s="191">
        <v>17</v>
      </c>
      <c r="I230" s="192"/>
      <c r="J230" s="188"/>
      <c r="K230" s="188"/>
      <c r="L230" s="193"/>
      <c r="M230" s="194"/>
      <c r="N230" s="195"/>
      <c r="O230" s="195"/>
      <c r="P230" s="195"/>
      <c r="Q230" s="195"/>
      <c r="R230" s="195"/>
      <c r="S230" s="195"/>
      <c r="T230" s="196"/>
      <c r="AT230" s="197" t="s">
        <v>127</v>
      </c>
      <c r="AU230" s="197" t="s">
        <v>77</v>
      </c>
      <c r="AV230" s="13" t="s">
        <v>79</v>
      </c>
      <c r="AW230" s="13" t="s">
        <v>33</v>
      </c>
      <c r="AX230" s="13" t="s">
        <v>72</v>
      </c>
      <c r="AY230" s="197" t="s">
        <v>120</v>
      </c>
    </row>
    <row r="231" spans="2:51" s="15" customFormat="1" ht="11.25">
      <c r="B231" s="220"/>
      <c r="C231" s="221"/>
      <c r="D231" s="178" t="s">
        <v>127</v>
      </c>
      <c r="E231" s="222" t="s">
        <v>19</v>
      </c>
      <c r="F231" s="223" t="s">
        <v>242</v>
      </c>
      <c r="G231" s="221"/>
      <c r="H231" s="224">
        <v>17</v>
      </c>
      <c r="I231" s="225"/>
      <c r="J231" s="221"/>
      <c r="K231" s="221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127</v>
      </c>
      <c r="AU231" s="230" t="s">
        <v>77</v>
      </c>
      <c r="AV231" s="15" t="s">
        <v>119</v>
      </c>
      <c r="AW231" s="15" t="s">
        <v>33</v>
      </c>
      <c r="AX231" s="15" t="s">
        <v>72</v>
      </c>
      <c r="AY231" s="230" t="s">
        <v>120</v>
      </c>
    </row>
    <row r="232" spans="2:51" s="14" customFormat="1" ht="11.25">
      <c r="B232" s="198"/>
      <c r="C232" s="199"/>
      <c r="D232" s="178" t="s">
        <v>127</v>
      </c>
      <c r="E232" s="200" t="s">
        <v>19</v>
      </c>
      <c r="F232" s="201" t="s">
        <v>130</v>
      </c>
      <c r="G232" s="199"/>
      <c r="H232" s="202">
        <v>17</v>
      </c>
      <c r="I232" s="203"/>
      <c r="J232" s="199"/>
      <c r="K232" s="199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127</v>
      </c>
      <c r="AU232" s="208" t="s">
        <v>77</v>
      </c>
      <c r="AV232" s="14" t="s">
        <v>131</v>
      </c>
      <c r="AW232" s="14" t="s">
        <v>33</v>
      </c>
      <c r="AX232" s="14" t="s">
        <v>77</v>
      </c>
      <c r="AY232" s="208" t="s">
        <v>120</v>
      </c>
    </row>
    <row r="233" spans="1:65" s="2" customFormat="1" ht="24.2" customHeight="1">
      <c r="A233" s="35"/>
      <c r="B233" s="36"/>
      <c r="C233" s="209" t="s">
        <v>289</v>
      </c>
      <c r="D233" s="209" t="s">
        <v>231</v>
      </c>
      <c r="E233" s="210" t="s">
        <v>290</v>
      </c>
      <c r="F233" s="211" t="s">
        <v>291</v>
      </c>
      <c r="G233" s="212" t="s">
        <v>239</v>
      </c>
      <c r="H233" s="213">
        <v>95</v>
      </c>
      <c r="I233" s="214"/>
      <c r="J233" s="215">
        <f>ROUND(I233*H233,2)</f>
        <v>0</v>
      </c>
      <c r="K233" s="216"/>
      <c r="L233" s="217"/>
      <c r="M233" s="218" t="s">
        <v>19</v>
      </c>
      <c r="N233" s="219" t="s">
        <v>43</v>
      </c>
      <c r="O233" s="65"/>
      <c r="P233" s="172">
        <f>O233*H233</f>
        <v>0</v>
      </c>
      <c r="Q233" s="172">
        <v>0</v>
      </c>
      <c r="R233" s="172">
        <f>Q233*H233</f>
        <v>0</v>
      </c>
      <c r="S233" s="172">
        <v>0</v>
      </c>
      <c r="T233" s="173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74" t="s">
        <v>234</v>
      </c>
      <c r="AT233" s="174" t="s">
        <v>231</v>
      </c>
      <c r="AU233" s="174" t="s">
        <v>77</v>
      </c>
      <c r="AY233" s="18" t="s">
        <v>120</v>
      </c>
      <c r="BE233" s="175">
        <f>IF(N233="základní",J233,0)</f>
        <v>0</v>
      </c>
      <c r="BF233" s="175">
        <f>IF(N233="snížená",J233,0)</f>
        <v>0</v>
      </c>
      <c r="BG233" s="175">
        <f>IF(N233="zákl. přenesená",J233,0)</f>
        <v>0</v>
      </c>
      <c r="BH233" s="175">
        <f>IF(N233="sníž. přenesená",J233,0)</f>
        <v>0</v>
      </c>
      <c r="BI233" s="175">
        <f>IF(N233="nulová",J233,0)</f>
        <v>0</v>
      </c>
      <c r="BJ233" s="18" t="s">
        <v>77</v>
      </c>
      <c r="BK233" s="175">
        <f>ROUND(I233*H233,2)</f>
        <v>0</v>
      </c>
      <c r="BL233" s="18" t="s">
        <v>234</v>
      </c>
      <c r="BM233" s="174" t="s">
        <v>292</v>
      </c>
    </row>
    <row r="234" spans="2:51" s="12" customFormat="1" ht="11.25">
      <c r="B234" s="176"/>
      <c r="C234" s="177"/>
      <c r="D234" s="178" t="s">
        <v>127</v>
      </c>
      <c r="E234" s="179" t="s">
        <v>19</v>
      </c>
      <c r="F234" s="180" t="s">
        <v>241</v>
      </c>
      <c r="G234" s="177"/>
      <c r="H234" s="179" t="s">
        <v>19</v>
      </c>
      <c r="I234" s="181"/>
      <c r="J234" s="177"/>
      <c r="K234" s="177"/>
      <c r="L234" s="182"/>
      <c r="M234" s="183"/>
      <c r="N234" s="184"/>
      <c r="O234" s="184"/>
      <c r="P234" s="184"/>
      <c r="Q234" s="184"/>
      <c r="R234" s="184"/>
      <c r="S234" s="184"/>
      <c r="T234" s="185"/>
      <c r="AT234" s="186" t="s">
        <v>127</v>
      </c>
      <c r="AU234" s="186" t="s">
        <v>77</v>
      </c>
      <c r="AV234" s="12" t="s">
        <v>77</v>
      </c>
      <c r="AW234" s="12" t="s">
        <v>33</v>
      </c>
      <c r="AX234" s="12" t="s">
        <v>72</v>
      </c>
      <c r="AY234" s="186" t="s">
        <v>120</v>
      </c>
    </row>
    <row r="235" spans="2:51" s="13" customFormat="1" ht="11.25">
      <c r="B235" s="187"/>
      <c r="C235" s="188"/>
      <c r="D235" s="178" t="s">
        <v>127</v>
      </c>
      <c r="E235" s="189" t="s">
        <v>19</v>
      </c>
      <c r="F235" s="190" t="s">
        <v>258</v>
      </c>
      <c r="G235" s="188"/>
      <c r="H235" s="191">
        <v>95</v>
      </c>
      <c r="I235" s="192"/>
      <c r="J235" s="188"/>
      <c r="K235" s="188"/>
      <c r="L235" s="193"/>
      <c r="M235" s="194"/>
      <c r="N235" s="195"/>
      <c r="O235" s="195"/>
      <c r="P235" s="195"/>
      <c r="Q235" s="195"/>
      <c r="R235" s="195"/>
      <c r="S235" s="195"/>
      <c r="T235" s="196"/>
      <c r="AT235" s="197" t="s">
        <v>127</v>
      </c>
      <c r="AU235" s="197" t="s">
        <v>77</v>
      </c>
      <c r="AV235" s="13" t="s">
        <v>79</v>
      </c>
      <c r="AW235" s="13" t="s">
        <v>33</v>
      </c>
      <c r="AX235" s="13" t="s">
        <v>72</v>
      </c>
      <c r="AY235" s="197" t="s">
        <v>120</v>
      </c>
    </row>
    <row r="236" spans="2:51" s="15" customFormat="1" ht="11.25">
      <c r="B236" s="220"/>
      <c r="C236" s="221"/>
      <c r="D236" s="178" t="s">
        <v>127</v>
      </c>
      <c r="E236" s="222" t="s">
        <v>19</v>
      </c>
      <c r="F236" s="223" t="s">
        <v>242</v>
      </c>
      <c r="G236" s="221"/>
      <c r="H236" s="224">
        <v>95</v>
      </c>
      <c r="I236" s="225"/>
      <c r="J236" s="221"/>
      <c r="K236" s="221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127</v>
      </c>
      <c r="AU236" s="230" t="s">
        <v>77</v>
      </c>
      <c r="AV236" s="15" t="s">
        <v>119</v>
      </c>
      <c r="AW236" s="15" t="s">
        <v>33</v>
      </c>
      <c r="AX236" s="15" t="s">
        <v>72</v>
      </c>
      <c r="AY236" s="230" t="s">
        <v>120</v>
      </c>
    </row>
    <row r="237" spans="2:51" s="14" customFormat="1" ht="11.25">
      <c r="B237" s="198"/>
      <c r="C237" s="199"/>
      <c r="D237" s="178" t="s">
        <v>127</v>
      </c>
      <c r="E237" s="200" t="s">
        <v>19</v>
      </c>
      <c r="F237" s="201" t="s">
        <v>130</v>
      </c>
      <c r="G237" s="199"/>
      <c r="H237" s="202">
        <v>95</v>
      </c>
      <c r="I237" s="203"/>
      <c r="J237" s="199"/>
      <c r="K237" s="199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127</v>
      </c>
      <c r="AU237" s="208" t="s">
        <v>77</v>
      </c>
      <c r="AV237" s="14" t="s">
        <v>131</v>
      </c>
      <c r="AW237" s="14" t="s">
        <v>33</v>
      </c>
      <c r="AX237" s="14" t="s">
        <v>77</v>
      </c>
      <c r="AY237" s="208" t="s">
        <v>120</v>
      </c>
    </row>
    <row r="238" spans="1:65" s="2" customFormat="1" ht="16.5" customHeight="1">
      <c r="A238" s="35"/>
      <c r="B238" s="36"/>
      <c r="C238" s="209" t="s">
        <v>293</v>
      </c>
      <c r="D238" s="209" t="s">
        <v>231</v>
      </c>
      <c r="E238" s="210" t="s">
        <v>294</v>
      </c>
      <c r="F238" s="211" t="s">
        <v>295</v>
      </c>
      <c r="G238" s="212" t="s">
        <v>239</v>
      </c>
      <c r="H238" s="213">
        <v>31</v>
      </c>
      <c r="I238" s="214"/>
      <c r="J238" s="215">
        <f>ROUND(I238*H238,2)</f>
        <v>0</v>
      </c>
      <c r="K238" s="216"/>
      <c r="L238" s="217"/>
      <c r="M238" s="218" t="s">
        <v>19</v>
      </c>
      <c r="N238" s="219" t="s">
        <v>43</v>
      </c>
      <c r="O238" s="65"/>
      <c r="P238" s="172">
        <f>O238*H238</f>
        <v>0</v>
      </c>
      <c r="Q238" s="172">
        <v>0</v>
      </c>
      <c r="R238" s="172">
        <f>Q238*H238</f>
        <v>0</v>
      </c>
      <c r="S238" s="172">
        <v>0</v>
      </c>
      <c r="T238" s="173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74" t="s">
        <v>234</v>
      </c>
      <c r="AT238" s="174" t="s">
        <v>231</v>
      </c>
      <c r="AU238" s="174" t="s">
        <v>77</v>
      </c>
      <c r="AY238" s="18" t="s">
        <v>120</v>
      </c>
      <c r="BE238" s="175">
        <f>IF(N238="základní",J238,0)</f>
        <v>0</v>
      </c>
      <c r="BF238" s="175">
        <f>IF(N238="snížená",J238,0)</f>
        <v>0</v>
      </c>
      <c r="BG238" s="175">
        <f>IF(N238="zákl. přenesená",J238,0)</f>
        <v>0</v>
      </c>
      <c r="BH238" s="175">
        <f>IF(N238="sníž. přenesená",J238,0)</f>
        <v>0</v>
      </c>
      <c r="BI238" s="175">
        <f>IF(N238="nulová",J238,0)</f>
        <v>0</v>
      </c>
      <c r="BJ238" s="18" t="s">
        <v>77</v>
      </c>
      <c r="BK238" s="175">
        <f>ROUND(I238*H238,2)</f>
        <v>0</v>
      </c>
      <c r="BL238" s="18" t="s">
        <v>234</v>
      </c>
      <c r="BM238" s="174" t="s">
        <v>296</v>
      </c>
    </row>
    <row r="239" spans="2:51" s="12" customFormat="1" ht="11.25">
      <c r="B239" s="176"/>
      <c r="C239" s="177"/>
      <c r="D239" s="178" t="s">
        <v>127</v>
      </c>
      <c r="E239" s="179" t="s">
        <v>19</v>
      </c>
      <c r="F239" s="180" t="s">
        <v>241</v>
      </c>
      <c r="G239" s="177"/>
      <c r="H239" s="179" t="s">
        <v>19</v>
      </c>
      <c r="I239" s="181"/>
      <c r="J239" s="177"/>
      <c r="K239" s="177"/>
      <c r="L239" s="182"/>
      <c r="M239" s="183"/>
      <c r="N239" s="184"/>
      <c r="O239" s="184"/>
      <c r="P239" s="184"/>
      <c r="Q239" s="184"/>
      <c r="R239" s="184"/>
      <c r="S239" s="184"/>
      <c r="T239" s="185"/>
      <c r="AT239" s="186" t="s">
        <v>127</v>
      </c>
      <c r="AU239" s="186" t="s">
        <v>77</v>
      </c>
      <c r="AV239" s="12" t="s">
        <v>77</v>
      </c>
      <c r="AW239" s="12" t="s">
        <v>33</v>
      </c>
      <c r="AX239" s="12" t="s">
        <v>72</v>
      </c>
      <c r="AY239" s="186" t="s">
        <v>120</v>
      </c>
    </row>
    <row r="240" spans="2:51" s="13" customFormat="1" ht="11.25">
      <c r="B240" s="187"/>
      <c r="C240" s="188"/>
      <c r="D240" s="178" t="s">
        <v>127</v>
      </c>
      <c r="E240" s="189" t="s">
        <v>19</v>
      </c>
      <c r="F240" s="190" t="s">
        <v>297</v>
      </c>
      <c r="G240" s="188"/>
      <c r="H240" s="191">
        <v>31</v>
      </c>
      <c r="I240" s="192"/>
      <c r="J240" s="188"/>
      <c r="K240" s="188"/>
      <c r="L240" s="193"/>
      <c r="M240" s="194"/>
      <c r="N240" s="195"/>
      <c r="O240" s="195"/>
      <c r="P240" s="195"/>
      <c r="Q240" s="195"/>
      <c r="R240" s="195"/>
      <c r="S240" s="195"/>
      <c r="T240" s="196"/>
      <c r="AT240" s="197" t="s">
        <v>127</v>
      </c>
      <c r="AU240" s="197" t="s">
        <v>77</v>
      </c>
      <c r="AV240" s="13" t="s">
        <v>79</v>
      </c>
      <c r="AW240" s="13" t="s">
        <v>33</v>
      </c>
      <c r="AX240" s="13" t="s">
        <v>72</v>
      </c>
      <c r="AY240" s="197" t="s">
        <v>120</v>
      </c>
    </row>
    <row r="241" spans="2:51" s="15" customFormat="1" ht="11.25">
      <c r="B241" s="220"/>
      <c r="C241" s="221"/>
      <c r="D241" s="178" t="s">
        <v>127</v>
      </c>
      <c r="E241" s="222" t="s">
        <v>19</v>
      </c>
      <c r="F241" s="223" t="s">
        <v>242</v>
      </c>
      <c r="G241" s="221"/>
      <c r="H241" s="224">
        <v>31</v>
      </c>
      <c r="I241" s="225"/>
      <c r="J241" s="221"/>
      <c r="K241" s="221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127</v>
      </c>
      <c r="AU241" s="230" t="s">
        <v>77</v>
      </c>
      <c r="AV241" s="15" t="s">
        <v>119</v>
      </c>
      <c r="AW241" s="15" t="s">
        <v>33</v>
      </c>
      <c r="AX241" s="15" t="s">
        <v>72</v>
      </c>
      <c r="AY241" s="230" t="s">
        <v>120</v>
      </c>
    </row>
    <row r="242" spans="2:51" s="14" customFormat="1" ht="11.25">
      <c r="B242" s="198"/>
      <c r="C242" s="199"/>
      <c r="D242" s="178" t="s">
        <v>127</v>
      </c>
      <c r="E242" s="200" t="s">
        <v>19</v>
      </c>
      <c r="F242" s="201" t="s">
        <v>130</v>
      </c>
      <c r="G242" s="199"/>
      <c r="H242" s="202">
        <v>31</v>
      </c>
      <c r="I242" s="203"/>
      <c r="J242" s="199"/>
      <c r="K242" s="199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127</v>
      </c>
      <c r="AU242" s="208" t="s">
        <v>77</v>
      </c>
      <c r="AV242" s="14" t="s">
        <v>131</v>
      </c>
      <c r="AW242" s="14" t="s">
        <v>33</v>
      </c>
      <c r="AX242" s="14" t="s">
        <v>77</v>
      </c>
      <c r="AY242" s="208" t="s">
        <v>120</v>
      </c>
    </row>
    <row r="243" spans="1:65" s="2" customFormat="1" ht="16.5" customHeight="1">
      <c r="A243" s="35"/>
      <c r="B243" s="36"/>
      <c r="C243" s="209" t="s">
        <v>298</v>
      </c>
      <c r="D243" s="209" t="s">
        <v>231</v>
      </c>
      <c r="E243" s="210" t="s">
        <v>299</v>
      </c>
      <c r="F243" s="211" t="s">
        <v>300</v>
      </c>
      <c r="G243" s="212" t="s">
        <v>239</v>
      </c>
      <c r="H243" s="213">
        <v>64</v>
      </c>
      <c r="I243" s="214"/>
      <c r="J243" s="215">
        <f>ROUND(I243*H243,2)</f>
        <v>0</v>
      </c>
      <c r="K243" s="216"/>
      <c r="L243" s="217"/>
      <c r="M243" s="218" t="s">
        <v>19</v>
      </c>
      <c r="N243" s="219" t="s">
        <v>43</v>
      </c>
      <c r="O243" s="65"/>
      <c r="P243" s="172">
        <f>O243*H243</f>
        <v>0</v>
      </c>
      <c r="Q243" s="172">
        <v>0</v>
      </c>
      <c r="R243" s="172">
        <f>Q243*H243</f>
        <v>0</v>
      </c>
      <c r="S243" s="172">
        <v>0</v>
      </c>
      <c r="T243" s="17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74" t="s">
        <v>234</v>
      </c>
      <c r="AT243" s="174" t="s">
        <v>231</v>
      </c>
      <c r="AU243" s="174" t="s">
        <v>77</v>
      </c>
      <c r="AY243" s="18" t="s">
        <v>120</v>
      </c>
      <c r="BE243" s="175">
        <f>IF(N243="základní",J243,0)</f>
        <v>0</v>
      </c>
      <c r="BF243" s="175">
        <f>IF(N243="snížená",J243,0)</f>
        <v>0</v>
      </c>
      <c r="BG243" s="175">
        <f>IF(N243="zákl. přenesená",J243,0)</f>
        <v>0</v>
      </c>
      <c r="BH243" s="175">
        <f>IF(N243="sníž. přenesená",J243,0)</f>
        <v>0</v>
      </c>
      <c r="BI243" s="175">
        <f>IF(N243="nulová",J243,0)</f>
        <v>0</v>
      </c>
      <c r="BJ243" s="18" t="s">
        <v>77</v>
      </c>
      <c r="BK243" s="175">
        <f>ROUND(I243*H243,2)</f>
        <v>0</v>
      </c>
      <c r="BL243" s="18" t="s">
        <v>234</v>
      </c>
      <c r="BM243" s="174" t="s">
        <v>301</v>
      </c>
    </row>
    <row r="244" spans="2:51" s="12" customFormat="1" ht="11.25">
      <c r="B244" s="176"/>
      <c r="C244" s="177"/>
      <c r="D244" s="178" t="s">
        <v>127</v>
      </c>
      <c r="E244" s="179" t="s">
        <v>19</v>
      </c>
      <c r="F244" s="180" t="s">
        <v>241</v>
      </c>
      <c r="G244" s="177"/>
      <c r="H244" s="179" t="s">
        <v>19</v>
      </c>
      <c r="I244" s="181"/>
      <c r="J244" s="177"/>
      <c r="K244" s="177"/>
      <c r="L244" s="182"/>
      <c r="M244" s="183"/>
      <c r="N244" s="184"/>
      <c r="O244" s="184"/>
      <c r="P244" s="184"/>
      <c r="Q244" s="184"/>
      <c r="R244" s="184"/>
      <c r="S244" s="184"/>
      <c r="T244" s="185"/>
      <c r="AT244" s="186" t="s">
        <v>127</v>
      </c>
      <c r="AU244" s="186" t="s">
        <v>77</v>
      </c>
      <c r="AV244" s="12" t="s">
        <v>77</v>
      </c>
      <c r="AW244" s="12" t="s">
        <v>33</v>
      </c>
      <c r="AX244" s="12" t="s">
        <v>72</v>
      </c>
      <c r="AY244" s="186" t="s">
        <v>120</v>
      </c>
    </row>
    <row r="245" spans="2:51" s="13" customFormat="1" ht="11.25">
      <c r="B245" s="187"/>
      <c r="C245" s="188"/>
      <c r="D245" s="178" t="s">
        <v>127</v>
      </c>
      <c r="E245" s="189" t="s">
        <v>19</v>
      </c>
      <c r="F245" s="190" t="s">
        <v>125</v>
      </c>
      <c r="G245" s="188"/>
      <c r="H245" s="191">
        <v>64</v>
      </c>
      <c r="I245" s="192"/>
      <c r="J245" s="188"/>
      <c r="K245" s="188"/>
      <c r="L245" s="193"/>
      <c r="M245" s="194"/>
      <c r="N245" s="195"/>
      <c r="O245" s="195"/>
      <c r="P245" s="195"/>
      <c r="Q245" s="195"/>
      <c r="R245" s="195"/>
      <c r="S245" s="195"/>
      <c r="T245" s="196"/>
      <c r="AT245" s="197" t="s">
        <v>127</v>
      </c>
      <c r="AU245" s="197" t="s">
        <v>77</v>
      </c>
      <c r="AV245" s="13" t="s">
        <v>79</v>
      </c>
      <c r="AW245" s="13" t="s">
        <v>33</v>
      </c>
      <c r="AX245" s="13" t="s">
        <v>72</v>
      </c>
      <c r="AY245" s="197" t="s">
        <v>120</v>
      </c>
    </row>
    <row r="246" spans="2:51" s="15" customFormat="1" ht="11.25">
      <c r="B246" s="220"/>
      <c r="C246" s="221"/>
      <c r="D246" s="178" t="s">
        <v>127</v>
      </c>
      <c r="E246" s="222" t="s">
        <v>19</v>
      </c>
      <c r="F246" s="223" t="s">
        <v>242</v>
      </c>
      <c r="G246" s="221"/>
      <c r="H246" s="224">
        <v>64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127</v>
      </c>
      <c r="AU246" s="230" t="s">
        <v>77</v>
      </c>
      <c r="AV246" s="15" t="s">
        <v>119</v>
      </c>
      <c r="AW246" s="15" t="s">
        <v>33</v>
      </c>
      <c r="AX246" s="15" t="s">
        <v>72</v>
      </c>
      <c r="AY246" s="230" t="s">
        <v>120</v>
      </c>
    </row>
    <row r="247" spans="2:51" s="14" customFormat="1" ht="11.25">
      <c r="B247" s="198"/>
      <c r="C247" s="199"/>
      <c r="D247" s="178" t="s">
        <v>127</v>
      </c>
      <c r="E247" s="200" t="s">
        <v>19</v>
      </c>
      <c r="F247" s="201" t="s">
        <v>130</v>
      </c>
      <c r="G247" s="199"/>
      <c r="H247" s="202">
        <v>64</v>
      </c>
      <c r="I247" s="203"/>
      <c r="J247" s="199"/>
      <c r="K247" s="199"/>
      <c r="L247" s="204"/>
      <c r="M247" s="205"/>
      <c r="N247" s="206"/>
      <c r="O247" s="206"/>
      <c r="P247" s="206"/>
      <c r="Q247" s="206"/>
      <c r="R247" s="206"/>
      <c r="S247" s="206"/>
      <c r="T247" s="207"/>
      <c r="AT247" s="208" t="s">
        <v>127</v>
      </c>
      <c r="AU247" s="208" t="s">
        <v>77</v>
      </c>
      <c r="AV247" s="14" t="s">
        <v>131</v>
      </c>
      <c r="AW247" s="14" t="s">
        <v>33</v>
      </c>
      <c r="AX247" s="14" t="s">
        <v>77</v>
      </c>
      <c r="AY247" s="208" t="s">
        <v>120</v>
      </c>
    </row>
    <row r="248" spans="1:65" s="2" customFormat="1" ht="24.2" customHeight="1">
      <c r="A248" s="35"/>
      <c r="B248" s="36"/>
      <c r="C248" s="209" t="s">
        <v>302</v>
      </c>
      <c r="D248" s="209" t="s">
        <v>231</v>
      </c>
      <c r="E248" s="210" t="s">
        <v>303</v>
      </c>
      <c r="F248" s="211" t="s">
        <v>304</v>
      </c>
      <c r="G248" s="212" t="s">
        <v>239</v>
      </c>
      <c r="H248" s="213">
        <v>32</v>
      </c>
      <c r="I248" s="214"/>
      <c r="J248" s="215">
        <f>ROUND(I248*H248,2)</f>
        <v>0</v>
      </c>
      <c r="K248" s="216"/>
      <c r="L248" s="217"/>
      <c r="M248" s="218" t="s">
        <v>19</v>
      </c>
      <c r="N248" s="219" t="s">
        <v>43</v>
      </c>
      <c r="O248" s="65"/>
      <c r="P248" s="172">
        <f>O248*H248</f>
        <v>0</v>
      </c>
      <c r="Q248" s="172">
        <v>0</v>
      </c>
      <c r="R248" s="172">
        <f>Q248*H248</f>
        <v>0</v>
      </c>
      <c r="S248" s="172">
        <v>0</v>
      </c>
      <c r="T248" s="173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74" t="s">
        <v>234</v>
      </c>
      <c r="AT248" s="174" t="s">
        <v>231</v>
      </c>
      <c r="AU248" s="174" t="s">
        <v>77</v>
      </c>
      <c r="AY248" s="18" t="s">
        <v>120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8" t="s">
        <v>77</v>
      </c>
      <c r="BK248" s="175">
        <f>ROUND(I248*H248,2)</f>
        <v>0</v>
      </c>
      <c r="BL248" s="18" t="s">
        <v>234</v>
      </c>
      <c r="BM248" s="174" t="s">
        <v>305</v>
      </c>
    </row>
    <row r="249" spans="2:51" s="12" customFormat="1" ht="11.25">
      <c r="B249" s="176"/>
      <c r="C249" s="177"/>
      <c r="D249" s="178" t="s">
        <v>127</v>
      </c>
      <c r="E249" s="179" t="s">
        <v>19</v>
      </c>
      <c r="F249" s="180" t="s">
        <v>241</v>
      </c>
      <c r="G249" s="177"/>
      <c r="H249" s="179" t="s">
        <v>19</v>
      </c>
      <c r="I249" s="181"/>
      <c r="J249" s="177"/>
      <c r="K249" s="177"/>
      <c r="L249" s="182"/>
      <c r="M249" s="183"/>
      <c r="N249" s="184"/>
      <c r="O249" s="184"/>
      <c r="P249" s="184"/>
      <c r="Q249" s="184"/>
      <c r="R249" s="184"/>
      <c r="S249" s="184"/>
      <c r="T249" s="185"/>
      <c r="AT249" s="186" t="s">
        <v>127</v>
      </c>
      <c r="AU249" s="186" t="s">
        <v>77</v>
      </c>
      <c r="AV249" s="12" t="s">
        <v>77</v>
      </c>
      <c r="AW249" s="12" t="s">
        <v>33</v>
      </c>
      <c r="AX249" s="12" t="s">
        <v>72</v>
      </c>
      <c r="AY249" s="186" t="s">
        <v>120</v>
      </c>
    </row>
    <row r="250" spans="2:51" s="13" customFormat="1" ht="11.25">
      <c r="B250" s="187"/>
      <c r="C250" s="188"/>
      <c r="D250" s="178" t="s">
        <v>127</v>
      </c>
      <c r="E250" s="189" t="s">
        <v>19</v>
      </c>
      <c r="F250" s="190" t="s">
        <v>180</v>
      </c>
      <c r="G250" s="188"/>
      <c r="H250" s="191">
        <v>32</v>
      </c>
      <c r="I250" s="192"/>
      <c r="J250" s="188"/>
      <c r="K250" s="188"/>
      <c r="L250" s="193"/>
      <c r="M250" s="194"/>
      <c r="N250" s="195"/>
      <c r="O250" s="195"/>
      <c r="P250" s="195"/>
      <c r="Q250" s="195"/>
      <c r="R250" s="195"/>
      <c r="S250" s="195"/>
      <c r="T250" s="196"/>
      <c r="AT250" s="197" t="s">
        <v>127</v>
      </c>
      <c r="AU250" s="197" t="s">
        <v>77</v>
      </c>
      <c r="AV250" s="13" t="s">
        <v>79</v>
      </c>
      <c r="AW250" s="13" t="s">
        <v>33</v>
      </c>
      <c r="AX250" s="13" t="s">
        <v>72</v>
      </c>
      <c r="AY250" s="197" t="s">
        <v>120</v>
      </c>
    </row>
    <row r="251" spans="2:51" s="15" customFormat="1" ht="11.25">
      <c r="B251" s="220"/>
      <c r="C251" s="221"/>
      <c r="D251" s="178" t="s">
        <v>127</v>
      </c>
      <c r="E251" s="222" t="s">
        <v>19</v>
      </c>
      <c r="F251" s="223" t="s">
        <v>242</v>
      </c>
      <c r="G251" s="221"/>
      <c r="H251" s="224">
        <v>32</v>
      </c>
      <c r="I251" s="225"/>
      <c r="J251" s="221"/>
      <c r="K251" s="221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127</v>
      </c>
      <c r="AU251" s="230" t="s">
        <v>77</v>
      </c>
      <c r="AV251" s="15" t="s">
        <v>119</v>
      </c>
      <c r="AW251" s="15" t="s">
        <v>33</v>
      </c>
      <c r="AX251" s="15" t="s">
        <v>72</v>
      </c>
      <c r="AY251" s="230" t="s">
        <v>120</v>
      </c>
    </row>
    <row r="252" spans="2:51" s="14" customFormat="1" ht="11.25">
      <c r="B252" s="198"/>
      <c r="C252" s="199"/>
      <c r="D252" s="178" t="s">
        <v>127</v>
      </c>
      <c r="E252" s="200" t="s">
        <v>19</v>
      </c>
      <c r="F252" s="201" t="s">
        <v>130</v>
      </c>
      <c r="G252" s="199"/>
      <c r="H252" s="202">
        <v>32</v>
      </c>
      <c r="I252" s="203"/>
      <c r="J252" s="199"/>
      <c r="K252" s="199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127</v>
      </c>
      <c r="AU252" s="208" t="s">
        <v>77</v>
      </c>
      <c r="AV252" s="14" t="s">
        <v>131</v>
      </c>
      <c r="AW252" s="14" t="s">
        <v>33</v>
      </c>
      <c r="AX252" s="14" t="s">
        <v>77</v>
      </c>
      <c r="AY252" s="208" t="s">
        <v>120</v>
      </c>
    </row>
    <row r="253" spans="1:65" s="2" customFormat="1" ht="16.5" customHeight="1">
      <c r="A253" s="35"/>
      <c r="B253" s="36"/>
      <c r="C253" s="209" t="s">
        <v>306</v>
      </c>
      <c r="D253" s="209" t="s">
        <v>231</v>
      </c>
      <c r="E253" s="210" t="s">
        <v>307</v>
      </c>
      <c r="F253" s="211" t="s">
        <v>308</v>
      </c>
      <c r="G253" s="212" t="s">
        <v>239</v>
      </c>
      <c r="H253" s="213">
        <v>71</v>
      </c>
      <c r="I253" s="214"/>
      <c r="J253" s="215">
        <f>ROUND(I253*H253,2)</f>
        <v>0</v>
      </c>
      <c r="K253" s="216"/>
      <c r="L253" s="217"/>
      <c r="M253" s="218" t="s">
        <v>19</v>
      </c>
      <c r="N253" s="219" t="s">
        <v>43</v>
      </c>
      <c r="O253" s="65"/>
      <c r="P253" s="172">
        <f>O253*H253</f>
        <v>0</v>
      </c>
      <c r="Q253" s="172">
        <v>0</v>
      </c>
      <c r="R253" s="172">
        <f>Q253*H253</f>
        <v>0</v>
      </c>
      <c r="S253" s="172">
        <v>0</v>
      </c>
      <c r="T253" s="173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74" t="s">
        <v>234</v>
      </c>
      <c r="AT253" s="174" t="s">
        <v>231</v>
      </c>
      <c r="AU253" s="174" t="s">
        <v>77</v>
      </c>
      <c r="AY253" s="18" t="s">
        <v>120</v>
      </c>
      <c r="BE253" s="175">
        <f>IF(N253="základní",J253,0)</f>
        <v>0</v>
      </c>
      <c r="BF253" s="175">
        <f>IF(N253="snížená",J253,0)</f>
        <v>0</v>
      </c>
      <c r="BG253" s="175">
        <f>IF(N253="zákl. přenesená",J253,0)</f>
        <v>0</v>
      </c>
      <c r="BH253" s="175">
        <f>IF(N253="sníž. přenesená",J253,0)</f>
        <v>0</v>
      </c>
      <c r="BI253" s="175">
        <f>IF(N253="nulová",J253,0)</f>
        <v>0</v>
      </c>
      <c r="BJ253" s="18" t="s">
        <v>77</v>
      </c>
      <c r="BK253" s="175">
        <f>ROUND(I253*H253,2)</f>
        <v>0</v>
      </c>
      <c r="BL253" s="18" t="s">
        <v>234</v>
      </c>
      <c r="BM253" s="174" t="s">
        <v>309</v>
      </c>
    </row>
    <row r="254" spans="2:51" s="12" customFormat="1" ht="11.25">
      <c r="B254" s="176"/>
      <c r="C254" s="177"/>
      <c r="D254" s="178" t="s">
        <v>127</v>
      </c>
      <c r="E254" s="179" t="s">
        <v>19</v>
      </c>
      <c r="F254" s="180" t="s">
        <v>241</v>
      </c>
      <c r="G254" s="177"/>
      <c r="H254" s="179" t="s">
        <v>19</v>
      </c>
      <c r="I254" s="181"/>
      <c r="J254" s="177"/>
      <c r="K254" s="177"/>
      <c r="L254" s="182"/>
      <c r="M254" s="183"/>
      <c r="N254" s="184"/>
      <c r="O254" s="184"/>
      <c r="P254" s="184"/>
      <c r="Q254" s="184"/>
      <c r="R254" s="184"/>
      <c r="S254" s="184"/>
      <c r="T254" s="185"/>
      <c r="AT254" s="186" t="s">
        <v>127</v>
      </c>
      <c r="AU254" s="186" t="s">
        <v>77</v>
      </c>
      <c r="AV254" s="12" t="s">
        <v>77</v>
      </c>
      <c r="AW254" s="12" t="s">
        <v>33</v>
      </c>
      <c r="AX254" s="12" t="s">
        <v>72</v>
      </c>
      <c r="AY254" s="186" t="s">
        <v>120</v>
      </c>
    </row>
    <row r="255" spans="2:51" s="13" customFormat="1" ht="11.25">
      <c r="B255" s="187"/>
      <c r="C255" s="188"/>
      <c r="D255" s="178" t="s">
        <v>127</v>
      </c>
      <c r="E255" s="189" t="s">
        <v>19</v>
      </c>
      <c r="F255" s="190" t="s">
        <v>310</v>
      </c>
      <c r="G255" s="188"/>
      <c r="H255" s="191">
        <v>71</v>
      </c>
      <c r="I255" s="192"/>
      <c r="J255" s="188"/>
      <c r="K255" s="188"/>
      <c r="L255" s="193"/>
      <c r="M255" s="194"/>
      <c r="N255" s="195"/>
      <c r="O255" s="195"/>
      <c r="P255" s="195"/>
      <c r="Q255" s="195"/>
      <c r="R255" s="195"/>
      <c r="S255" s="195"/>
      <c r="T255" s="196"/>
      <c r="AT255" s="197" t="s">
        <v>127</v>
      </c>
      <c r="AU255" s="197" t="s">
        <v>77</v>
      </c>
      <c r="AV255" s="13" t="s">
        <v>79</v>
      </c>
      <c r="AW255" s="13" t="s">
        <v>33</v>
      </c>
      <c r="AX255" s="13" t="s">
        <v>72</v>
      </c>
      <c r="AY255" s="197" t="s">
        <v>120</v>
      </c>
    </row>
    <row r="256" spans="2:51" s="15" customFormat="1" ht="11.25">
      <c r="B256" s="220"/>
      <c r="C256" s="221"/>
      <c r="D256" s="178" t="s">
        <v>127</v>
      </c>
      <c r="E256" s="222" t="s">
        <v>19</v>
      </c>
      <c r="F256" s="223" t="s">
        <v>242</v>
      </c>
      <c r="G256" s="221"/>
      <c r="H256" s="224">
        <v>71</v>
      </c>
      <c r="I256" s="225"/>
      <c r="J256" s="221"/>
      <c r="K256" s="221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127</v>
      </c>
      <c r="AU256" s="230" t="s">
        <v>77</v>
      </c>
      <c r="AV256" s="15" t="s">
        <v>119</v>
      </c>
      <c r="AW256" s="15" t="s">
        <v>33</v>
      </c>
      <c r="AX256" s="15" t="s">
        <v>72</v>
      </c>
      <c r="AY256" s="230" t="s">
        <v>120</v>
      </c>
    </row>
    <row r="257" spans="2:51" s="14" customFormat="1" ht="11.25">
      <c r="B257" s="198"/>
      <c r="C257" s="199"/>
      <c r="D257" s="178" t="s">
        <v>127</v>
      </c>
      <c r="E257" s="200" t="s">
        <v>19</v>
      </c>
      <c r="F257" s="201" t="s">
        <v>130</v>
      </c>
      <c r="G257" s="199"/>
      <c r="H257" s="202">
        <v>71</v>
      </c>
      <c r="I257" s="203"/>
      <c r="J257" s="199"/>
      <c r="K257" s="199"/>
      <c r="L257" s="204"/>
      <c r="M257" s="205"/>
      <c r="N257" s="206"/>
      <c r="O257" s="206"/>
      <c r="P257" s="206"/>
      <c r="Q257" s="206"/>
      <c r="R257" s="206"/>
      <c r="S257" s="206"/>
      <c r="T257" s="207"/>
      <c r="AT257" s="208" t="s">
        <v>127</v>
      </c>
      <c r="AU257" s="208" t="s">
        <v>77</v>
      </c>
      <c r="AV257" s="14" t="s">
        <v>131</v>
      </c>
      <c r="AW257" s="14" t="s">
        <v>33</v>
      </c>
      <c r="AX257" s="14" t="s">
        <v>77</v>
      </c>
      <c r="AY257" s="208" t="s">
        <v>120</v>
      </c>
    </row>
    <row r="258" spans="1:65" s="2" customFormat="1" ht="16.5" customHeight="1">
      <c r="A258" s="35"/>
      <c r="B258" s="36"/>
      <c r="C258" s="209" t="s">
        <v>311</v>
      </c>
      <c r="D258" s="209" t="s">
        <v>231</v>
      </c>
      <c r="E258" s="210" t="s">
        <v>312</v>
      </c>
      <c r="F258" s="211" t="s">
        <v>313</v>
      </c>
      <c r="G258" s="212" t="s">
        <v>239</v>
      </c>
      <c r="H258" s="213">
        <v>99</v>
      </c>
      <c r="I258" s="214"/>
      <c r="J258" s="215">
        <f>ROUND(I258*H258,2)</f>
        <v>0</v>
      </c>
      <c r="K258" s="216"/>
      <c r="L258" s="217"/>
      <c r="M258" s="218" t="s">
        <v>19</v>
      </c>
      <c r="N258" s="219" t="s">
        <v>43</v>
      </c>
      <c r="O258" s="65"/>
      <c r="P258" s="172">
        <f>O258*H258</f>
        <v>0</v>
      </c>
      <c r="Q258" s="172">
        <v>0</v>
      </c>
      <c r="R258" s="172">
        <f>Q258*H258</f>
        <v>0</v>
      </c>
      <c r="S258" s="172">
        <v>0</v>
      </c>
      <c r="T258" s="173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74" t="s">
        <v>234</v>
      </c>
      <c r="AT258" s="174" t="s">
        <v>231</v>
      </c>
      <c r="AU258" s="174" t="s">
        <v>77</v>
      </c>
      <c r="AY258" s="18" t="s">
        <v>120</v>
      </c>
      <c r="BE258" s="175">
        <f>IF(N258="základní",J258,0)</f>
        <v>0</v>
      </c>
      <c r="BF258" s="175">
        <f>IF(N258="snížená",J258,0)</f>
        <v>0</v>
      </c>
      <c r="BG258" s="175">
        <f>IF(N258="zákl. přenesená",J258,0)</f>
        <v>0</v>
      </c>
      <c r="BH258" s="175">
        <f>IF(N258="sníž. přenesená",J258,0)</f>
        <v>0</v>
      </c>
      <c r="BI258" s="175">
        <f>IF(N258="nulová",J258,0)</f>
        <v>0</v>
      </c>
      <c r="BJ258" s="18" t="s">
        <v>77</v>
      </c>
      <c r="BK258" s="175">
        <f>ROUND(I258*H258,2)</f>
        <v>0</v>
      </c>
      <c r="BL258" s="18" t="s">
        <v>234</v>
      </c>
      <c r="BM258" s="174" t="s">
        <v>314</v>
      </c>
    </row>
    <row r="259" spans="2:51" s="12" customFormat="1" ht="11.25">
      <c r="B259" s="176"/>
      <c r="C259" s="177"/>
      <c r="D259" s="178" t="s">
        <v>127</v>
      </c>
      <c r="E259" s="179" t="s">
        <v>19</v>
      </c>
      <c r="F259" s="180" t="s">
        <v>241</v>
      </c>
      <c r="G259" s="177"/>
      <c r="H259" s="179" t="s">
        <v>19</v>
      </c>
      <c r="I259" s="181"/>
      <c r="J259" s="177"/>
      <c r="K259" s="177"/>
      <c r="L259" s="182"/>
      <c r="M259" s="183"/>
      <c r="N259" s="184"/>
      <c r="O259" s="184"/>
      <c r="P259" s="184"/>
      <c r="Q259" s="184"/>
      <c r="R259" s="184"/>
      <c r="S259" s="184"/>
      <c r="T259" s="185"/>
      <c r="AT259" s="186" t="s">
        <v>127</v>
      </c>
      <c r="AU259" s="186" t="s">
        <v>77</v>
      </c>
      <c r="AV259" s="12" t="s">
        <v>77</v>
      </c>
      <c r="AW259" s="12" t="s">
        <v>33</v>
      </c>
      <c r="AX259" s="12" t="s">
        <v>72</v>
      </c>
      <c r="AY259" s="186" t="s">
        <v>120</v>
      </c>
    </row>
    <row r="260" spans="2:51" s="13" customFormat="1" ht="11.25">
      <c r="B260" s="187"/>
      <c r="C260" s="188"/>
      <c r="D260" s="178" t="s">
        <v>127</v>
      </c>
      <c r="E260" s="189" t="s">
        <v>19</v>
      </c>
      <c r="F260" s="190" t="s">
        <v>315</v>
      </c>
      <c r="G260" s="188"/>
      <c r="H260" s="191">
        <v>99</v>
      </c>
      <c r="I260" s="192"/>
      <c r="J260" s="188"/>
      <c r="K260" s="188"/>
      <c r="L260" s="193"/>
      <c r="M260" s="194"/>
      <c r="N260" s="195"/>
      <c r="O260" s="195"/>
      <c r="P260" s="195"/>
      <c r="Q260" s="195"/>
      <c r="R260" s="195"/>
      <c r="S260" s="195"/>
      <c r="T260" s="196"/>
      <c r="AT260" s="197" t="s">
        <v>127</v>
      </c>
      <c r="AU260" s="197" t="s">
        <v>77</v>
      </c>
      <c r="AV260" s="13" t="s">
        <v>79</v>
      </c>
      <c r="AW260" s="13" t="s">
        <v>33</v>
      </c>
      <c r="AX260" s="13" t="s">
        <v>72</v>
      </c>
      <c r="AY260" s="197" t="s">
        <v>120</v>
      </c>
    </row>
    <row r="261" spans="2:51" s="15" customFormat="1" ht="11.25">
      <c r="B261" s="220"/>
      <c r="C261" s="221"/>
      <c r="D261" s="178" t="s">
        <v>127</v>
      </c>
      <c r="E261" s="222" t="s">
        <v>19</v>
      </c>
      <c r="F261" s="223" t="s">
        <v>242</v>
      </c>
      <c r="G261" s="221"/>
      <c r="H261" s="224">
        <v>99</v>
      </c>
      <c r="I261" s="225"/>
      <c r="J261" s="221"/>
      <c r="K261" s="221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127</v>
      </c>
      <c r="AU261" s="230" t="s">
        <v>77</v>
      </c>
      <c r="AV261" s="15" t="s">
        <v>119</v>
      </c>
      <c r="AW261" s="15" t="s">
        <v>33</v>
      </c>
      <c r="AX261" s="15" t="s">
        <v>72</v>
      </c>
      <c r="AY261" s="230" t="s">
        <v>120</v>
      </c>
    </row>
    <row r="262" spans="2:51" s="14" customFormat="1" ht="11.25">
      <c r="B262" s="198"/>
      <c r="C262" s="199"/>
      <c r="D262" s="178" t="s">
        <v>127</v>
      </c>
      <c r="E262" s="200" t="s">
        <v>19</v>
      </c>
      <c r="F262" s="201" t="s">
        <v>130</v>
      </c>
      <c r="G262" s="199"/>
      <c r="H262" s="202">
        <v>99</v>
      </c>
      <c r="I262" s="203"/>
      <c r="J262" s="199"/>
      <c r="K262" s="199"/>
      <c r="L262" s="204"/>
      <c r="M262" s="205"/>
      <c r="N262" s="206"/>
      <c r="O262" s="206"/>
      <c r="P262" s="206"/>
      <c r="Q262" s="206"/>
      <c r="R262" s="206"/>
      <c r="S262" s="206"/>
      <c r="T262" s="207"/>
      <c r="AT262" s="208" t="s">
        <v>127</v>
      </c>
      <c r="AU262" s="208" t="s">
        <v>77</v>
      </c>
      <c r="AV262" s="14" t="s">
        <v>131</v>
      </c>
      <c r="AW262" s="14" t="s">
        <v>33</v>
      </c>
      <c r="AX262" s="14" t="s">
        <v>77</v>
      </c>
      <c r="AY262" s="208" t="s">
        <v>120</v>
      </c>
    </row>
    <row r="263" spans="1:65" s="2" customFormat="1" ht="16.5" customHeight="1">
      <c r="A263" s="35"/>
      <c r="B263" s="36"/>
      <c r="C263" s="209" t="s">
        <v>316</v>
      </c>
      <c r="D263" s="209" t="s">
        <v>231</v>
      </c>
      <c r="E263" s="210" t="s">
        <v>317</v>
      </c>
      <c r="F263" s="211" t="s">
        <v>318</v>
      </c>
      <c r="G263" s="212" t="s">
        <v>239</v>
      </c>
      <c r="H263" s="213">
        <v>71</v>
      </c>
      <c r="I263" s="214"/>
      <c r="J263" s="215">
        <f>ROUND(I263*H263,2)</f>
        <v>0</v>
      </c>
      <c r="K263" s="216"/>
      <c r="L263" s="217"/>
      <c r="M263" s="218" t="s">
        <v>19</v>
      </c>
      <c r="N263" s="219" t="s">
        <v>43</v>
      </c>
      <c r="O263" s="65"/>
      <c r="P263" s="172">
        <f>O263*H263</f>
        <v>0</v>
      </c>
      <c r="Q263" s="172">
        <v>0</v>
      </c>
      <c r="R263" s="172">
        <f>Q263*H263</f>
        <v>0</v>
      </c>
      <c r="S263" s="172">
        <v>0</v>
      </c>
      <c r="T263" s="173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74" t="s">
        <v>234</v>
      </c>
      <c r="AT263" s="174" t="s">
        <v>231</v>
      </c>
      <c r="AU263" s="174" t="s">
        <v>77</v>
      </c>
      <c r="AY263" s="18" t="s">
        <v>120</v>
      </c>
      <c r="BE263" s="175">
        <f>IF(N263="základní",J263,0)</f>
        <v>0</v>
      </c>
      <c r="BF263" s="175">
        <f>IF(N263="snížená",J263,0)</f>
        <v>0</v>
      </c>
      <c r="BG263" s="175">
        <f>IF(N263="zákl. přenesená",J263,0)</f>
        <v>0</v>
      </c>
      <c r="BH263" s="175">
        <f>IF(N263="sníž. přenesená",J263,0)</f>
        <v>0</v>
      </c>
      <c r="BI263" s="175">
        <f>IF(N263="nulová",J263,0)</f>
        <v>0</v>
      </c>
      <c r="BJ263" s="18" t="s">
        <v>77</v>
      </c>
      <c r="BK263" s="175">
        <f>ROUND(I263*H263,2)</f>
        <v>0</v>
      </c>
      <c r="BL263" s="18" t="s">
        <v>234</v>
      </c>
      <c r="BM263" s="174" t="s">
        <v>319</v>
      </c>
    </row>
    <row r="264" spans="2:51" s="12" customFormat="1" ht="11.25">
      <c r="B264" s="176"/>
      <c r="C264" s="177"/>
      <c r="D264" s="178" t="s">
        <v>127</v>
      </c>
      <c r="E264" s="179" t="s">
        <v>19</v>
      </c>
      <c r="F264" s="180" t="s">
        <v>241</v>
      </c>
      <c r="G264" s="177"/>
      <c r="H264" s="179" t="s">
        <v>19</v>
      </c>
      <c r="I264" s="181"/>
      <c r="J264" s="177"/>
      <c r="K264" s="177"/>
      <c r="L264" s="182"/>
      <c r="M264" s="183"/>
      <c r="N264" s="184"/>
      <c r="O264" s="184"/>
      <c r="P264" s="184"/>
      <c r="Q264" s="184"/>
      <c r="R264" s="184"/>
      <c r="S264" s="184"/>
      <c r="T264" s="185"/>
      <c r="AT264" s="186" t="s">
        <v>127</v>
      </c>
      <c r="AU264" s="186" t="s">
        <v>77</v>
      </c>
      <c r="AV264" s="12" t="s">
        <v>77</v>
      </c>
      <c r="AW264" s="12" t="s">
        <v>33</v>
      </c>
      <c r="AX264" s="12" t="s">
        <v>72</v>
      </c>
      <c r="AY264" s="186" t="s">
        <v>120</v>
      </c>
    </row>
    <row r="265" spans="2:51" s="13" customFormat="1" ht="11.25">
      <c r="B265" s="187"/>
      <c r="C265" s="188"/>
      <c r="D265" s="178" t="s">
        <v>127</v>
      </c>
      <c r="E265" s="189" t="s">
        <v>19</v>
      </c>
      <c r="F265" s="190" t="s">
        <v>310</v>
      </c>
      <c r="G265" s="188"/>
      <c r="H265" s="191">
        <v>71</v>
      </c>
      <c r="I265" s="192"/>
      <c r="J265" s="188"/>
      <c r="K265" s="188"/>
      <c r="L265" s="193"/>
      <c r="M265" s="194"/>
      <c r="N265" s="195"/>
      <c r="O265" s="195"/>
      <c r="P265" s="195"/>
      <c r="Q265" s="195"/>
      <c r="R265" s="195"/>
      <c r="S265" s="195"/>
      <c r="T265" s="196"/>
      <c r="AT265" s="197" t="s">
        <v>127</v>
      </c>
      <c r="AU265" s="197" t="s">
        <v>77</v>
      </c>
      <c r="AV265" s="13" t="s">
        <v>79</v>
      </c>
      <c r="AW265" s="13" t="s">
        <v>33</v>
      </c>
      <c r="AX265" s="13" t="s">
        <v>72</v>
      </c>
      <c r="AY265" s="197" t="s">
        <v>120</v>
      </c>
    </row>
    <row r="266" spans="2:51" s="15" customFormat="1" ht="11.25">
      <c r="B266" s="220"/>
      <c r="C266" s="221"/>
      <c r="D266" s="178" t="s">
        <v>127</v>
      </c>
      <c r="E266" s="222" t="s">
        <v>19</v>
      </c>
      <c r="F266" s="223" t="s">
        <v>242</v>
      </c>
      <c r="G266" s="221"/>
      <c r="H266" s="224">
        <v>71</v>
      </c>
      <c r="I266" s="225"/>
      <c r="J266" s="221"/>
      <c r="K266" s="221"/>
      <c r="L266" s="226"/>
      <c r="M266" s="227"/>
      <c r="N266" s="228"/>
      <c r="O266" s="228"/>
      <c r="P266" s="228"/>
      <c r="Q266" s="228"/>
      <c r="R266" s="228"/>
      <c r="S266" s="228"/>
      <c r="T266" s="229"/>
      <c r="AT266" s="230" t="s">
        <v>127</v>
      </c>
      <c r="AU266" s="230" t="s">
        <v>77</v>
      </c>
      <c r="AV266" s="15" t="s">
        <v>119</v>
      </c>
      <c r="AW266" s="15" t="s">
        <v>33</v>
      </c>
      <c r="AX266" s="15" t="s">
        <v>72</v>
      </c>
      <c r="AY266" s="230" t="s">
        <v>120</v>
      </c>
    </row>
    <row r="267" spans="2:51" s="14" customFormat="1" ht="11.25">
      <c r="B267" s="198"/>
      <c r="C267" s="199"/>
      <c r="D267" s="178" t="s">
        <v>127</v>
      </c>
      <c r="E267" s="200" t="s">
        <v>19</v>
      </c>
      <c r="F267" s="201" t="s">
        <v>130</v>
      </c>
      <c r="G267" s="199"/>
      <c r="H267" s="202">
        <v>71</v>
      </c>
      <c r="I267" s="203"/>
      <c r="J267" s="199"/>
      <c r="K267" s="199"/>
      <c r="L267" s="204"/>
      <c r="M267" s="205"/>
      <c r="N267" s="206"/>
      <c r="O267" s="206"/>
      <c r="P267" s="206"/>
      <c r="Q267" s="206"/>
      <c r="R267" s="206"/>
      <c r="S267" s="206"/>
      <c r="T267" s="207"/>
      <c r="AT267" s="208" t="s">
        <v>127</v>
      </c>
      <c r="AU267" s="208" t="s">
        <v>77</v>
      </c>
      <c r="AV267" s="14" t="s">
        <v>131</v>
      </c>
      <c r="AW267" s="14" t="s">
        <v>33</v>
      </c>
      <c r="AX267" s="14" t="s">
        <v>77</v>
      </c>
      <c r="AY267" s="208" t="s">
        <v>120</v>
      </c>
    </row>
    <row r="268" spans="1:65" s="2" customFormat="1" ht="16.5" customHeight="1">
      <c r="A268" s="35"/>
      <c r="B268" s="36"/>
      <c r="C268" s="209" t="s">
        <v>320</v>
      </c>
      <c r="D268" s="209" t="s">
        <v>231</v>
      </c>
      <c r="E268" s="210" t="s">
        <v>321</v>
      </c>
      <c r="F268" s="211" t="s">
        <v>322</v>
      </c>
      <c r="G268" s="212" t="s">
        <v>239</v>
      </c>
      <c r="H268" s="213">
        <v>141</v>
      </c>
      <c r="I268" s="214"/>
      <c r="J268" s="215">
        <f>ROUND(I268*H268,2)</f>
        <v>0</v>
      </c>
      <c r="K268" s="216"/>
      <c r="L268" s="217"/>
      <c r="M268" s="218" t="s">
        <v>19</v>
      </c>
      <c r="N268" s="219" t="s">
        <v>43</v>
      </c>
      <c r="O268" s="65"/>
      <c r="P268" s="172">
        <f>O268*H268</f>
        <v>0</v>
      </c>
      <c r="Q268" s="172">
        <v>0</v>
      </c>
      <c r="R268" s="172">
        <f>Q268*H268</f>
        <v>0</v>
      </c>
      <c r="S268" s="172">
        <v>0</v>
      </c>
      <c r="T268" s="173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74" t="s">
        <v>234</v>
      </c>
      <c r="AT268" s="174" t="s">
        <v>231</v>
      </c>
      <c r="AU268" s="174" t="s">
        <v>77</v>
      </c>
      <c r="AY268" s="18" t="s">
        <v>120</v>
      </c>
      <c r="BE268" s="175">
        <f>IF(N268="základní",J268,0)</f>
        <v>0</v>
      </c>
      <c r="BF268" s="175">
        <f>IF(N268="snížená",J268,0)</f>
        <v>0</v>
      </c>
      <c r="BG268" s="175">
        <f>IF(N268="zákl. přenesená",J268,0)</f>
        <v>0</v>
      </c>
      <c r="BH268" s="175">
        <f>IF(N268="sníž. přenesená",J268,0)</f>
        <v>0</v>
      </c>
      <c r="BI268" s="175">
        <f>IF(N268="nulová",J268,0)</f>
        <v>0</v>
      </c>
      <c r="BJ268" s="18" t="s">
        <v>77</v>
      </c>
      <c r="BK268" s="175">
        <f>ROUND(I268*H268,2)</f>
        <v>0</v>
      </c>
      <c r="BL268" s="18" t="s">
        <v>234</v>
      </c>
      <c r="BM268" s="174" t="s">
        <v>323</v>
      </c>
    </row>
    <row r="269" spans="2:51" s="12" customFormat="1" ht="11.25">
      <c r="B269" s="176"/>
      <c r="C269" s="177"/>
      <c r="D269" s="178" t="s">
        <v>127</v>
      </c>
      <c r="E269" s="179" t="s">
        <v>19</v>
      </c>
      <c r="F269" s="180" t="s">
        <v>241</v>
      </c>
      <c r="G269" s="177"/>
      <c r="H269" s="179" t="s">
        <v>19</v>
      </c>
      <c r="I269" s="181"/>
      <c r="J269" s="177"/>
      <c r="K269" s="177"/>
      <c r="L269" s="182"/>
      <c r="M269" s="183"/>
      <c r="N269" s="184"/>
      <c r="O269" s="184"/>
      <c r="P269" s="184"/>
      <c r="Q269" s="184"/>
      <c r="R269" s="184"/>
      <c r="S269" s="184"/>
      <c r="T269" s="185"/>
      <c r="AT269" s="186" t="s">
        <v>127</v>
      </c>
      <c r="AU269" s="186" t="s">
        <v>77</v>
      </c>
      <c r="AV269" s="12" t="s">
        <v>77</v>
      </c>
      <c r="AW269" s="12" t="s">
        <v>33</v>
      </c>
      <c r="AX269" s="12" t="s">
        <v>72</v>
      </c>
      <c r="AY269" s="186" t="s">
        <v>120</v>
      </c>
    </row>
    <row r="270" spans="2:51" s="13" customFormat="1" ht="11.25">
      <c r="B270" s="187"/>
      <c r="C270" s="188"/>
      <c r="D270" s="178" t="s">
        <v>127</v>
      </c>
      <c r="E270" s="189" t="s">
        <v>19</v>
      </c>
      <c r="F270" s="190" t="s">
        <v>324</v>
      </c>
      <c r="G270" s="188"/>
      <c r="H270" s="191">
        <v>141</v>
      </c>
      <c r="I270" s="192"/>
      <c r="J270" s="188"/>
      <c r="K270" s="188"/>
      <c r="L270" s="193"/>
      <c r="M270" s="194"/>
      <c r="N270" s="195"/>
      <c r="O270" s="195"/>
      <c r="P270" s="195"/>
      <c r="Q270" s="195"/>
      <c r="R270" s="195"/>
      <c r="S270" s="195"/>
      <c r="T270" s="196"/>
      <c r="AT270" s="197" t="s">
        <v>127</v>
      </c>
      <c r="AU270" s="197" t="s">
        <v>77</v>
      </c>
      <c r="AV270" s="13" t="s">
        <v>79</v>
      </c>
      <c r="AW270" s="13" t="s">
        <v>33</v>
      </c>
      <c r="AX270" s="13" t="s">
        <v>72</v>
      </c>
      <c r="AY270" s="197" t="s">
        <v>120</v>
      </c>
    </row>
    <row r="271" spans="2:51" s="15" customFormat="1" ht="11.25">
      <c r="B271" s="220"/>
      <c r="C271" s="221"/>
      <c r="D271" s="178" t="s">
        <v>127</v>
      </c>
      <c r="E271" s="222" t="s">
        <v>19</v>
      </c>
      <c r="F271" s="223" t="s">
        <v>242</v>
      </c>
      <c r="G271" s="221"/>
      <c r="H271" s="224">
        <v>141</v>
      </c>
      <c r="I271" s="225"/>
      <c r="J271" s="221"/>
      <c r="K271" s="221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127</v>
      </c>
      <c r="AU271" s="230" t="s">
        <v>77</v>
      </c>
      <c r="AV271" s="15" t="s">
        <v>119</v>
      </c>
      <c r="AW271" s="15" t="s">
        <v>33</v>
      </c>
      <c r="AX271" s="15" t="s">
        <v>72</v>
      </c>
      <c r="AY271" s="230" t="s">
        <v>120</v>
      </c>
    </row>
    <row r="272" spans="2:51" s="14" customFormat="1" ht="11.25">
      <c r="B272" s="198"/>
      <c r="C272" s="199"/>
      <c r="D272" s="178" t="s">
        <v>127</v>
      </c>
      <c r="E272" s="200" t="s">
        <v>19</v>
      </c>
      <c r="F272" s="201" t="s">
        <v>130</v>
      </c>
      <c r="G272" s="199"/>
      <c r="H272" s="202">
        <v>141</v>
      </c>
      <c r="I272" s="203"/>
      <c r="J272" s="199"/>
      <c r="K272" s="199"/>
      <c r="L272" s="204"/>
      <c r="M272" s="205"/>
      <c r="N272" s="206"/>
      <c r="O272" s="206"/>
      <c r="P272" s="206"/>
      <c r="Q272" s="206"/>
      <c r="R272" s="206"/>
      <c r="S272" s="206"/>
      <c r="T272" s="207"/>
      <c r="AT272" s="208" t="s">
        <v>127</v>
      </c>
      <c r="AU272" s="208" t="s">
        <v>77</v>
      </c>
      <c r="AV272" s="14" t="s">
        <v>131</v>
      </c>
      <c r="AW272" s="14" t="s">
        <v>33</v>
      </c>
      <c r="AX272" s="14" t="s">
        <v>77</v>
      </c>
      <c r="AY272" s="208" t="s">
        <v>120</v>
      </c>
    </row>
    <row r="273" spans="1:65" s="2" customFormat="1" ht="16.5" customHeight="1">
      <c r="A273" s="35"/>
      <c r="B273" s="36"/>
      <c r="C273" s="209" t="s">
        <v>325</v>
      </c>
      <c r="D273" s="209" t="s">
        <v>231</v>
      </c>
      <c r="E273" s="210" t="s">
        <v>326</v>
      </c>
      <c r="F273" s="211" t="s">
        <v>327</v>
      </c>
      <c r="G273" s="212" t="s">
        <v>328</v>
      </c>
      <c r="H273" s="213">
        <v>97</v>
      </c>
      <c r="I273" s="214"/>
      <c r="J273" s="215">
        <f>ROUND(I273*H273,2)</f>
        <v>0</v>
      </c>
      <c r="K273" s="216"/>
      <c r="L273" s="217"/>
      <c r="M273" s="218" t="s">
        <v>19</v>
      </c>
      <c r="N273" s="219" t="s">
        <v>43</v>
      </c>
      <c r="O273" s="65"/>
      <c r="P273" s="172">
        <f>O273*H273</f>
        <v>0</v>
      </c>
      <c r="Q273" s="172">
        <v>0</v>
      </c>
      <c r="R273" s="172">
        <f>Q273*H273</f>
        <v>0</v>
      </c>
      <c r="S273" s="172">
        <v>0</v>
      </c>
      <c r="T273" s="17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74" t="s">
        <v>234</v>
      </c>
      <c r="AT273" s="174" t="s">
        <v>231</v>
      </c>
      <c r="AU273" s="174" t="s">
        <v>77</v>
      </c>
      <c r="AY273" s="18" t="s">
        <v>120</v>
      </c>
      <c r="BE273" s="175">
        <f>IF(N273="základní",J273,0)</f>
        <v>0</v>
      </c>
      <c r="BF273" s="175">
        <f>IF(N273="snížená",J273,0)</f>
        <v>0</v>
      </c>
      <c r="BG273" s="175">
        <f>IF(N273="zákl. přenesená",J273,0)</f>
        <v>0</v>
      </c>
      <c r="BH273" s="175">
        <f>IF(N273="sníž. přenesená",J273,0)</f>
        <v>0</v>
      </c>
      <c r="BI273" s="175">
        <f>IF(N273="nulová",J273,0)</f>
        <v>0</v>
      </c>
      <c r="BJ273" s="18" t="s">
        <v>77</v>
      </c>
      <c r="BK273" s="175">
        <f>ROUND(I273*H273,2)</f>
        <v>0</v>
      </c>
      <c r="BL273" s="18" t="s">
        <v>234</v>
      </c>
      <c r="BM273" s="174" t="s">
        <v>329</v>
      </c>
    </row>
    <row r="274" spans="2:51" s="12" customFormat="1" ht="11.25">
      <c r="B274" s="176"/>
      <c r="C274" s="177"/>
      <c r="D274" s="178" t="s">
        <v>127</v>
      </c>
      <c r="E274" s="179" t="s">
        <v>19</v>
      </c>
      <c r="F274" s="180" t="s">
        <v>241</v>
      </c>
      <c r="G274" s="177"/>
      <c r="H274" s="179" t="s">
        <v>19</v>
      </c>
      <c r="I274" s="181"/>
      <c r="J274" s="177"/>
      <c r="K274" s="177"/>
      <c r="L274" s="182"/>
      <c r="M274" s="183"/>
      <c r="N274" s="184"/>
      <c r="O274" s="184"/>
      <c r="P274" s="184"/>
      <c r="Q274" s="184"/>
      <c r="R274" s="184"/>
      <c r="S274" s="184"/>
      <c r="T274" s="185"/>
      <c r="AT274" s="186" t="s">
        <v>127</v>
      </c>
      <c r="AU274" s="186" t="s">
        <v>77</v>
      </c>
      <c r="AV274" s="12" t="s">
        <v>77</v>
      </c>
      <c r="AW274" s="12" t="s">
        <v>33</v>
      </c>
      <c r="AX274" s="12" t="s">
        <v>72</v>
      </c>
      <c r="AY274" s="186" t="s">
        <v>120</v>
      </c>
    </row>
    <row r="275" spans="2:51" s="13" customFormat="1" ht="11.25">
      <c r="B275" s="187"/>
      <c r="C275" s="188"/>
      <c r="D275" s="178" t="s">
        <v>127</v>
      </c>
      <c r="E275" s="189" t="s">
        <v>19</v>
      </c>
      <c r="F275" s="190" t="s">
        <v>330</v>
      </c>
      <c r="G275" s="188"/>
      <c r="H275" s="191">
        <v>97</v>
      </c>
      <c r="I275" s="192"/>
      <c r="J275" s="188"/>
      <c r="K275" s="188"/>
      <c r="L275" s="193"/>
      <c r="M275" s="194"/>
      <c r="N275" s="195"/>
      <c r="O275" s="195"/>
      <c r="P275" s="195"/>
      <c r="Q275" s="195"/>
      <c r="R275" s="195"/>
      <c r="S275" s="195"/>
      <c r="T275" s="196"/>
      <c r="AT275" s="197" t="s">
        <v>127</v>
      </c>
      <c r="AU275" s="197" t="s">
        <v>77</v>
      </c>
      <c r="AV275" s="13" t="s">
        <v>79</v>
      </c>
      <c r="AW275" s="13" t="s">
        <v>33</v>
      </c>
      <c r="AX275" s="13" t="s">
        <v>72</v>
      </c>
      <c r="AY275" s="197" t="s">
        <v>120</v>
      </c>
    </row>
    <row r="276" spans="2:51" s="15" customFormat="1" ht="11.25">
      <c r="B276" s="220"/>
      <c r="C276" s="221"/>
      <c r="D276" s="178" t="s">
        <v>127</v>
      </c>
      <c r="E276" s="222" t="s">
        <v>19</v>
      </c>
      <c r="F276" s="223" t="s">
        <v>242</v>
      </c>
      <c r="G276" s="221"/>
      <c r="H276" s="224">
        <v>97</v>
      </c>
      <c r="I276" s="225"/>
      <c r="J276" s="221"/>
      <c r="K276" s="221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127</v>
      </c>
      <c r="AU276" s="230" t="s">
        <v>77</v>
      </c>
      <c r="AV276" s="15" t="s">
        <v>119</v>
      </c>
      <c r="AW276" s="15" t="s">
        <v>33</v>
      </c>
      <c r="AX276" s="15" t="s">
        <v>72</v>
      </c>
      <c r="AY276" s="230" t="s">
        <v>120</v>
      </c>
    </row>
    <row r="277" spans="2:51" s="14" customFormat="1" ht="11.25">
      <c r="B277" s="198"/>
      <c r="C277" s="199"/>
      <c r="D277" s="178" t="s">
        <v>127</v>
      </c>
      <c r="E277" s="200" t="s">
        <v>19</v>
      </c>
      <c r="F277" s="201" t="s">
        <v>130</v>
      </c>
      <c r="G277" s="199"/>
      <c r="H277" s="202">
        <v>97</v>
      </c>
      <c r="I277" s="203"/>
      <c r="J277" s="199"/>
      <c r="K277" s="199"/>
      <c r="L277" s="204"/>
      <c r="M277" s="205"/>
      <c r="N277" s="206"/>
      <c r="O277" s="206"/>
      <c r="P277" s="206"/>
      <c r="Q277" s="206"/>
      <c r="R277" s="206"/>
      <c r="S277" s="206"/>
      <c r="T277" s="207"/>
      <c r="AT277" s="208" t="s">
        <v>127</v>
      </c>
      <c r="AU277" s="208" t="s">
        <v>77</v>
      </c>
      <c r="AV277" s="14" t="s">
        <v>131</v>
      </c>
      <c r="AW277" s="14" t="s">
        <v>33</v>
      </c>
      <c r="AX277" s="14" t="s">
        <v>77</v>
      </c>
      <c r="AY277" s="208" t="s">
        <v>120</v>
      </c>
    </row>
    <row r="278" spans="1:65" s="2" customFormat="1" ht="16.5" customHeight="1">
      <c r="A278" s="35"/>
      <c r="B278" s="36"/>
      <c r="C278" s="209" t="s">
        <v>331</v>
      </c>
      <c r="D278" s="209" t="s">
        <v>231</v>
      </c>
      <c r="E278" s="210" t="s">
        <v>332</v>
      </c>
      <c r="F278" s="211" t="s">
        <v>327</v>
      </c>
      <c r="G278" s="212" t="s">
        <v>239</v>
      </c>
      <c r="H278" s="213">
        <v>145</v>
      </c>
      <c r="I278" s="214"/>
      <c r="J278" s="215">
        <f>ROUND(I278*H278,2)</f>
        <v>0</v>
      </c>
      <c r="K278" s="216"/>
      <c r="L278" s="217"/>
      <c r="M278" s="218" t="s">
        <v>19</v>
      </c>
      <c r="N278" s="219" t="s">
        <v>43</v>
      </c>
      <c r="O278" s="65"/>
      <c r="P278" s="172">
        <f>O278*H278</f>
        <v>0</v>
      </c>
      <c r="Q278" s="172">
        <v>0</v>
      </c>
      <c r="R278" s="172">
        <f>Q278*H278</f>
        <v>0</v>
      </c>
      <c r="S278" s="172">
        <v>0</v>
      </c>
      <c r="T278" s="173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74" t="s">
        <v>234</v>
      </c>
      <c r="AT278" s="174" t="s">
        <v>231</v>
      </c>
      <c r="AU278" s="174" t="s">
        <v>77</v>
      </c>
      <c r="AY278" s="18" t="s">
        <v>120</v>
      </c>
      <c r="BE278" s="175">
        <f>IF(N278="základní",J278,0)</f>
        <v>0</v>
      </c>
      <c r="BF278" s="175">
        <f>IF(N278="snížená",J278,0)</f>
        <v>0</v>
      </c>
      <c r="BG278" s="175">
        <f>IF(N278="zákl. přenesená",J278,0)</f>
        <v>0</v>
      </c>
      <c r="BH278" s="175">
        <f>IF(N278="sníž. přenesená",J278,0)</f>
        <v>0</v>
      </c>
      <c r="BI278" s="175">
        <f>IF(N278="nulová",J278,0)</f>
        <v>0</v>
      </c>
      <c r="BJ278" s="18" t="s">
        <v>77</v>
      </c>
      <c r="BK278" s="175">
        <f>ROUND(I278*H278,2)</f>
        <v>0</v>
      </c>
      <c r="BL278" s="18" t="s">
        <v>234</v>
      </c>
      <c r="BM278" s="174" t="s">
        <v>333</v>
      </c>
    </row>
    <row r="279" spans="2:51" s="12" customFormat="1" ht="11.25">
      <c r="B279" s="176"/>
      <c r="C279" s="177"/>
      <c r="D279" s="178" t="s">
        <v>127</v>
      </c>
      <c r="E279" s="179" t="s">
        <v>19</v>
      </c>
      <c r="F279" s="180" t="s">
        <v>241</v>
      </c>
      <c r="G279" s="177"/>
      <c r="H279" s="179" t="s">
        <v>19</v>
      </c>
      <c r="I279" s="181"/>
      <c r="J279" s="177"/>
      <c r="K279" s="177"/>
      <c r="L279" s="182"/>
      <c r="M279" s="183"/>
      <c r="N279" s="184"/>
      <c r="O279" s="184"/>
      <c r="P279" s="184"/>
      <c r="Q279" s="184"/>
      <c r="R279" s="184"/>
      <c r="S279" s="184"/>
      <c r="T279" s="185"/>
      <c r="AT279" s="186" t="s">
        <v>127</v>
      </c>
      <c r="AU279" s="186" t="s">
        <v>77</v>
      </c>
      <c r="AV279" s="12" t="s">
        <v>77</v>
      </c>
      <c r="AW279" s="12" t="s">
        <v>33</v>
      </c>
      <c r="AX279" s="12" t="s">
        <v>72</v>
      </c>
      <c r="AY279" s="186" t="s">
        <v>120</v>
      </c>
    </row>
    <row r="280" spans="2:51" s="13" customFormat="1" ht="11.25">
      <c r="B280" s="187"/>
      <c r="C280" s="188"/>
      <c r="D280" s="178" t="s">
        <v>127</v>
      </c>
      <c r="E280" s="189" t="s">
        <v>19</v>
      </c>
      <c r="F280" s="190" t="s">
        <v>334</v>
      </c>
      <c r="G280" s="188"/>
      <c r="H280" s="191">
        <v>145</v>
      </c>
      <c r="I280" s="192"/>
      <c r="J280" s="188"/>
      <c r="K280" s="188"/>
      <c r="L280" s="193"/>
      <c r="M280" s="194"/>
      <c r="N280" s="195"/>
      <c r="O280" s="195"/>
      <c r="P280" s="195"/>
      <c r="Q280" s="195"/>
      <c r="R280" s="195"/>
      <c r="S280" s="195"/>
      <c r="T280" s="196"/>
      <c r="AT280" s="197" t="s">
        <v>127</v>
      </c>
      <c r="AU280" s="197" t="s">
        <v>77</v>
      </c>
      <c r="AV280" s="13" t="s">
        <v>79</v>
      </c>
      <c r="AW280" s="13" t="s">
        <v>33</v>
      </c>
      <c r="AX280" s="13" t="s">
        <v>72</v>
      </c>
      <c r="AY280" s="197" t="s">
        <v>120</v>
      </c>
    </row>
    <row r="281" spans="2:51" s="15" customFormat="1" ht="11.25">
      <c r="B281" s="220"/>
      <c r="C281" s="221"/>
      <c r="D281" s="178" t="s">
        <v>127</v>
      </c>
      <c r="E281" s="222" t="s">
        <v>19</v>
      </c>
      <c r="F281" s="223" t="s">
        <v>242</v>
      </c>
      <c r="G281" s="221"/>
      <c r="H281" s="224">
        <v>145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127</v>
      </c>
      <c r="AU281" s="230" t="s">
        <v>77</v>
      </c>
      <c r="AV281" s="15" t="s">
        <v>119</v>
      </c>
      <c r="AW281" s="15" t="s">
        <v>33</v>
      </c>
      <c r="AX281" s="15" t="s">
        <v>72</v>
      </c>
      <c r="AY281" s="230" t="s">
        <v>120</v>
      </c>
    </row>
    <row r="282" spans="2:51" s="14" customFormat="1" ht="11.25">
      <c r="B282" s="198"/>
      <c r="C282" s="199"/>
      <c r="D282" s="178" t="s">
        <v>127</v>
      </c>
      <c r="E282" s="200" t="s">
        <v>19</v>
      </c>
      <c r="F282" s="201" t="s">
        <v>130</v>
      </c>
      <c r="G282" s="199"/>
      <c r="H282" s="202">
        <v>145</v>
      </c>
      <c r="I282" s="203"/>
      <c r="J282" s="199"/>
      <c r="K282" s="199"/>
      <c r="L282" s="204"/>
      <c r="M282" s="205"/>
      <c r="N282" s="206"/>
      <c r="O282" s="206"/>
      <c r="P282" s="206"/>
      <c r="Q282" s="206"/>
      <c r="R282" s="206"/>
      <c r="S282" s="206"/>
      <c r="T282" s="207"/>
      <c r="AT282" s="208" t="s">
        <v>127</v>
      </c>
      <c r="AU282" s="208" t="s">
        <v>77</v>
      </c>
      <c r="AV282" s="14" t="s">
        <v>131</v>
      </c>
      <c r="AW282" s="14" t="s">
        <v>33</v>
      </c>
      <c r="AX282" s="14" t="s">
        <v>77</v>
      </c>
      <c r="AY282" s="208" t="s">
        <v>120</v>
      </c>
    </row>
    <row r="283" spans="1:65" s="2" customFormat="1" ht="16.5" customHeight="1">
      <c r="A283" s="35"/>
      <c r="B283" s="36"/>
      <c r="C283" s="209" t="s">
        <v>335</v>
      </c>
      <c r="D283" s="209" t="s">
        <v>231</v>
      </c>
      <c r="E283" s="210" t="s">
        <v>336</v>
      </c>
      <c r="F283" s="211" t="s">
        <v>337</v>
      </c>
      <c r="G283" s="212" t="s">
        <v>239</v>
      </c>
      <c r="H283" s="213">
        <v>377</v>
      </c>
      <c r="I283" s="214"/>
      <c r="J283" s="215">
        <f>ROUND(I283*H283,2)</f>
        <v>0</v>
      </c>
      <c r="K283" s="216"/>
      <c r="L283" s="217"/>
      <c r="M283" s="218" t="s">
        <v>19</v>
      </c>
      <c r="N283" s="219" t="s">
        <v>43</v>
      </c>
      <c r="O283" s="65"/>
      <c r="P283" s="172">
        <f>O283*H283</f>
        <v>0</v>
      </c>
      <c r="Q283" s="172">
        <v>0</v>
      </c>
      <c r="R283" s="172">
        <f>Q283*H283</f>
        <v>0</v>
      </c>
      <c r="S283" s="172">
        <v>0</v>
      </c>
      <c r="T283" s="173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74" t="s">
        <v>234</v>
      </c>
      <c r="AT283" s="174" t="s">
        <v>231</v>
      </c>
      <c r="AU283" s="174" t="s">
        <v>77</v>
      </c>
      <c r="AY283" s="18" t="s">
        <v>120</v>
      </c>
      <c r="BE283" s="175">
        <f>IF(N283="základní",J283,0)</f>
        <v>0</v>
      </c>
      <c r="BF283" s="175">
        <f>IF(N283="snížená",J283,0)</f>
        <v>0</v>
      </c>
      <c r="BG283" s="175">
        <f>IF(N283="zákl. přenesená",J283,0)</f>
        <v>0</v>
      </c>
      <c r="BH283" s="175">
        <f>IF(N283="sníž. přenesená",J283,0)</f>
        <v>0</v>
      </c>
      <c r="BI283" s="175">
        <f>IF(N283="nulová",J283,0)</f>
        <v>0</v>
      </c>
      <c r="BJ283" s="18" t="s">
        <v>77</v>
      </c>
      <c r="BK283" s="175">
        <f>ROUND(I283*H283,2)</f>
        <v>0</v>
      </c>
      <c r="BL283" s="18" t="s">
        <v>234</v>
      </c>
      <c r="BM283" s="174" t="s">
        <v>338</v>
      </c>
    </row>
    <row r="284" spans="2:51" s="12" customFormat="1" ht="11.25">
      <c r="B284" s="176"/>
      <c r="C284" s="177"/>
      <c r="D284" s="178" t="s">
        <v>127</v>
      </c>
      <c r="E284" s="179" t="s">
        <v>19</v>
      </c>
      <c r="F284" s="180" t="s">
        <v>241</v>
      </c>
      <c r="G284" s="177"/>
      <c r="H284" s="179" t="s">
        <v>19</v>
      </c>
      <c r="I284" s="181"/>
      <c r="J284" s="177"/>
      <c r="K284" s="177"/>
      <c r="L284" s="182"/>
      <c r="M284" s="183"/>
      <c r="N284" s="184"/>
      <c r="O284" s="184"/>
      <c r="P284" s="184"/>
      <c r="Q284" s="184"/>
      <c r="R284" s="184"/>
      <c r="S284" s="184"/>
      <c r="T284" s="185"/>
      <c r="AT284" s="186" t="s">
        <v>127</v>
      </c>
      <c r="AU284" s="186" t="s">
        <v>77</v>
      </c>
      <c r="AV284" s="12" t="s">
        <v>77</v>
      </c>
      <c r="AW284" s="12" t="s">
        <v>33</v>
      </c>
      <c r="AX284" s="12" t="s">
        <v>72</v>
      </c>
      <c r="AY284" s="186" t="s">
        <v>120</v>
      </c>
    </row>
    <row r="285" spans="2:51" s="13" customFormat="1" ht="11.25">
      <c r="B285" s="187"/>
      <c r="C285" s="188"/>
      <c r="D285" s="178" t="s">
        <v>127</v>
      </c>
      <c r="E285" s="189" t="s">
        <v>19</v>
      </c>
      <c r="F285" s="190" t="s">
        <v>339</v>
      </c>
      <c r="G285" s="188"/>
      <c r="H285" s="191">
        <v>377</v>
      </c>
      <c r="I285" s="192"/>
      <c r="J285" s="188"/>
      <c r="K285" s="188"/>
      <c r="L285" s="193"/>
      <c r="M285" s="194"/>
      <c r="N285" s="195"/>
      <c r="O285" s="195"/>
      <c r="P285" s="195"/>
      <c r="Q285" s="195"/>
      <c r="R285" s="195"/>
      <c r="S285" s="195"/>
      <c r="T285" s="196"/>
      <c r="AT285" s="197" t="s">
        <v>127</v>
      </c>
      <c r="AU285" s="197" t="s">
        <v>77</v>
      </c>
      <c r="AV285" s="13" t="s">
        <v>79</v>
      </c>
      <c r="AW285" s="13" t="s">
        <v>33</v>
      </c>
      <c r="AX285" s="13" t="s">
        <v>72</v>
      </c>
      <c r="AY285" s="197" t="s">
        <v>120</v>
      </c>
    </row>
    <row r="286" spans="2:51" s="15" customFormat="1" ht="11.25">
      <c r="B286" s="220"/>
      <c r="C286" s="221"/>
      <c r="D286" s="178" t="s">
        <v>127</v>
      </c>
      <c r="E286" s="222" t="s">
        <v>19</v>
      </c>
      <c r="F286" s="223" t="s">
        <v>242</v>
      </c>
      <c r="G286" s="221"/>
      <c r="H286" s="224">
        <v>377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127</v>
      </c>
      <c r="AU286" s="230" t="s">
        <v>77</v>
      </c>
      <c r="AV286" s="15" t="s">
        <v>119</v>
      </c>
      <c r="AW286" s="15" t="s">
        <v>33</v>
      </c>
      <c r="AX286" s="15" t="s">
        <v>72</v>
      </c>
      <c r="AY286" s="230" t="s">
        <v>120</v>
      </c>
    </row>
    <row r="287" spans="2:51" s="14" customFormat="1" ht="11.25">
      <c r="B287" s="198"/>
      <c r="C287" s="199"/>
      <c r="D287" s="178" t="s">
        <v>127</v>
      </c>
      <c r="E287" s="200" t="s">
        <v>19</v>
      </c>
      <c r="F287" s="201" t="s">
        <v>130</v>
      </c>
      <c r="G287" s="199"/>
      <c r="H287" s="202">
        <v>377</v>
      </c>
      <c r="I287" s="203"/>
      <c r="J287" s="199"/>
      <c r="K287" s="199"/>
      <c r="L287" s="204"/>
      <c r="M287" s="205"/>
      <c r="N287" s="206"/>
      <c r="O287" s="206"/>
      <c r="P287" s="206"/>
      <c r="Q287" s="206"/>
      <c r="R287" s="206"/>
      <c r="S287" s="206"/>
      <c r="T287" s="207"/>
      <c r="AT287" s="208" t="s">
        <v>127</v>
      </c>
      <c r="AU287" s="208" t="s">
        <v>77</v>
      </c>
      <c r="AV287" s="14" t="s">
        <v>131</v>
      </c>
      <c r="AW287" s="14" t="s">
        <v>33</v>
      </c>
      <c r="AX287" s="14" t="s">
        <v>77</v>
      </c>
      <c r="AY287" s="208" t="s">
        <v>120</v>
      </c>
    </row>
    <row r="288" spans="1:65" s="2" customFormat="1" ht="24.2" customHeight="1">
      <c r="A288" s="35"/>
      <c r="B288" s="36"/>
      <c r="C288" s="209" t="s">
        <v>340</v>
      </c>
      <c r="D288" s="209" t="s">
        <v>231</v>
      </c>
      <c r="E288" s="210" t="s">
        <v>341</v>
      </c>
      <c r="F288" s="211" t="s">
        <v>282</v>
      </c>
      <c r="G288" s="212" t="s">
        <v>239</v>
      </c>
      <c r="H288" s="213">
        <v>237</v>
      </c>
      <c r="I288" s="214"/>
      <c r="J288" s="215">
        <f>ROUND(I288*H288,2)</f>
        <v>0</v>
      </c>
      <c r="K288" s="216"/>
      <c r="L288" s="217"/>
      <c r="M288" s="218" t="s">
        <v>19</v>
      </c>
      <c r="N288" s="219" t="s">
        <v>43</v>
      </c>
      <c r="O288" s="65"/>
      <c r="P288" s="172">
        <f>O288*H288</f>
        <v>0</v>
      </c>
      <c r="Q288" s="172">
        <v>0</v>
      </c>
      <c r="R288" s="172">
        <f>Q288*H288</f>
        <v>0</v>
      </c>
      <c r="S288" s="172">
        <v>0</v>
      </c>
      <c r="T288" s="173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74" t="s">
        <v>234</v>
      </c>
      <c r="AT288" s="174" t="s">
        <v>231</v>
      </c>
      <c r="AU288" s="174" t="s">
        <v>77</v>
      </c>
      <c r="AY288" s="18" t="s">
        <v>120</v>
      </c>
      <c r="BE288" s="175">
        <f>IF(N288="základní",J288,0)</f>
        <v>0</v>
      </c>
      <c r="BF288" s="175">
        <f>IF(N288="snížená",J288,0)</f>
        <v>0</v>
      </c>
      <c r="BG288" s="175">
        <f>IF(N288="zákl. přenesená",J288,0)</f>
        <v>0</v>
      </c>
      <c r="BH288" s="175">
        <f>IF(N288="sníž. přenesená",J288,0)</f>
        <v>0</v>
      </c>
      <c r="BI288" s="175">
        <f>IF(N288="nulová",J288,0)</f>
        <v>0</v>
      </c>
      <c r="BJ288" s="18" t="s">
        <v>77</v>
      </c>
      <c r="BK288" s="175">
        <f>ROUND(I288*H288,2)</f>
        <v>0</v>
      </c>
      <c r="BL288" s="18" t="s">
        <v>234</v>
      </c>
      <c r="BM288" s="174" t="s">
        <v>342</v>
      </c>
    </row>
    <row r="289" spans="2:51" s="12" customFormat="1" ht="11.25">
      <c r="B289" s="176"/>
      <c r="C289" s="177"/>
      <c r="D289" s="178" t="s">
        <v>127</v>
      </c>
      <c r="E289" s="179" t="s">
        <v>19</v>
      </c>
      <c r="F289" s="180" t="s">
        <v>241</v>
      </c>
      <c r="G289" s="177"/>
      <c r="H289" s="179" t="s">
        <v>19</v>
      </c>
      <c r="I289" s="181"/>
      <c r="J289" s="177"/>
      <c r="K289" s="177"/>
      <c r="L289" s="182"/>
      <c r="M289" s="183"/>
      <c r="N289" s="184"/>
      <c r="O289" s="184"/>
      <c r="P289" s="184"/>
      <c r="Q289" s="184"/>
      <c r="R289" s="184"/>
      <c r="S289" s="184"/>
      <c r="T289" s="185"/>
      <c r="AT289" s="186" t="s">
        <v>127</v>
      </c>
      <c r="AU289" s="186" t="s">
        <v>77</v>
      </c>
      <c r="AV289" s="12" t="s">
        <v>77</v>
      </c>
      <c r="AW289" s="12" t="s">
        <v>33</v>
      </c>
      <c r="AX289" s="12" t="s">
        <v>72</v>
      </c>
      <c r="AY289" s="186" t="s">
        <v>120</v>
      </c>
    </row>
    <row r="290" spans="2:51" s="13" customFormat="1" ht="11.25">
      <c r="B290" s="187"/>
      <c r="C290" s="188"/>
      <c r="D290" s="178" t="s">
        <v>127</v>
      </c>
      <c r="E290" s="189" t="s">
        <v>19</v>
      </c>
      <c r="F290" s="190" t="s">
        <v>263</v>
      </c>
      <c r="G290" s="188"/>
      <c r="H290" s="191">
        <v>237</v>
      </c>
      <c r="I290" s="192"/>
      <c r="J290" s="188"/>
      <c r="K290" s="188"/>
      <c r="L290" s="193"/>
      <c r="M290" s="194"/>
      <c r="N290" s="195"/>
      <c r="O290" s="195"/>
      <c r="P290" s="195"/>
      <c r="Q290" s="195"/>
      <c r="R290" s="195"/>
      <c r="S290" s="195"/>
      <c r="T290" s="196"/>
      <c r="AT290" s="197" t="s">
        <v>127</v>
      </c>
      <c r="AU290" s="197" t="s">
        <v>77</v>
      </c>
      <c r="AV290" s="13" t="s">
        <v>79</v>
      </c>
      <c r="AW290" s="13" t="s">
        <v>33</v>
      </c>
      <c r="AX290" s="13" t="s">
        <v>72</v>
      </c>
      <c r="AY290" s="197" t="s">
        <v>120</v>
      </c>
    </row>
    <row r="291" spans="2:51" s="15" customFormat="1" ht="11.25">
      <c r="B291" s="220"/>
      <c r="C291" s="221"/>
      <c r="D291" s="178" t="s">
        <v>127</v>
      </c>
      <c r="E291" s="222" t="s">
        <v>19</v>
      </c>
      <c r="F291" s="223" t="s">
        <v>242</v>
      </c>
      <c r="G291" s="221"/>
      <c r="H291" s="224">
        <v>237</v>
      </c>
      <c r="I291" s="225"/>
      <c r="J291" s="221"/>
      <c r="K291" s="221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127</v>
      </c>
      <c r="AU291" s="230" t="s">
        <v>77</v>
      </c>
      <c r="AV291" s="15" t="s">
        <v>119</v>
      </c>
      <c r="AW291" s="15" t="s">
        <v>33</v>
      </c>
      <c r="AX291" s="15" t="s">
        <v>72</v>
      </c>
      <c r="AY291" s="230" t="s">
        <v>120</v>
      </c>
    </row>
    <row r="292" spans="2:51" s="14" customFormat="1" ht="11.25">
      <c r="B292" s="198"/>
      <c r="C292" s="199"/>
      <c r="D292" s="178" t="s">
        <v>127</v>
      </c>
      <c r="E292" s="200" t="s">
        <v>19</v>
      </c>
      <c r="F292" s="201" t="s">
        <v>130</v>
      </c>
      <c r="G292" s="199"/>
      <c r="H292" s="202">
        <v>237</v>
      </c>
      <c r="I292" s="203"/>
      <c r="J292" s="199"/>
      <c r="K292" s="199"/>
      <c r="L292" s="204"/>
      <c r="M292" s="205"/>
      <c r="N292" s="206"/>
      <c r="O292" s="206"/>
      <c r="P292" s="206"/>
      <c r="Q292" s="206"/>
      <c r="R292" s="206"/>
      <c r="S292" s="206"/>
      <c r="T292" s="207"/>
      <c r="AT292" s="208" t="s">
        <v>127</v>
      </c>
      <c r="AU292" s="208" t="s">
        <v>77</v>
      </c>
      <c r="AV292" s="14" t="s">
        <v>131</v>
      </c>
      <c r="AW292" s="14" t="s">
        <v>33</v>
      </c>
      <c r="AX292" s="14" t="s">
        <v>77</v>
      </c>
      <c r="AY292" s="208" t="s">
        <v>120</v>
      </c>
    </row>
    <row r="293" spans="1:65" s="2" customFormat="1" ht="16.5" customHeight="1">
      <c r="A293" s="35"/>
      <c r="B293" s="36"/>
      <c r="C293" s="209" t="s">
        <v>343</v>
      </c>
      <c r="D293" s="209" t="s">
        <v>231</v>
      </c>
      <c r="E293" s="210" t="s">
        <v>344</v>
      </c>
      <c r="F293" s="211" t="s">
        <v>345</v>
      </c>
      <c r="G293" s="212" t="s">
        <v>239</v>
      </c>
      <c r="H293" s="213">
        <v>2</v>
      </c>
      <c r="I293" s="214"/>
      <c r="J293" s="215">
        <f>ROUND(I293*H293,2)</f>
        <v>0</v>
      </c>
      <c r="K293" s="216"/>
      <c r="L293" s="217"/>
      <c r="M293" s="218" t="s">
        <v>19</v>
      </c>
      <c r="N293" s="219" t="s">
        <v>43</v>
      </c>
      <c r="O293" s="65"/>
      <c r="P293" s="172">
        <f>O293*H293</f>
        <v>0</v>
      </c>
      <c r="Q293" s="172">
        <v>0</v>
      </c>
      <c r="R293" s="172">
        <f>Q293*H293</f>
        <v>0</v>
      </c>
      <c r="S293" s="172">
        <v>0</v>
      </c>
      <c r="T293" s="173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74" t="s">
        <v>234</v>
      </c>
      <c r="AT293" s="174" t="s">
        <v>231</v>
      </c>
      <c r="AU293" s="174" t="s">
        <v>77</v>
      </c>
      <c r="AY293" s="18" t="s">
        <v>120</v>
      </c>
      <c r="BE293" s="175">
        <f>IF(N293="základní",J293,0)</f>
        <v>0</v>
      </c>
      <c r="BF293" s="175">
        <f>IF(N293="snížená",J293,0)</f>
        <v>0</v>
      </c>
      <c r="BG293" s="175">
        <f>IF(N293="zákl. přenesená",J293,0)</f>
        <v>0</v>
      </c>
      <c r="BH293" s="175">
        <f>IF(N293="sníž. přenesená",J293,0)</f>
        <v>0</v>
      </c>
      <c r="BI293" s="175">
        <f>IF(N293="nulová",J293,0)</f>
        <v>0</v>
      </c>
      <c r="BJ293" s="18" t="s">
        <v>77</v>
      </c>
      <c r="BK293" s="175">
        <f>ROUND(I293*H293,2)</f>
        <v>0</v>
      </c>
      <c r="BL293" s="18" t="s">
        <v>234</v>
      </c>
      <c r="BM293" s="174" t="s">
        <v>346</v>
      </c>
    </row>
    <row r="294" spans="2:51" s="12" customFormat="1" ht="11.25">
      <c r="B294" s="176"/>
      <c r="C294" s="177"/>
      <c r="D294" s="178" t="s">
        <v>127</v>
      </c>
      <c r="E294" s="179" t="s">
        <v>19</v>
      </c>
      <c r="F294" s="180" t="s">
        <v>241</v>
      </c>
      <c r="G294" s="177"/>
      <c r="H294" s="179" t="s">
        <v>19</v>
      </c>
      <c r="I294" s="181"/>
      <c r="J294" s="177"/>
      <c r="K294" s="177"/>
      <c r="L294" s="182"/>
      <c r="M294" s="183"/>
      <c r="N294" s="184"/>
      <c r="O294" s="184"/>
      <c r="P294" s="184"/>
      <c r="Q294" s="184"/>
      <c r="R294" s="184"/>
      <c r="S294" s="184"/>
      <c r="T294" s="185"/>
      <c r="AT294" s="186" t="s">
        <v>127</v>
      </c>
      <c r="AU294" s="186" t="s">
        <v>77</v>
      </c>
      <c r="AV294" s="12" t="s">
        <v>77</v>
      </c>
      <c r="AW294" s="12" t="s">
        <v>33</v>
      </c>
      <c r="AX294" s="12" t="s">
        <v>72</v>
      </c>
      <c r="AY294" s="186" t="s">
        <v>120</v>
      </c>
    </row>
    <row r="295" spans="2:51" s="13" customFormat="1" ht="11.25">
      <c r="B295" s="187"/>
      <c r="C295" s="188"/>
      <c r="D295" s="178" t="s">
        <v>127</v>
      </c>
      <c r="E295" s="189" t="s">
        <v>19</v>
      </c>
      <c r="F295" s="190" t="s">
        <v>79</v>
      </c>
      <c r="G295" s="188"/>
      <c r="H295" s="191">
        <v>2</v>
      </c>
      <c r="I295" s="192"/>
      <c r="J295" s="188"/>
      <c r="K295" s="188"/>
      <c r="L295" s="193"/>
      <c r="M295" s="194"/>
      <c r="N295" s="195"/>
      <c r="O295" s="195"/>
      <c r="P295" s="195"/>
      <c r="Q295" s="195"/>
      <c r="R295" s="195"/>
      <c r="S295" s="195"/>
      <c r="T295" s="196"/>
      <c r="AT295" s="197" t="s">
        <v>127</v>
      </c>
      <c r="AU295" s="197" t="s">
        <v>77</v>
      </c>
      <c r="AV295" s="13" t="s">
        <v>79</v>
      </c>
      <c r="AW295" s="13" t="s">
        <v>33</v>
      </c>
      <c r="AX295" s="13" t="s">
        <v>72</v>
      </c>
      <c r="AY295" s="197" t="s">
        <v>120</v>
      </c>
    </row>
    <row r="296" spans="2:51" s="15" customFormat="1" ht="11.25">
      <c r="B296" s="220"/>
      <c r="C296" s="221"/>
      <c r="D296" s="178" t="s">
        <v>127</v>
      </c>
      <c r="E296" s="222" t="s">
        <v>19</v>
      </c>
      <c r="F296" s="223" t="s">
        <v>242</v>
      </c>
      <c r="G296" s="221"/>
      <c r="H296" s="224">
        <v>2</v>
      </c>
      <c r="I296" s="225"/>
      <c r="J296" s="221"/>
      <c r="K296" s="221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127</v>
      </c>
      <c r="AU296" s="230" t="s">
        <v>77</v>
      </c>
      <c r="AV296" s="15" t="s">
        <v>119</v>
      </c>
      <c r="AW296" s="15" t="s">
        <v>33</v>
      </c>
      <c r="AX296" s="15" t="s">
        <v>72</v>
      </c>
      <c r="AY296" s="230" t="s">
        <v>120</v>
      </c>
    </row>
    <row r="297" spans="2:51" s="14" customFormat="1" ht="11.25">
      <c r="B297" s="198"/>
      <c r="C297" s="199"/>
      <c r="D297" s="178" t="s">
        <v>127</v>
      </c>
      <c r="E297" s="200" t="s">
        <v>19</v>
      </c>
      <c r="F297" s="201" t="s">
        <v>130</v>
      </c>
      <c r="G297" s="199"/>
      <c r="H297" s="202">
        <v>2</v>
      </c>
      <c r="I297" s="203"/>
      <c r="J297" s="199"/>
      <c r="K297" s="199"/>
      <c r="L297" s="204"/>
      <c r="M297" s="205"/>
      <c r="N297" s="206"/>
      <c r="O297" s="206"/>
      <c r="P297" s="206"/>
      <c r="Q297" s="206"/>
      <c r="R297" s="206"/>
      <c r="S297" s="206"/>
      <c r="T297" s="207"/>
      <c r="AT297" s="208" t="s">
        <v>127</v>
      </c>
      <c r="AU297" s="208" t="s">
        <v>77</v>
      </c>
      <c r="AV297" s="14" t="s">
        <v>131</v>
      </c>
      <c r="AW297" s="14" t="s">
        <v>33</v>
      </c>
      <c r="AX297" s="14" t="s">
        <v>77</v>
      </c>
      <c r="AY297" s="208" t="s">
        <v>120</v>
      </c>
    </row>
    <row r="298" spans="1:65" s="2" customFormat="1" ht="16.5" customHeight="1">
      <c r="A298" s="35"/>
      <c r="B298" s="36"/>
      <c r="C298" s="209" t="s">
        <v>347</v>
      </c>
      <c r="D298" s="209" t="s">
        <v>231</v>
      </c>
      <c r="E298" s="210" t="s">
        <v>348</v>
      </c>
      <c r="F298" s="211" t="s">
        <v>349</v>
      </c>
      <c r="G298" s="212" t="s">
        <v>239</v>
      </c>
      <c r="H298" s="213">
        <v>3</v>
      </c>
      <c r="I298" s="214"/>
      <c r="J298" s="215">
        <f>ROUND(I298*H298,2)</f>
        <v>0</v>
      </c>
      <c r="K298" s="216"/>
      <c r="L298" s="217"/>
      <c r="M298" s="218" t="s">
        <v>19</v>
      </c>
      <c r="N298" s="219" t="s">
        <v>43</v>
      </c>
      <c r="O298" s="65"/>
      <c r="P298" s="172">
        <f>O298*H298</f>
        <v>0</v>
      </c>
      <c r="Q298" s="172">
        <v>0</v>
      </c>
      <c r="R298" s="172">
        <f>Q298*H298</f>
        <v>0</v>
      </c>
      <c r="S298" s="172">
        <v>0</v>
      </c>
      <c r="T298" s="173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74" t="s">
        <v>234</v>
      </c>
      <c r="AT298" s="174" t="s">
        <v>231</v>
      </c>
      <c r="AU298" s="174" t="s">
        <v>77</v>
      </c>
      <c r="AY298" s="18" t="s">
        <v>120</v>
      </c>
      <c r="BE298" s="175">
        <f>IF(N298="základní",J298,0)</f>
        <v>0</v>
      </c>
      <c r="BF298" s="175">
        <f>IF(N298="snížená",J298,0)</f>
        <v>0</v>
      </c>
      <c r="BG298" s="175">
        <f>IF(N298="zákl. přenesená",J298,0)</f>
        <v>0</v>
      </c>
      <c r="BH298" s="175">
        <f>IF(N298="sníž. přenesená",J298,0)</f>
        <v>0</v>
      </c>
      <c r="BI298" s="175">
        <f>IF(N298="nulová",J298,0)</f>
        <v>0</v>
      </c>
      <c r="BJ298" s="18" t="s">
        <v>77</v>
      </c>
      <c r="BK298" s="175">
        <f>ROUND(I298*H298,2)</f>
        <v>0</v>
      </c>
      <c r="BL298" s="18" t="s">
        <v>234</v>
      </c>
      <c r="BM298" s="174" t="s">
        <v>350</v>
      </c>
    </row>
    <row r="299" spans="2:51" s="12" customFormat="1" ht="11.25">
      <c r="B299" s="176"/>
      <c r="C299" s="177"/>
      <c r="D299" s="178" t="s">
        <v>127</v>
      </c>
      <c r="E299" s="179" t="s">
        <v>19</v>
      </c>
      <c r="F299" s="180" t="s">
        <v>241</v>
      </c>
      <c r="G299" s="177"/>
      <c r="H299" s="179" t="s">
        <v>19</v>
      </c>
      <c r="I299" s="181"/>
      <c r="J299" s="177"/>
      <c r="K299" s="177"/>
      <c r="L299" s="182"/>
      <c r="M299" s="183"/>
      <c r="N299" s="184"/>
      <c r="O299" s="184"/>
      <c r="P299" s="184"/>
      <c r="Q299" s="184"/>
      <c r="R299" s="184"/>
      <c r="S299" s="184"/>
      <c r="T299" s="185"/>
      <c r="AT299" s="186" t="s">
        <v>127</v>
      </c>
      <c r="AU299" s="186" t="s">
        <v>77</v>
      </c>
      <c r="AV299" s="12" t="s">
        <v>77</v>
      </c>
      <c r="AW299" s="12" t="s">
        <v>33</v>
      </c>
      <c r="AX299" s="12" t="s">
        <v>72</v>
      </c>
      <c r="AY299" s="186" t="s">
        <v>120</v>
      </c>
    </row>
    <row r="300" spans="2:51" s="13" customFormat="1" ht="11.25">
      <c r="B300" s="187"/>
      <c r="C300" s="188"/>
      <c r="D300" s="178" t="s">
        <v>127</v>
      </c>
      <c r="E300" s="189" t="s">
        <v>19</v>
      </c>
      <c r="F300" s="190" t="s">
        <v>119</v>
      </c>
      <c r="G300" s="188"/>
      <c r="H300" s="191">
        <v>3</v>
      </c>
      <c r="I300" s="192"/>
      <c r="J300" s="188"/>
      <c r="K300" s="188"/>
      <c r="L300" s="193"/>
      <c r="M300" s="194"/>
      <c r="N300" s="195"/>
      <c r="O300" s="195"/>
      <c r="P300" s="195"/>
      <c r="Q300" s="195"/>
      <c r="R300" s="195"/>
      <c r="S300" s="195"/>
      <c r="T300" s="196"/>
      <c r="AT300" s="197" t="s">
        <v>127</v>
      </c>
      <c r="AU300" s="197" t="s">
        <v>77</v>
      </c>
      <c r="AV300" s="13" t="s">
        <v>79</v>
      </c>
      <c r="AW300" s="13" t="s">
        <v>33</v>
      </c>
      <c r="AX300" s="13" t="s">
        <v>72</v>
      </c>
      <c r="AY300" s="197" t="s">
        <v>120</v>
      </c>
    </row>
    <row r="301" spans="2:51" s="15" customFormat="1" ht="11.25">
      <c r="B301" s="220"/>
      <c r="C301" s="221"/>
      <c r="D301" s="178" t="s">
        <v>127</v>
      </c>
      <c r="E301" s="222" t="s">
        <v>19</v>
      </c>
      <c r="F301" s="223" t="s">
        <v>242</v>
      </c>
      <c r="G301" s="221"/>
      <c r="H301" s="224">
        <v>3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127</v>
      </c>
      <c r="AU301" s="230" t="s">
        <v>77</v>
      </c>
      <c r="AV301" s="15" t="s">
        <v>119</v>
      </c>
      <c r="AW301" s="15" t="s">
        <v>33</v>
      </c>
      <c r="AX301" s="15" t="s">
        <v>72</v>
      </c>
      <c r="AY301" s="230" t="s">
        <v>120</v>
      </c>
    </row>
    <row r="302" spans="2:51" s="14" customFormat="1" ht="11.25">
      <c r="B302" s="198"/>
      <c r="C302" s="199"/>
      <c r="D302" s="178" t="s">
        <v>127</v>
      </c>
      <c r="E302" s="200" t="s">
        <v>19</v>
      </c>
      <c r="F302" s="201" t="s">
        <v>130</v>
      </c>
      <c r="G302" s="199"/>
      <c r="H302" s="202">
        <v>3</v>
      </c>
      <c r="I302" s="203"/>
      <c r="J302" s="199"/>
      <c r="K302" s="199"/>
      <c r="L302" s="204"/>
      <c r="M302" s="205"/>
      <c r="N302" s="206"/>
      <c r="O302" s="206"/>
      <c r="P302" s="206"/>
      <c r="Q302" s="206"/>
      <c r="R302" s="206"/>
      <c r="S302" s="206"/>
      <c r="T302" s="207"/>
      <c r="AT302" s="208" t="s">
        <v>127</v>
      </c>
      <c r="AU302" s="208" t="s">
        <v>77</v>
      </c>
      <c r="AV302" s="14" t="s">
        <v>131</v>
      </c>
      <c r="AW302" s="14" t="s">
        <v>33</v>
      </c>
      <c r="AX302" s="14" t="s">
        <v>77</v>
      </c>
      <c r="AY302" s="208" t="s">
        <v>120</v>
      </c>
    </row>
    <row r="303" spans="1:65" s="2" customFormat="1" ht="16.5" customHeight="1">
      <c r="A303" s="35"/>
      <c r="B303" s="36"/>
      <c r="C303" s="209" t="s">
        <v>351</v>
      </c>
      <c r="D303" s="209" t="s">
        <v>231</v>
      </c>
      <c r="E303" s="210" t="s">
        <v>352</v>
      </c>
      <c r="F303" s="211" t="s">
        <v>353</v>
      </c>
      <c r="G303" s="212" t="s">
        <v>239</v>
      </c>
      <c r="H303" s="213">
        <v>129</v>
      </c>
      <c r="I303" s="214"/>
      <c r="J303" s="215">
        <f>ROUND(I303*H303,2)</f>
        <v>0</v>
      </c>
      <c r="K303" s="216"/>
      <c r="L303" s="217"/>
      <c r="M303" s="218" t="s">
        <v>19</v>
      </c>
      <c r="N303" s="219" t="s">
        <v>43</v>
      </c>
      <c r="O303" s="65"/>
      <c r="P303" s="172">
        <f>O303*H303</f>
        <v>0</v>
      </c>
      <c r="Q303" s="172">
        <v>0</v>
      </c>
      <c r="R303" s="172">
        <f>Q303*H303</f>
        <v>0</v>
      </c>
      <c r="S303" s="172">
        <v>0</v>
      </c>
      <c r="T303" s="173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74" t="s">
        <v>234</v>
      </c>
      <c r="AT303" s="174" t="s">
        <v>231</v>
      </c>
      <c r="AU303" s="174" t="s">
        <v>77</v>
      </c>
      <c r="AY303" s="18" t="s">
        <v>120</v>
      </c>
      <c r="BE303" s="175">
        <f>IF(N303="základní",J303,0)</f>
        <v>0</v>
      </c>
      <c r="BF303" s="175">
        <f>IF(N303="snížená",J303,0)</f>
        <v>0</v>
      </c>
      <c r="BG303" s="175">
        <f>IF(N303="zákl. přenesená",J303,0)</f>
        <v>0</v>
      </c>
      <c r="BH303" s="175">
        <f>IF(N303="sníž. přenesená",J303,0)</f>
        <v>0</v>
      </c>
      <c r="BI303" s="175">
        <f>IF(N303="nulová",J303,0)</f>
        <v>0</v>
      </c>
      <c r="BJ303" s="18" t="s">
        <v>77</v>
      </c>
      <c r="BK303" s="175">
        <f>ROUND(I303*H303,2)</f>
        <v>0</v>
      </c>
      <c r="BL303" s="18" t="s">
        <v>234</v>
      </c>
      <c r="BM303" s="174" t="s">
        <v>354</v>
      </c>
    </row>
    <row r="304" spans="2:51" s="12" customFormat="1" ht="11.25">
      <c r="B304" s="176"/>
      <c r="C304" s="177"/>
      <c r="D304" s="178" t="s">
        <v>127</v>
      </c>
      <c r="E304" s="179" t="s">
        <v>19</v>
      </c>
      <c r="F304" s="180" t="s">
        <v>241</v>
      </c>
      <c r="G304" s="177"/>
      <c r="H304" s="179" t="s">
        <v>19</v>
      </c>
      <c r="I304" s="181"/>
      <c r="J304" s="177"/>
      <c r="K304" s="177"/>
      <c r="L304" s="182"/>
      <c r="M304" s="183"/>
      <c r="N304" s="184"/>
      <c r="O304" s="184"/>
      <c r="P304" s="184"/>
      <c r="Q304" s="184"/>
      <c r="R304" s="184"/>
      <c r="S304" s="184"/>
      <c r="T304" s="185"/>
      <c r="AT304" s="186" t="s">
        <v>127</v>
      </c>
      <c r="AU304" s="186" t="s">
        <v>77</v>
      </c>
      <c r="AV304" s="12" t="s">
        <v>77</v>
      </c>
      <c r="AW304" s="12" t="s">
        <v>33</v>
      </c>
      <c r="AX304" s="12" t="s">
        <v>72</v>
      </c>
      <c r="AY304" s="186" t="s">
        <v>120</v>
      </c>
    </row>
    <row r="305" spans="2:51" s="13" customFormat="1" ht="11.25">
      <c r="B305" s="187"/>
      <c r="C305" s="188"/>
      <c r="D305" s="178" t="s">
        <v>127</v>
      </c>
      <c r="E305" s="189" t="s">
        <v>19</v>
      </c>
      <c r="F305" s="190" t="s">
        <v>355</v>
      </c>
      <c r="G305" s="188"/>
      <c r="H305" s="191">
        <v>129</v>
      </c>
      <c r="I305" s="192"/>
      <c r="J305" s="188"/>
      <c r="K305" s="188"/>
      <c r="L305" s="193"/>
      <c r="M305" s="194"/>
      <c r="N305" s="195"/>
      <c r="O305" s="195"/>
      <c r="P305" s="195"/>
      <c r="Q305" s="195"/>
      <c r="R305" s="195"/>
      <c r="S305" s="195"/>
      <c r="T305" s="196"/>
      <c r="AT305" s="197" t="s">
        <v>127</v>
      </c>
      <c r="AU305" s="197" t="s">
        <v>77</v>
      </c>
      <c r="AV305" s="13" t="s">
        <v>79</v>
      </c>
      <c r="AW305" s="13" t="s">
        <v>33</v>
      </c>
      <c r="AX305" s="13" t="s">
        <v>72</v>
      </c>
      <c r="AY305" s="197" t="s">
        <v>120</v>
      </c>
    </row>
    <row r="306" spans="2:51" s="15" customFormat="1" ht="11.25">
      <c r="B306" s="220"/>
      <c r="C306" s="221"/>
      <c r="D306" s="178" t="s">
        <v>127</v>
      </c>
      <c r="E306" s="222" t="s">
        <v>19</v>
      </c>
      <c r="F306" s="223" t="s">
        <v>242</v>
      </c>
      <c r="G306" s="221"/>
      <c r="H306" s="224">
        <v>129</v>
      </c>
      <c r="I306" s="225"/>
      <c r="J306" s="221"/>
      <c r="K306" s="221"/>
      <c r="L306" s="226"/>
      <c r="M306" s="227"/>
      <c r="N306" s="228"/>
      <c r="O306" s="228"/>
      <c r="P306" s="228"/>
      <c r="Q306" s="228"/>
      <c r="R306" s="228"/>
      <c r="S306" s="228"/>
      <c r="T306" s="229"/>
      <c r="AT306" s="230" t="s">
        <v>127</v>
      </c>
      <c r="AU306" s="230" t="s">
        <v>77</v>
      </c>
      <c r="AV306" s="15" t="s">
        <v>119</v>
      </c>
      <c r="AW306" s="15" t="s">
        <v>33</v>
      </c>
      <c r="AX306" s="15" t="s">
        <v>72</v>
      </c>
      <c r="AY306" s="230" t="s">
        <v>120</v>
      </c>
    </row>
    <row r="307" spans="2:51" s="14" customFormat="1" ht="11.25">
      <c r="B307" s="198"/>
      <c r="C307" s="199"/>
      <c r="D307" s="178" t="s">
        <v>127</v>
      </c>
      <c r="E307" s="200" t="s">
        <v>19</v>
      </c>
      <c r="F307" s="201" t="s">
        <v>130</v>
      </c>
      <c r="G307" s="199"/>
      <c r="H307" s="202">
        <v>129</v>
      </c>
      <c r="I307" s="203"/>
      <c r="J307" s="199"/>
      <c r="K307" s="199"/>
      <c r="L307" s="204"/>
      <c r="M307" s="205"/>
      <c r="N307" s="206"/>
      <c r="O307" s="206"/>
      <c r="P307" s="206"/>
      <c r="Q307" s="206"/>
      <c r="R307" s="206"/>
      <c r="S307" s="206"/>
      <c r="T307" s="207"/>
      <c r="AT307" s="208" t="s">
        <v>127</v>
      </c>
      <c r="AU307" s="208" t="s">
        <v>77</v>
      </c>
      <c r="AV307" s="14" t="s">
        <v>131</v>
      </c>
      <c r="AW307" s="14" t="s">
        <v>33</v>
      </c>
      <c r="AX307" s="14" t="s">
        <v>77</v>
      </c>
      <c r="AY307" s="208" t="s">
        <v>120</v>
      </c>
    </row>
    <row r="308" spans="1:65" s="2" customFormat="1" ht="16.5" customHeight="1">
      <c r="A308" s="35"/>
      <c r="B308" s="36"/>
      <c r="C308" s="209" t="s">
        <v>356</v>
      </c>
      <c r="D308" s="209" t="s">
        <v>231</v>
      </c>
      <c r="E308" s="210" t="s">
        <v>357</v>
      </c>
      <c r="F308" s="211" t="s">
        <v>358</v>
      </c>
      <c r="G308" s="212" t="s">
        <v>239</v>
      </c>
      <c r="H308" s="213">
        <v>281</v>
      </c>
      <c r="I308" s="214"/>
      <c r="J308" s="215">
        <f>ROUND(I308*H308,2)</f>
        <v>0</v>
      </c>
      <c r="K308" s="216"/>
      <c r="L308" s="217"/>
      <c r="M308" s="218" t="s">
        <v>19</v>
      </c>
      <c r="N308" s="219" t="s">
        <v>43</v>
      </c>
      <c r="O308" s="65"/>
      <c r="P308" s="172">
        <f>O308*H308</f>
        <v>0</v>
      </c>
      <c r="Q308" s="172">
        <v>0</v>
      </c>
      <c r="R308" s="172">
        <f>Q308*H308</f>
        <v>0</v>
      </c>
      <c r="S308" s="172">
        <v>0</v>
      </c>
      <c r="T308" s="173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74" t="s">
        <v>234</v>
      </c>
      <c r="AT308" s="174" t="s">
        <v>231</v>
      </c>
      <c r="AU308" s="174" t="s">
        <v>77</v>
      </c>
      <c r="AY308" s="18" t="s">
        <v>120</v>
      </c>
      <c r="BE308" s="175">
        <f>IF(N308="základní",J308,0)</f>
        <v>0</v>
      </c>
      <c r="BF308" s="175">
        <f>IF(N308="snížená",J308,0)</f>
        <v>0</v>
      </c>
      <c r="BG308" s="175">
        <f>IF(N308="zákl. přenesená",J308,0)</f>
        <v>0</v>
      </c>
      <c r="BH308" s="175">
        <f>IF(N308="sníž. přenesená",J308,0)</f>
        <v>0</v>
      </c>
      <c r="BI308" s="175">
        <f>IF(N308="nulová",J308,0)</f>
        <v>0</v>
      </c>
      <c r="BJ308" s="18" t="s">
        <v>77</v>
      </c>
      <c r="BK308" s="175">
        <f>ROUND(I308*H308,2)</f>
        <v>0</v>
      </c>
      <c r="BL308" s="18" t="s">
        <v>234</v>
      </c>
      <c r="BM308" s="174" t="s">
        <v>359</v>
      </c>
    </row>
    <row r="309" spans="2:51" s="12" customFormat="1" ht="11.25">
      <c r="B309" s="176"/>
      <c r="C309" s="177"/>
      <c r="D309" s="178" t="s">
        <v>127</v>
      </c>
      <c r="E309" s="179" t="s">
        <v>19</v>
      </c>
      <c r="F309" s="180" t="s">
        <v>241</v>
      </c>
      <c r="G309" s="177"/>
      <c r="H309" s="179" t="s">
        <v>19</v>
      </c>
      <c r="I309" s="181"/>
      <c r="J309" s="177"/>
      <c r="K309" s="177"/>
      <c r="L309" s="182"/>
      <c r="M309" s="183"/>
      <c r="N309" s="184"/>
      <c r="O309" s="184"/>
      <c r="P309" s="184"/>
      <c r="Q309" s="184"/>
      <c r="R309" s="184"/>
      <c r="S309" s="184"/>
      <c r="T309" s="185"/>
      <c r="AT309" s="186" t="s">
        <v>127</v>
      </c>
      <c r="AU309" s="186" t="s">
        <v>77</v>
      </c>
      <c r="AV309" s="12" t="s">
        <v>77</v>
      </c>
      <c r="AW309" s="12" t="s">
        <v>33</v>
      </c>
      <c r="AX309" s="12" t="s">
        <v>72</v>
      </c>
      <c r="AY309" s="186" t="s">
        <v>120</v>
      </c>
    </row>
    <row r="310" spans="2:51" s="12" customFormat="1" ht="11.25">
      <c r="B310" s="176"/>
      <c r="C310" s="177"/>
      <c r="D310" s="178" t="s">
        <v>127</v>
      </c>
      <c r="E310" s="179" t="s">
        <v>19</v>
      </c>
      <c r="F310" s="180" t="s">
        <v>360</v>
      </c>
      <c r="G310" s="177"/>
      <c r="H310" s="179" t="s">
        <v>19</v>
      </c>
      <c r="I310" s="181"/>
      <c r="J310" s="177"/>
      <c r="K310" s="177"/>
      <c r="L310" s="182"/>
      <c r="M310" s="183"/>
      <c r="N310" s="184"/>
      <c r="O310" s="184"/>
      <c r="P310" s="184"/>
      <c r="Q310" s="184"/>
      <c r="R310" s="184"/>
      <c r="S310" s="184"/>
      <c r="T310" s="185"/>
      <c r="AT310" s="186" t="s">
        <v>127</v>
      </c>
      <c r="AU310" s="186" t="s">
        <v>77</v>
      </c>
      <c r="AV310" s="12" t="s">
        <v>77</v>
      </c>
      <c r="AW310" s="12" t="s">
        <v>33</v>
      </c>
      <c r="AX310" s="12" t="s">
        <v>72</v>
      </c>
      <c r="AY310" s="186" t="s">
        <v>120</v>
      </c>
    </row>
    <row r="311" spans="2:51" s="13" customFormat="1" ht="11.25">
      <c r="B311" s="187"/>
      <c r="C311" s="188"/>
      <c r="D311" s="178" t="s">
        <v>127</v>
      </c>
      <c r="E311" s="189" t="s">
        <v>19</v>
      </c>
      <c r="F311" s="190" t="s">
        <v>361</v>
      </c>
      <c r="G311" s="188"/>
      <c r="H311" s="191">
        <v>281</v>
      </c>
      <c r="I311" s="192"/>
      <c r="J311" s="188"/>
      <c r="K311" s="188"/>
      <c r="L311" s="193"/>
      <c r="M311" s="194"/>
      <c r="N311" s="195"/>
      <c r="O311" s="195"/>
      <c r="P311" s="195"/>
      <c r="Q311" s="195"/>
      <c r="R311" s="195"/>
      <c r="S311" s="195"/>
      <c r="T311" s="196"/>
      <c r="AT311" s="197" t="s">
        <v>127</v>
      </c>
      <c r="AU311" s="197" t="s">
        <v>77</v>
      </c>
      <c r="AV311" s="13" t="s">
        <v>79</v>
      </c>
      <c r="AW311" s="13" t="s">
        <v>33</v>
      </c>
      <c r="AX311" s="13" t="s">
        <v>72</v>
      </c>
      <c r="AY311" s="197" t="s">
        <v>120</v>
      </c>
    </row>
    <row r="312" spans="2:51" s="15" customFormat="1" ht="11.25">
      <c r="B312" s="220"/>
      <c r="C312" s="221"/>
      <c r="D312" s="178" t="s">
        <v>127</v>
      </c>
      <c r="E312" s="222" t="s">
        <v>19</v>
      </c>
      <c r="F312" s="223" t="s">
        <v>242</v>
      </c>
      <c r="G312" s="221"/>
      <c r="H312" s="224">
        <v>281</v>
      </c>
      <c r="I312" s="225"/>
      <c r="J312" s="221"/>
      <c r="K312" s="221"/>
      <c r="L312" s="226"/>
      <c r="M312" s="227"/>
      <c r="N312" s="228"/>
      <c r="O312" s="228"/>
      <c r="P312" s="228"/>
      <c r="Q312" s="228"/>
      <c r="R312" s="228"/>
      <c r="S312" s="228"/>
      <c r="T312" s="229"/>
      <c r="AT312" s="230" t="s">
        <v>127</v>
      </c>
      <c r="AU312" s="230" t="s">
        <v>77</v>
      </c>
      <c r="AV312" s="15" t="s">
        <v>119</v>
      </c>
      <c r="AW312" s="15" t="s">
        <v>33</v>
      </c>
      <c r="AX312" s="15" t="s">
        <v>72</v>
      </c>
      <c r="AY312" s="230" t="s">
        <v>120</v>
      </c>
    </row>
    <row r="313" spans="2:51" s="14" customFormat="1" ht="11.25">
      <c r="B313" s="198"/>
      <c r="C313" s="199"/>
      <c r="D313" s="178" t="s">
        <v>127</v>
      </c>
      <c r="E313" s="200" t="s">
        <v>19</v>
      </c>
      <c r="F313" s="201" t="s">
        <v>130</v>
      </c>
      <c r="G313" s="199"/>
      <c r="H313" s="202">
        <v>281</v>
      </c>
      <c r="I313" s="203"/>
      <c r="J313" s="199"/>
      <c r="K313" s="199"/>
      <c r="L313" s="204"/>
      <c r="M313" s="205"/>
      <c r="N313" s="206"/>
      <c r="O313" s="206"/>
      <c r="P313" s="206"/>
      <c r="Q313" s="206"/>
      <c r="R313" s="206"/>
      <c r="S313" s="206"/>
      <c r="T313" s="207"/>
      <c r="AT313" s="208" t="s">
        <v>127</v>
      </c>
      <c r="AU313" s="208" t="s">
        <v>77</v>
      </c>
      <c r="AV313" s="14" t="s">
        <v>131</v>
      </c>
      <c r="AW313" s="14" t="s">
        <v>33</v>
      </c>
      <c r="AX313" s="14" t="s">
        <v>77</v>
      </c>
      <c r="AY313" s="208" t="s">
        <v>120</v>
      </c>
    </row>
    <row r="314" spans="1:65" s="2" customFormat="1" ht="16.5" customHeight="1">
      <c r="A314" s="35"/>
      <c r="B314" s="36"/>
      <c r="C314" s="209" t="s">
        <v>362</v>
      </c>
      <c r="D314" s="209" t="s">
        <v>231</v>
      </c>
      <c r="E314" s="210" t="s">
        <v>363</v>
      </c>
      <c r="F314" s="211" t="s">
        <v>364</v>
      </c>
      <c r="G314" s="212" t="s">
        <v>239</v>
      </c>
      <c r="H314" s="213">
        <v>128</v>
      </c>
      <c r="I314" s="214"/>
      <c r="J314" s="215">
        <f>ROUND(I314*H314,2)</f>
        <v>0</v>
      </c>
      <c r="K314" s="216"/>
      <c r="L314" s="217"/>
      <c r="M314" s="218" t="s">
        <v>19</v>
      </c>
      <c r="N314" s="219" t="s">
        <v>43</v>
      </c>
      <c r="O314" s="65"/>
      <c r="P314" s="172">
        <f>O314*H314</f>
        <v>0</v>
      </c>
      <c r="Q314" s="172">
        <v>0</v>
      </c>
      <c r="R314" s="172">
        <f>Q314*H314</f>
        <v>0</v>
      </c>
      <c r="S314" s="172">
        <v>0</v>
      </c>
      <c r="T314" s="173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74" t="s">
        <v>234</v>
      </c>
      <c r="AT314" s="174" t="s">
        <v>231</v>
      </c>
      <c r="AU314" s="174" t="s">
        <v>77</v>
      </c>
      <c r="AY314" s="18" t="s">
        <v>120</v>
      </c>
      <c r="BE314" s="175">
        <f>IF(N314="základní",J314,0)</f>
        <v>0</v>
      </c>
      <c r="BF314" s="175">
        <f>IF(N314="snížená",J314,0)</f>
        <v>0</v>
      </c>
      <c r="BG314" s="175">
        <f>IF(N314="zákl. přenesená",J314,0)</f>
        <v>0</v>
      </c>
      <c r="BH314" s="175">
        <f>IF(N314="sníž. přenesená",J314,0)</f>
        <v>0</v>
      </c>
      <c r="BI314" s="175">
        <f>IF(N314="nulová",J314,0)</f>
        <v>0</v>
      </c>
      <c r="BJ314" s="18" t="s">
        <v>77</v>
      </c>
      <c r="BK314" s="175">
        <f>ROUND(I314*H314,2)</f>
        <v>0</v>
      </c>
      <c r="BL314" s="18" t="s">
        <v>234</v>
      </c>
      <c r="BM314" s="174" t="s">
        <v>365</v>
      </c>
    </row>
    <row r="315" spans="2:51" s="12" customFormat="1" ht="11.25">
      <c r="B315" s="176"/>
      <c r="C315" s="177"/>
      <c r="D315" s="178" t="s">
        <v>127</v>
      </c>
      <c r="E315" s="179" t="s">
        <v>19</v>
      </c>
      <c r="F315" s="180" t="s">
        <v>241</v>
      </c>
      <c r="G315" s="177"/>
      <c r="H315" s="179" t="s">
        <v>19</v>
      </c>
      <c r="I315" s="181"/>
      <c r="J315" s="177"/>
      <c r="K315" s="177"/>
      <c r="L315" s="182"/>
      <c r="M315" s="183"/>
      <c r="N315" s="184"/>
      <c r="O315" s="184"/>
      <c r="P315" s="184"/>
      <c r="Q315" s="184"/>
      <c r="R315" s="184"/>
      <c r="S315" s="184"/>
      <c r="T315" s="185"/>
      <c r="AT315" s="186" t="s">
        <v>127</v>
      </c>
      <c r="AU315" s="186" t="s">
        <v>77</v>
      </c>
      <c r="AV315" s="12" t="s">
        <v>77</v>
      </c>
      <c r="AW315" s="12" t="s">
        <v>33</v>
      </c>
      <c r="AX315" s="12" t="s">
        <v>72</v>
      </c>
      <c r="AY315" s="186" t="s">
        <v>120</v>
      </c>
    </row>
    <row r="316" spans="2:51" s="12" customFormat="1" ht="11.25">
      <c r="B316" s="176"/>
      <c r="C316" s="177"/>
      <c r="D316" s="178" t="s">
        <v>127</v>
      </c>
      <c r="E316" s="179" t="s">
        <v>19</v>
      </c>
      <c r="F316" s="180" t="s">
        <v>360</v>
      </c>
      <c r="G316" s="177"/>
      <c r="H316" s="179" t="s">
        <v>19</v>
      </c>
      <c r="I316" s="181"/>
      <c r="J316" s="177"/>
      <c r="K316" s="177"/>
      <c r="L316" s="182"/>
      <c r="M316" s="183"/>
      <c r="N316" s="184"/>
      <c r="O316" s="184"/>
      <c r="P316" s="184"/>
      <c r="Q316" s="184"/>
      <c r="R316" s="184"/>
      <c r="S316" s="184"/>
      <c r="T316" s="185"/>
      <c r="AT316" s="186" t="s">
        <v>127</v>
      </c>
      <c r="AU316" s="186" t="s">
        <v>77</v>
      </c>
      <c r="AV316" s="12" t="s">
        <v>77</v>
      </c>
      <c r="AW316" s="12" t="s">
        <v>33</v>
      </c>
      <c r="AX316" s="12" t="s">
        <v>72</v>
      </c>
      <c r="AY316" s="186" t="s">
        <v>120</v>
      </c>
    </row>
    <row r="317" spans="2:51" s="13" customFormat="1" ht="11.25">
      <c r="B317" s="187"/>
      <c r="C317" s="188"/>
      <c r="D317" s="178" t="s">
        <v>127</v>
      </c>
      <c r="E317" s="189" t="s">
        <v>19</v>
      </c>
      <c r="F317" s="190" t="s">
        <v>234</v>
      </c>
      <c r="G317" s="188"/>
      <c r="H317" s="191">
        <v>128</v>
      </c>
      <c r="I317" s="192"/>
      <c r="J317" s="188"/>
      <c r="K317" s="188"/>
      <c r="L317" s="193"/>
      <c r="M317" s="194"/>
      <c r="N317" s="195"/>
      <c r="O317" s="195"/>
      <c r="P317" s="195"/>
      <c r="Q317" s="195"/>
      <c r="R317" s="195"/>
      <c r="S317" s="195"/>
      <c r="T317" s="196"/>
      <c r="AT317" s="197" t="s">
        <v>127</v>
      </c>
      <c r="AU317" s="197" t="s">
        <v>77</v>
      </c>
      <c r="AV317" s="13" t="s">
        <v>79</v>
      </c>
      <c r="AW317" s="13" t="s">
        <v>33</v>
      </c>
      <c r="AX317" s="13" t="s">
        <v>72</v>
      </c>
      <c r="AY317" s="197" t="s">
        <v>120</v>
      </c>
    </row>
    <row r="318" spans="2:51" s="15" customFormat="1" ht="11.25">
      <c r="B318" s="220"/>
      <c r="C318" s="221"/>
      <c r="D318" s="178" t="s">
        <v>127</v>
      </c>
      <c r="E318" s="222" t="s">
        <v>19</v>
      </c>
      <c r="F318" s="223" t="s">
        <v>242</v>
      </c>
      <c r="G318" s="221"/>
      <c r="H318" s="224">
        <v>128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127</v>
      </c>
      <c r="AU318" s="230" t="s">
        <v>77</v>
      </c>
      <c r="AV318" s="15" t="s">
        <v>119</v>
      </c>
      <c r="AW318" s="15" t="s">
        <v>33</v>
      </c>
      <c r="AX318" s="15" t="s">
        <v>72</v>
      </c>
      <c r="AY318" s="230" t="s">
        <v>120</v>
      </c>
    </row>
    <row r="319" spans="2:51" s="14" customFormat="1" ht="11.25">
      <c r="B319" s="198"/>
      <c r="C319" s="199"/>
      <c r="D319" s="178" t="s">
        <v>127</v>
      </c>
      <c r="E319" s="200" t="s">
        <v>19</v>
      </c>
      <c r="F319" s="201" t="s">
        <v>130</v>
      </c>
      <c r="G319" s="199"/>
      <c r="H319" s="202">
        <v>128</v>
      </c>
      <c r="I319" s="203"/>
      <c r="J319" s="199"/>
      <c r="K319" s="199"/>
      <c r="L319" s="204"/>
      <c r="M319" s="205"/>
      <c r="N319" s="206"/>
      <c r="O319" s="206"/>
      <c r="P319" s="206"/>
      <c r="Q319" s="206"/>
      <c r="R319" s="206"/>
      <c r="S319" s="206"/>
      <c r="T319" s="207"/>
      <c r="AT319" s="208" t="s">
        <v>127</v>
      </c>
      <c r="AU319" s="208" t="s">
        <v>77</v>
      </c>
      <c r="AV319" s="14" t="s">
        <v>131</v>
      </c>
      <c r="AW319" s="14" t="s">
        <v>33</v>
      </c>
      <c r="AX319" s="14" t="s">
        <v>77</v>
      </c>
      <c r="AY319" s="208" t="s">
        <v>120</v>
      </c>
    </row>
    <row r="320" spans="2:63" s="11" customFormat="1" ht="25.9" customHeight="1">
      <c r="B320" s="148"/>
      <c r="C320" s="149"/>
      <c r="D320" s="150" t="s">
        <v>71</v>
      </c>
      <c r="E320" s="151" t="s">
        <v>366</v>
      </c>
      <c r="F320" s="151" t="s">
        <v>367</v>
      </c>
      <c r="G320" s="149"/>
      <c r="H320" s="149"/>
      <c r="I320" s="152"/>
      <c r="J320" s="153">
        <f>BK320</f>
        <v>0</v>
      </c>
      <c r="K320" s="149"/>
      <c r="L320" s="154"/>
      <c r="M320" s="155"/>
      <c r="N320" s="156"/>
      <c r="O320" s="156"/>
      <c r="P320" s="157">
        <f>SUM(P321:P400)</f>
        <v>0</v>
      </c>
      <c r="Q320" s="156"/>
      <c r="R320" s="157">
        <f>SUM(R321:R400)</f>
        <v>0</v>
      </c>
      <c r="S320" s="156"/>
      <c r="T320" s="158">
        <f>SUM(T321:T400)</f>
        <v>0</v>
      </c>
      <c r="AR320" s="159" t="s">
        <v>119</v>
      </c>
      <c r="AT320" s="160" t="s">
        <v>71</v>
      </c>
      <c r="AU320" s="160" t="s">
        <v>72</v>
      </c>
      <c r="AY320" s="159" t="s">
        <v>120</v>
      </c>
      <c r="BK320" s="161">
        <f>SUM(BK321:BK400)</f>
        <v>0</v>
      </c>
    </row>
    <row r="321" spans="1:65" s="2" customFormat="1" ht="16.5" customHeight="1">
      <c r="A321" s="35"/>
      <c r="B321" s="36"/>
      <c r="C321" s="162" t="s">
        <v>368</v>
      </c>
      <c r="D321" s="162" t="s">
        <v>121</v>
      </c>
      <c r="E321" s="163" t="s">
        <v>122</v>
      </c>
      <c r="F321" s="164" t="s">
        <v>123</v>
      </c>
      <c r="G321" s="165" t="s">
        <v>124</v>
      </c>
      <c r="H321" s="166">
        <v>89.071</v>
      </c>
      <c r="I321" s="167"/>
      <c r="J321" s="168">
        <f>ROUND(I321*H321,2)</f>
        <v>0</v>
      </c>
      <c r="K321" s="169"/>
      <c r="L321" s="40"/>
      <c r="M321" s="170" t="s">
        <v>19</v>
      </c>
      <c r="N321" s="171" t="s">
        <v>43</v>
      </c>
      <c r="O321" s="65"/>
      <c r="P321" s="172">
        <f>O321*H321</f>
        <v>0</v>
      </c>
      <c r="Q321" s="172">
        <v>0</v>
      </c>
      <c r="R321" s="172">
        <f>Q321*H321</f>
        <v>0</v>
      </c>
      <c r="S321" s="172">
        <v>0</v>
      </c>
      <c r="T321" s="173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74" t="s">
        <v>125</v>
      </c>
      <c r="AT321" s="174" t="s">
        <v>121</v>
      </c>
      <c r="AU321" s="174" t="s">
        <v>77</v>
      </c>
      <c r="AY321" s="18" t="s">
        <v>120</v>
      </c>
      <c r="BE321" s="175">
        <f>IF(N321="základní",J321,0)</f>
        <v>0</v>
      </c>
      <c r="BF321" s="175">
        <f>IF(N321="snížená",J321,0)</f>
        <v>0</v>
      </c>
      <c r="BG321" s="175">
        <f>IF(N321="zákl. přenesená",J321,0)</f>
        <v>0</v>
      </c>
      <c r="BH321" s="175">
        <f>IF(N321="sníž. přenesená",J321,0)</f>
        <v>0</v>
      </c>
      <c r="BI321" s="175">
        <f>IF(N321="nulová",J321,0)</f>
        <v>0</v>
      </c>
      <c r="BJ321" s="18" t="s">
        <v>77</v>
      </c>
      <c r="BK321" s="175">
        <f>ROUND(I321*H321,2)</f>
        <v>0</v>
      </c>
      <c r="BL321" s="18" t="s">
        <v>125</v>
      </c>
      <c r="BM321" s="174" t="s">
        <v>369</v>
      </c>
    </row>
    <row r="322" spans="2:51" s="12" customFormat="1" ht="11.25">
      <c r="B322" s="176"/>
      <c r="C322" s="177"/>
      <c r="D322" s="178" t="s">
        <v>127</v>
      </c>
      <c r="E322" s="179" t="s">
        <v>19</v>
      </c>
      <c r="F322" s="180" t="s">
        <v>370</v>
      </c>
      <c r="G322" s="177"/>
      <c r="H322" s="179" t="s">
        <v>19</v>
      </c>
      <c r="I322" s="181"/>
      <c r="J322" s="177"/>
      <c r="K322" s="177"/>
      <c r="L322" s="182"/>
      <c r="M322" s="183"/>
      <c r="N322" s="184"/>
      <c r="O322" s="184"/>
      <c r="P322" s="184"/>
      <c r="Q322" s="184"/>
      <c r="R322" s="184"/>
      <c r="S322" s="184"/>
      <c r="T322" s="185"/>
      <c r="AT322" s="186" t="s">
        <v>127</v>
      </c>
      <c r="AU322" s="186" t="s">
        <v>77</v>
      </c>
      <c r="AV322" s="12" t="s">
        <v>77</v>
      </c>
      <c r="AW322" s="12" t="s">
        <v>33</v>
      </c>
      <c r="AX322" s="12" t="s">
        <v>72</v>
      </c>
      <c r="AY322" s="186" t="s">
        <v>120</v>
      </c>
    </row>
    <row r="323" spans="2:51" s="13" customFormat="1" ht="11.25">
      <c r="B323" s="187"/>
      <c r="C323" s="188"/>
      <c r="D323" s="178" t="s">
        <v>127</v>
      </c>
      <c r="E323" s="189" t="s">
        <v>19</v>
      </c>
      <c r="F323" s="190" t="s">
        <v>371</v>
      </c>
      <c r="G323" s="188"/>
      <c r="H323" s="191">
        <v>89.071</v>
      </c>
      <c r="I323" s="192"/>
      <c r="J323" s="188"/>
      <c r="K323" s="188"/>
      <c r="L323" s="193"/>
      <c r="M323" s="194"/>
      <c r="N323" s="195"/>
      <c r="O323" s="195"/>
      <c r="P323" s="195"/>
      <c r="Q323" s="195"/>
      <c r="R323" s="195"/>
      <c r="S323" s="195"/>
      <c r="T323" s="196"/>
      <c r="AT323" s="197" t="s">
        <v>127</v>
      </c>
      <c r="AU323" s="197" t="s">
        <v>77</v>
      </c>
      <c r="AV323" s="13" t="s">
        <v>79</v>
      </c>
      <c r="AW323" s="13" t="s">
        <v>33</v>
      </c>
      <c r="AX323" s="13" t="s">
        <v>72</v>
      </c>
      <c r="AY323" s="197" t="s">
        <v>120</v>
      </c>
    </row>
    <row r="324" spans="2:51" s="15" customFormat="1" ht="11.25">
      <c r="B324" s="220"/>
      <c r="C324" s="221"/>
      <c r="D324" s="178" t="s">
        <v>127</v>
      </c>
      <c r="E324" s="222" t="s">
        <v>19</v>
      </c>
      <c r="F324" s="223" t="s">
        <v>242</v>
      </c>
      <c r="G324" s="221"/>
      <c r="H324" s="224">
        <v>89.071</v>
      </c>
      <c r="I324" s="225"/>
      <c r="J324" s="221"/>
      <c r="K324" s="221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127</v>
      </c>
      <c r="AU324" s="230" t="s">
        <v>77</v>
      </c>
      <c r="AV324" s="15" t="s">
        <v>119</v>
      </c>
      <c r="AW324" s="15" t="s">
        <v>33</v>
      </c>
      <c r="AX324" s="15" t="s">
        <v>72</v>
      </c>
      <c r="AY324" s="230" t="s">
        <v>120</v>
      </c>
    </row>
    <row r="325" spans="2:51" s="14" customFormat="1" ht="11.25">
      <c r="B325" s="198"/>
      <c r="C325" s="199"/>
      <c r="D325" s="178" t="s">
        <v>127</v>
      </c>
      <c r="E325" s="200" t="s">
        <v>19</v>
      </c>
      <c r="F325" s="201" t="s">
        <v>130</v>
      </c>
      <c r="G325" s="199"/>
      <c r="H325" s="202">
        <v>89.071</v>
      </c>
      <c r="I325" s="203"/>
      <c r="J325" s="199"/>
      <c r="K325" s="199"/>
      <c r="L325" s="204"/>
      <c r="M325" s="205"/>
      <c r="N325" s="206"/>
      <c r="O325" s="206"/>
      <c r="P325" s="206"/>
      <c r="Q325" s="206"/>
      <c r="R325" s="206"/>
      <c r="S325" s="206"/>
      <c r="T325" s="207"/>
      <c r="AT325" s="208" t="s">
        <v>127</v>
      </c>
      <c r="AU325" s="208" t="s">
        <v>77</v>
      </c>
      <c r="AV325" s="14" t="s">
        <v>131</v>
      </c>
      <c r="AW325" s="14" t="s">
        <v>33</v>
      </c>
      <c r="AX325" s="14" t="s">
        <v>77</v>
      </c>
      <c r="AY325" s="208" t="s">
        <v>120</v>
      </c>
    </row>
    <row r="326" spans="1:65" s="2" customFormat="1" ht="33" customHeight="1">
      <c r="A326" s="35"/>
      <c r="B326" s="36"/>
      <c r="C326" s="162" t="s">
        <v>372</v>
      </c>
      <c r="D326" s="162" t="s">
        <v>121</v>
      </c>
      <c r="E326" s="163" t="s">
        <v>373</v>
      </c>
      <c r="F326" s="164" t="s">
        <v>374</v>
      </c>
      <c r="G326" s="165" t="s">
        <v>134</v>
      </c>
      <c r="H326" s="166">
        <v>68</v>
      </c>
      <c r="I326" s="167"/>
      <c r="J326" s="168">
        <f>ROUND(I326*H326,2)</f>
        <v>0</v>
      </c>
      <c r="K326" s="169"/>
      <c r="L326" s="40"/>
      <c r="M326" s="170" t="s">
        <v>19</v>
      </c>
      <c r="N326" s="171" t="s">
        <v>43</v>
      </c>
      <c r="O326" s="65"/>
      <c r="P326" s="172">
        <f>O326*H326</f>
        <v>0</v>
      </c>
      <c r="Q326" s="172">
        <v>0</v>
      </c>
      <c r="R326" s="172">
        <f>Q326*H326</f>
        <v>0</v>
      </c>
      <c r="S326" s="172">
        <v>0</v>
      </c>
      <c r="T326" s="173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74" t="s">
        <v>125</v>
      </c>
      <c r="AT326" s="174" t="s">
        <v>121</v>
      </c>
      <c r="AU326" s="174" t="s">
        <v>77</v>
      </c>
      <c r="AY326" s="18" t="s">
        <v>120</v>
      </c>
      <c r="BE326" s="175">
        <f>IF(N326="základní",J326,0)</f>
        <v>0</v>
      </c>
      <c r="BF326" s="175">
        <f>IF(N326="snížená",J326,0)</f>
        <v>0</v>
      </c>
      <c r="BG326" s="175">
        <f>IF(N326="zákl. přenesená",J326,0)</f>
        <v>0</v>
      </c>
      <c r="BH326" s="175">
        <f>IF(N326="sníž. přenesená",J326,0)</f>
        <v>0</v>
      </c>
      <c r="BI326" s="175">
        <f>IF(N326="nulová",J326,0)</f>
        <v>0</v>
      </c>
      <c r="BJ326" s="18" t="s">
        <v>77</v>
      </c>
      <c r="BK326" s="175">
        <f>ROUND(I326*H326,2)</f>
        <v>0</v>
      </c>
      <c r="BL326" s="18" t="s">
        <v>125</v>
      </c>
      <c r="BM326" s="174" t="s">
        <v>375</v>
      </c>
    </row>
    <row r="327" spans="2:51" s="12" customFormat="1" ht="11.25">
      <c r="B327" s="176"/>
      <c r="C327" s="177"/>
      <c r="D327" s="178" t="s">
        <v>127</v>
      </c>
      <c r="E327" s="179" t="s">
        <v>19</v>
      </c>
      <c r="F327" s="180" t="s">
        <v>376</v>
      </c>
      <c r="G327" s="177"/>
      <c r="H327" s="179" t="s">
        <v>19</v>
      </c>
      <c r="I327" s="181"/>
      <c r="J327" s="177"/>
      <c r="K327" s="177"/>
      <c r="L327" s="182"/>
      <c r="M327" s="183"/>
      <c r="N327" s="184"/>
      <c r="O327" s="184"/>
      <c r="P327" s="184"/>
      <c r="Q327" s="184"/>
      <c r="R327" s="184"/>
      <c r="S327" s="184"/>
      <c r="T327" s="185"/>
      <c r="AT327" s="186" t="s">
        <v>127</v>
      </c>
      <c r="AU327" s="186" t="s">
        <v>77</v>
      </c>
      <c r="AV327" s="12" t="s">
        <v>77</v>
      </c>
      <c r="AW327" s="12" t="s">
        <v>33</v>
      </c>
      <c r="AX327" s="12" t="s">
        <v>72</v>
      </c>
      <c r="AY327" s="186" t="s">
        <v>120</v>
      </c>
    </row>
    <row r="328" spans="2:51" s="13" customFormat="1" ht="11.25">
      <c r="B328" s="187"/>
      <c r="C328" s="188"/>
      <c r="D328" s="178" t="s">
        <v>127</v>
      </c>
      <c r="E328" s="189" t="s">
        <v>19</v>
      </c>
      <c r="F328" s="190" t="s">
        <v>377</v>
      </c>
      <c r="G328" s="188"/>
      <c r="H328" s="191">
        <v>68</v>
      </c>
      <c r="I328" s="192"/>
      <c r="J328" s="188"/>
      <c r="K328" s="188"/>
      <c r="L328" s="193"/>
      <c r="M328" s="194"/>
      <c r="N328" s="195"/>
      <c r="O328" s="195"/>
      <c r="P328" s="195"/>
      <c r="Q328" s="195"/>
      <c r="R328" s="195"/>
      <c r="S328" s="195"/>
      <c r="T328" s="196"/>
      <c r="AT328" s="197" t="s">
        <v>127</v>
      </c>
      <c r="AU328" s="197" t="s">
        <v>77</v>
      </c>
      <c r="AV328" s="13" t="s">
        <v>79</v>
      </c>
      <c r="AW328" s="13" t="s">
        <v>33</v>
      </c>
      <c r="AX328" s="13" t="s">
        <v>72</v>
      </c>
      <c r="AY328" s="197" t="s">
        <v>120</v>
      </c>
    </row>
    <row r="329" spans="2:51" s="14" customFormat="1" ht="11.25">
      <c r="B329" s="198"/>
      <c r="C329" s="199"/>
      <c r="D329" s="178" t="s">
        <v>127</v>
      </c>
      <c r="E329" s="200" t="s">
        <v>19</v>
      </c>
      <c r="F329" s="201" t="s">
        <v>130</v>
      </c>
      <c r="G329" s="199"/>
      <c r="H329" s="202">
        <v>68</v>
      </c>
      <c r="I329" s="203"/>
      <c r="J329" s="199"/>
      <c r="K329" s="199"/>
      <c r="L329" s="204"/>
      <c r="M329" s="205"/>
      <c r="N329" s="206"/>
      <c r="O329" s="206"/>
      <c r="P329" s="206"/>
      <c r="Q329" s="206"/>
      <c r="R329" s="206"/>
      <c r="S329" s="206"/>
      <c r="T329" s="207"/>
      <c r="AT329" s="208" t="s">
        <v>127</v>
      </c>
      <c r="AU329" s="208" t="s">
        <v>77</v>
      </c>
      <c r="AV329" s="14" t="s">
        <v>131</v>
      </c>
      <c r="AW329" s="14" t="s">
        <v>33</v>
      </c>
      <c r="AX329" s="14" t="s">
        <v>77</v>
      </c>
      <c r="AY329" s="208" t="s">
        <v>120</v>
      </c>
    </row>
    <row r="330" spans="1:65" s="2" customFormat="1" ht="33" customHeight="1">
      <c r="A330" s="35"/>
      <c r="B330" s="36"/>
      <c r="C330" s="162" t="s">
        <v>378</v>
      </c>
      <c r="D330" s="162" t="s">
        <v>121</v>
      </c>
      <c r="E330" s="163" t="s">
        <v>379</v>
      </c>
      <c r="F330" s="164" t="s">
        <v>380</v>
      </c>
      <c r="G330" s="165" t="s">
        <v>134</v>
      </c>
      <c r="H330" s="166">
        <v>46</v>
      </c>
      <c r="I330" s="167"/>
      <c r="J330" s="168">
        <f>ROUND(I330*H330,2)</f>
        <v>0</v>
      </c>
      <c r="K330" s="169"/>
      <c r="L330" s="40"/>
      <c r="M330" s="170" t="s">
        <v>19</v>
      </c>
      <c r="N330" s="171" t="s">
        <v>43</v>
      </c>
      <c r="O330" s="65"/>
      <c r="P330" s="172">
        <f>O330*H330</f>
        <v>0</v>
      </c>
      <c r="Q330" s="172">
        <v>0</v>
      </c>
      <c r="R330" s="172">
        <f>Q330*H330</f>
        <v>0</v>
      </c>
      <c r="S330" s="172">
        <v>0</v>
      </c>
      <c r="T330" s="173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74" t="s">
        <v>125</v>
      </c>
      <c r="AT330" s="174" t="s">
        <v>121</v>
      </c>
      <c r="AU330" s="174" t="s">
        <v>77</v>
      </c>
      <c r="AY330" s="18" t="s">
        <v>120</v>
      </c>
      <c r="BE330" s="175">
        <f>IF(N330="základní",J330,0)</f>
        <v>0</v>
      </c>
      <c r="BF330" s="175">
        <f>IF(N330="snížená",J330,0)</f>
        <v>0</v>
      </c>
      <c r="BG330" s="175">
        <f>IF(N330="zákl. přenesená",J330,0)</f>
        <v>0</v>
      </c>
      <c r="BH330" s="175">
        <f>IF(N330="sníž. přenesená",J330,0)</f>
        <v>0</v>
      </c>
      <c r="BI330" s="175">
        <f>IF(N330="nulová",J330,0)</f>
        <v>0</v>
      </c>
      <c r="BJ330" s="18" t="s">
        <v>77</v>
      </c>
      <c r="BK330" s="175">
        <f>ROUND(I330*H330,2)</f>
        <v>0</v>
      </c>
      <c r="BL330" s="18" t="s">
        <v>125</v>
      </c>
      <c r="BM330" s="174" t="s">
        <v>381</v>
      </c>
    </row>
    <row r="331" spans="2:51" s="12" customFormat="1" ht="11.25">
      <c r="B331" s="176"/>
      <c r="C331" s="177"/>
      <c r="D331" s="178" t="s">
        <v>127</v>
      </c>
      <c r="E331" s="179" t="s">
        <v>19</v>
      </c>
      <c r="F331" s="180" t="s">
        <v>382</v>
      </c>
      <c r="G331" s="177"/>
      <c r="H331" s="179" t="s">
        <v>19</v>
      </c>
      <c r="I331" s="181"/>
      <c r="J331" s="177"/>
      <c r="K331" s="177"/>
      <c r="L331" s="182"/>
      <c r="M331" s="183"/>
      <c r="N331" s="184"/>
      <c r="O331" s="184"/>
      <c r="P331" s="184"/>
      <c r="Q331" s="184"/>
      <c r="R331" s="184"/>
      <c r="S331" s="184"/>
      <c r="T331" s="185"/>
      <c r="AT331" s="186" t="s">
        <v>127</v>
      </c>
      <c r="AU331" s="186" t="s">
        <v>77</v>
      </c>
      <c r="AV331" s="12" t="s">
        <v>77</v>
      </c>
      <c r="AW331" s="12" t="s">
        <v>33</v>
      </c>
      <c r="AX331" s="12" t="s">
        <v>72</v>
      </c>
      <c r="AY331" s="186" t="s">
        <v>120</v>
      </c>
    </row>
    <row r="332" spans="2:51" s="13" customFormat="1" ht="11.25">
      <c r="B332" s="187"/>
      <c r="C332" s="188"/>
      <c r="D332" s="178" t="s">
        <v>127</v>
      </c>
      <c r="E332" s="189" t="s">
        <v>19</v>
      </c>
      <c r="F332" s="190" t="s">
        <v>383</v>
      </c>
      <c r="G332" s="188"/>
      <c r="H332" s="191">
        <v>46</v>
      </c>
      <c r="I332" s="192"/>
      <c r="J332" s="188"/>
      <c r="K332" s="188"/>
      <c r="L332" s="193"/>
      <c r="M332" s="194"/>
      <c r="N332" s="195"/>
      <c r="O332" s="195"/>
      <c r="P332" s="195"/>
      <c r="Q332" s="195"/>
      <c r="R332" s="195"/>
      <c r="S332" s="195"/>
      <c r="T332" s="196"/>
      <c r="AT332" s="197" t="s">
        <v>127</v>
      </c>
      <c r="AU332" s="197" t="s">
        <v>77</v>
      </c>
      <c r="AV332" s="13" t="s">
        <v>79</v>
      </c>
      <c r="AW332" s="13" t="s">
        <v>33</v>
      </c>
      <c r="AX332" s="13" t="s">
        <v>72</v>
      </c>
      <c r="AY332" s="197" t="s">
        <v>120</v>
      </c>
    </row>
    <row r="333" spans="2:51" s="14" customFormat="1" ht="11.25">
      <c r="B333" s="198"/>
      <c r="C333" s="199"/>
      <c r="D333" s="178" t="s">
        <v>127</v>
      </c>
      <c r="E333" s="200" t="s">
        <v>19</v>
      </c>
      <c r="F333" s="201" t="s">
        <v>130</v>
      </c>
      <c r="G333" s="199"/>
      <c r="H333" s="202">
        <v>46</v>
      </c>
      <c r="I333" s="203"/>
      <c r="J333" s="199"/>
      <c r="K333" s="199"/>
      <c r="L333" s="204"/>
      <c r="M333" s="205"/>
      <c r="N333" s="206"/>
      <c r="O333" s="206"/>
      <c r="P333" s="206"/>
      <c r="Q333" s="206"/>
      <c r="R333" s="206"/>
      <c r="S333" s="206"/>
      <c r="T333" s="207"/>
      <c r="AT333" s="208" t="s">
        <v>127</v>
      </c>
      <c r="AU333" s="208" t="s">
        <v>77</v>
      </c>
      <c r="AV333" s="14" t="s">
        <v>131</v>
      </c>
      <c r="AW333" s="14" t="s">
        <v>33</v>
      </c>
      <c r="AX333" s="14" t="s">
        <v>77</v>
      </c>
      <c r="AY333" s="208" t="s">
        <v>120</v>
      </c>
    </row>
    <row r="334" spans="1:65" s="2" customFormat="1" ht="33" customHeight="1">
      <c r="A334" s="35"/>
      <c r="B334" s="36"/>
      <c r="C334" s="162" t="s">
        <v>384</v>
      </c>
      <c r="D334" s="162" t="s">
        <v>121</v>
      </c>
      <c r="E334" s="163" t="s">
        <v>385</v>
      </c>
      <c r="F334" s="164" t="s">
        <v>386</v>
      </c>
      <c r="G334" s="165" t="s">
        <v>192</v>
      </c>
      <c r="H334" s="166">
        <v>25</v>
      </c>
      <c r="I334" s="167"/>
      <c r="J334" s="168">
        <f>ROUND(I334*H334,2)</f>
        <v>0</v>
      </c>
      <c r="K334" s="169"/>
      <c r="L334" s="40"/>
      <c r="M334" s="170" t="s">
        <v>19</v>
      </c>
      <c r="N334" s="171" t="s">
        <v>43</v>
      </c>
      <c r="O334" s="65"/>
      <c r="P334" s="172">
        <f>O334*H334</f>
        <v>0</v>
      </c>
      <c r="Q334" s="172">
        <v>0</v>
      </c>
      <c r="R334" s="172">
        <f>Q334*H334</f>
        <v>0</v>
      </c>
      <c r="S334" s="172">
        <v>0</v>
      </c>
      <c r="T334" s="173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74" t="s">
        <v>125</v>
      </c>
      <c r="AT334" s="174" t="s">
        <v>121</v>
      </c>
      <c r="AU334" s="174" t="s">
        <v>77</v>
      </c>
      <c r="AY334" s="18" t="s">
        <v>120</v>
      </c>
      <c r="BE334" s="175">
        <f>IF(N334="základní",J334,0)</f>
        <v>0</v>
      </c>
      <c r="BF334" s="175">
        <f>IF(N334="snížená",J334,0)</f>
        <v>0</v>
      </c>
      <c r="BG334" s="175">
        <f>IF(N334="zákl. přenesená",J334,0)</f>
        <v>0</v>
      </c>
      <c r="BH334" s="175">
        <f>IF(N334="sníž. přenesená",J334,0)</f>
        <v>0</v>
      </c>
      <c r="BI334" s="175">
        <f>IF(N334="nulová",J334,0)</f>
        <v>0</v>
      </c>
      <c r="BJ334" s="18" t="s">
        <v>77</v>
      </c>
      <c r="BK334" s="175">
        <f>ROUND(I334*H334,2)</f>
        <v>0</v>
      </c>
      <c r="BL334" s="18" t="s">
        <v>125</v>
      </c>
      <c r="BM334" s="174" t="s">
        <v>387</v>
      </c>
    </row>
    <row r="335" spans="2:51" s="12" customFormat="1" ht="11.25">
      <c r="B335" s="176"/>
      <c r="C335" s="177"/>
      <c r="D335" s="178" t="s">
        <v>127</v>
      </c>
      <c r="E335" s="179" t="s">
        <v>19</v>
      </c>
      <c r="F335" s="180" t="s">
        <v>388</v>
      </c>
      <c r="G335" s="177"/>
      <c r="H335" s="179" t="s">
        <v>19</v>
      </c>
      <c r="I335" s="181"/>
      <c r="J335" s="177"/>
      <c r="K335" s="177"/>
      <c r="L335" s="182"/>
      <c r="M335" s="183"/>
      <c r="N335" s="184"/>
      <c r="O335" s="184"/>
      <c r="P335" s="184"/>
      <c r="Q335" s="184"/>
      <c r="R335" s="184"/>
      <c r="S335" s="184"/>
      <c r="T335" s="185"/>
      <c r="AT335" s="186" t="s">
        <v>127</v>
      </c>
      <c r="AU335" s="186" t="s">
        <v>77</v>
      </c>
      <c r="AV335" s="12" t="s">
        <v>77</v>
      </c>
      <c r="AW335" s="12" t="s">
        <v>33</v>
      </c>
      <c r="AX335" s="12" t="s">
        <v>72</v>
      </c>
      <c r="AY335" s="186" t="s">
        <v>120</v>
      </c>
    </row>
    <row r="336" spans="2:51" s="13" customFormat="1" ht="11.25">
      <c r="B336" s="187"/>
      <c r="C336" s="188"/>
      <c r="D336" s="178" t="s">
        <v>127</v>
      </c>
      <c r="E336" s="189" t="s">
        <v>19</v>
      </c>
      <c r="F336" s="190" t="s">
        <v>389</v>
      </c>
      <c r="G336" s="188"/>
      <c r="H336" s="191">
        <v>25</v>
      </c>
      <c r="I336" s="192"/>
      <c r="J336" s="188"/>
      <c r="K336" s="188"/>
      <c r="L336" s="193"/>
      <c r="M336" s="194"/>
      <c r="N336" s="195"/>
      <c r="O336" s="195"/>
      <c r="P336" s="195"/>
      <c r="Q336" s="195"/>
      <c r="R336" s="195"/>
      <c r="S336" s="195"/>
      <c r="T336" s="196"/>
      <c r="AT336" s="197" t="s">
        <v>127</v>
      </c>
      <c r="AU336" s="197" t="s">
        <v>77</v>
      </c>
      <c r="AV336" s="13" t="s">
        <v>79</v>
      </c>
      <c r="AW336" s="13" t="s">
        <v>33</v>
      </c>
      <c r="AX336" s="13" t="s">
        <v>72</v>
      </c>
      <c r="AY336" s="197" t="s">
        <v>120</v>
      </c>
    </row>
    <row r="337" spans="2:51" s="15" customFormat="1" ht="11.25">
      <c r="B337" s="220"/>
      <c r="C337" s="221"/>
      <c r="D337" s="178" t="s">
        <v>127</v>
      </c>
      <c r="E337" s="222" t="s">
        <v>19</v>
      </c>
      <c r="F337" s="223" t="s">
        <v>242</v>
      </c>
      <c r="G337" s="221"/>
      <c r="H337" s="224">
        <v>25</v>
      </c>
      <c r="I337" s="225"/>
      <c r="J337" s="221"/>
      <c r="K337" s="221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127</v>
      </c>
      <c r="AU337" s="230" t="s">
        <v>77</v>
      </c>
      <c r="AV337" s="15" t="s">
        <v>119</v>
      </c>
      <c r="AW337" s="15" t="s">
        <v>33</v>
      </c>
      <c r="AX337" s="15" t="s">
        <v>72</v>
      </c>
      <c r="AY337" s="230" t="s">
        <v>120</v>
      </c>
    </row>
    <row r="338" spans="2:51" s="14" customFormat="1" ht="11.25">
      <c r="B338" s="198"/>
      <c r="C338" s="199"/>
      <c r="D338" s="178" t="s">
        <v>127</v>
      </c>
      <c r="E338" s="200" t="s">
        <v>19</v>
      </c>
      <c r="F338" s="201" t="s">
        <v>130</v>
      </c>
      <c r="G338" s="199"/>
      <c r="H338" s="202">
        <v>25</v>
      </c>
      <c r="I338" s="203"/>
      <c r="J338" s="199"/>
      <c r="K338" s="199"/>
      <c r="L338" s="204"/>
      <c r="M338" s="205"/>
      <c r="N338" s="206"/>
      <c r="O338" s="206"/>
      <c r="P338" s="206"/>
      <c r="Q338" s="206"/>
      <c r="R338" s="206"/>
      <c r="S338" s="206"/>
      <c r="T338" s="207"/>
      <c r="AT338" s="208" t="s">
        <v>127</v>
      </c>
      <c r="AU338" s="208" t="s">
        <v>77</v>
      </c>
      <c r="AV338" s="14" t="s">
        <v>131</v>
      </c>
      <c r="AW338" s="14" t="s">
        <v>33</v>
      </c>
      <c r="AX338" s="14" t="s">
        <v>77</v>
      </c>
      <c r="AY338" s="208" t="s">
        <v>120</v>
      </c>
    </row>
    <row r="339" spans="1:65" s="2" customFormat="1" ht="24.2" customHeight="1">
      <c r="A339" s="35"/>
      <c r="B339" s="36"/>
      <c r="C339" s="162" t="s">
        <v>390</v>
      </c>
      <c r="D339" s="162" t="s">
        <v>121</v>
      </c>
      <c r="E339" s="163" t="s">
        <v>391</v>
      </c>
      <c r="F339" s="164" t="s">
        <v>392</v>
      </c>
      <c r="G339" s="165" t="s">
        <v>134</v>
      </c>
      <c r="H339" s="166">
        <v>68</v>
      </c>
      <c r="I339" s="167"/>
      <c r="J339" s="168">
        <f>ROUND(I339*H339,2)</f>
        <v>0</v>
      </c>
      <c r="K339" s="169"/>
      <c r="L339" s="40"/>
      <c r="M339" s="170" t="s">
        <v>19</v>
      </c>
      <c r="N339" s="171" t="s">
        <v>43</v>
      </c>
      <c r="O339" s="65"/>
      <c r="P339" s="172">
        <f>O339*H339</f>
        <v>0</v>
      </c>
      <c r="Q339" s="172">
        <v>0</v>
      </c>
      <c r="R339" s="172">
        <f>Q339*H339</f>
        <v>0</v>
      </c>
      <c r="S339" s="172">
        <v>0</v>
      </c>
      <c r="T339" s="173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74" t="s">
        <v>125</v>
      </c>
      <c r="AT339" s="174" t="s">
        <v>121</v>
      </c>
      <c r="AU339" s="174" t="s">
        <v>77</v>
      </c>
      <c r="AY339" s="18" t="s">
        <v>120</v>
      </c>
      <c r="BE339" s="175">
        <f>IF(N339="základní",J339,0)</f>
        <v>0</v>
      </c>
      <c r="BF339" s="175">
        <f>IF(N339="snížená",J339,0)</f>
        <v>0</v>
      </c>
      <c r="BG339" s="175">
        <f>IF(N339="zákl. přenesená",J339,0)</f>
        <v>0</v>
      </c>
      <c r="BH339" s="175">
        <f>IF(N339="sníž. přenesená",J339,0)</f>
        <v>0</v>
      </c>
      <c r="BI339" s="175">
        <f>IF(N339="nulová",J339,0)</f>
        <v>0</v>
      </c>
      <c r="BJ339" s="18" t="s">
        <v>77</v>
      </c>
      <c r="BK339" s="175">
        <f>ROUND(I339*H339,2)</f>
        <v>0</v>
      </c>
      <c r="BL339" s="18" t="s">
        <v>125</v>
      </c>
      <c r="BM339" s="174" t="s">
        <v>393</v>
      </c>
    </row>
    <row r="340" spans="2:51" s="12" customFormat="1" ht="11.25">
      <c r="B340" s="176"/>
      <c r="C340" s="177"/>
      <c r="D340" s="178" t="s">
        <v>127</v>
      </c>
      <c r="E340" s="179" t="s">
        <v>19</v>
      </c>
      <c r="F340" s="180" t="s">
        <v>376</v>
      </c>
      <c r="G340" s="177"/>
      <c r="H340" s="179" t="s">
        <v>19</v>
      </c>
      <c r="I340" s="181"/>
      <c r="J340" s="177"/>
      <c r="K340" s="177"/>
      <c r="L340" s="182"/>
      <c r="M340" s="183"/>
      <c r="N340" s="184"/>
      <c r="O340" s="184"/>
      <c r="P340" s="184"/>
      <c r="Q340" s="184"/>
      <c r="R340" s="184"/>
      <c r="S340" s="184"/>
      <c r="T340" s="185"/>
      <c r="AT340" s="186" t="s">
        <v>127</v>
      </c>
      <c r="AU340" s="186" t="s">
        <v>77</v>
      </c>
      <c r="AV340" s="12" t="s">
        <v>77</v>
      </c>
      <c r="AW340" s="12" t="s">
        <v>33</v>
      </c>
      <c r="AX340" s="12" t="s">
        <v>72</v>
      </c>
      <c r="AY340" s="186" t="s">
        <v>120</v>
      </c>
    </row>
    <row r="341" spans="2:51" s="13" customFormat="1" ht="11.25">
      <c r="B341" s="187"/>
      <c r="C341" s="188"/>
      <c r="D341" s="178" t="s">
        <v>127</v>
      </c>
      <c r="E341" s="189" t="s">
        <v>19</v>
      </c>
      <c r="F341" s="190" t="s">
        <v>377</v>
      </c>
      <c r="G341" s="188"/>
      <c r="H341" s="191">
        <v>68</v>
      </c>
      <c r="I341" s="192"/>
      <c r="J341" s="188"/>
      <c r="K341" s="188"/>
      <c r="L341" s="193"/>
      <c r="M341" s="194"/>
      <c r="N341" s="195"/>
      <c r="O341" s="195"/>
      <c r="P341" s="195"/>
      <c r="Q341" s="195"/>
      <c r="R341" s="195"/>
      <c r="S341" s="195"/>
      <c r="T341" s="196"/>
      <c r="AT341" s="197" t="s">
        <v>127</v>
      </c>
      <c r="AU341" s="197" t="s">
        <v>77</v>
      </c>
      <c r="AV341" s="13" t="s">
        <v>79</v>
      </c>
      <c r="AW341" s="13" t="s">
        <v>33</v>
      </c>
      <c r="AX341" s="13" t="s">
        <v>72</v>
      </c>
      <c r="AY341" s="197" t="s">
        <v>120</v>
      </c>
    </row>
    <row r="342" spans="2:51" s="14" customFormat="1" ht="11.25">
      <c r="B342" s="198"/>
      <c r="C342" s="199"/>
      <c r="D342" s="178" t="s">
        <v>127</v>
      </c>
      <c r="E342" s="200" t="s">
        <v>19</v>
      </c>
      <c r="F342" s="201" t="s">
        <v>130</v>
      </c>
      <c r="G342" s="199"/>
      <c r="H342" s="202">
        <v>68</v>
      </c>
      <c r="I342" s="203"/>
      <c r="J342" s="199"/>
      <c r="K342" s="199"/>
      <c r="L342" s="204"/>
      <c r="M342" s="205"/>
      <c r="N342" s="206"/>
      <c r="O342" s="206"/>
      <c r="P342" s="206"/>
      <c r="Q342" s="206"/>
      <c r="R342" s="206"/>
      <c r="S342" s="206"/>
      <c r="T342" s="207"/>
      <c r="AT342" s="208" t="s">
        <v>127</v>
      </c>
      <c r="AU342" s="208" t="s">
        <v>77</v>
      </c>
      <c r="AV342" s="14" t="s">
        <v>131</v>
      </c>
      <c r="AW342" s="14" t="s">
        <v>33</v>
      </c>
      <c r="AX342" s="14" t="s">
        <v>77</v>
      </c>
      <c r="AY342" s="208" t="s">
        <v>120</v>
      </c>
    </row>
    <row r="343" spans="1:65" s="2" customFormat="1" ht="24.2" customHeight="1">
      <c r="A343" s="35"/>
      <c r="B343" s="36"/>
      <c r="C343" s="162" t="s">
        <v>394</v>
      </c>
      <c r="D343" s="162" t="s">
        <v>121</v>
      </c>
      <c r="E343" s="163" t="s">
        <v>395</v>
      </c>
      <c r="F343" s="164" t="s">
        <v>396</v>
      </c>
      <c r="G343" s="165" t="s">
        <v>134</v>
      </c>
      <c r="H343" s="166">
        <v>46</v>
      </c>
      <c r="I343" s="167"/>
      <c r="J343" s="168">
        <f>ROUND(I343*H343,2)</f>
        <v>0</v>
      </c>
      <c r="K343" s="169"/>
      <c r="L343" s="40"/>
      <c r="M343" s="170" t="s">
        <v>19</v>
      </c>
      <c r="N343" s="171" t="s">
        <v>43</v>
      </c>
      <c r="O343" s="65"/>
      <c r="P343" s="172">
        <f>O343*H343</f>
        <v>0</v>
      </c>
      <c r="Q343" s="172">
        <v>0</v>
      </c>
      <c r="R343" s="172">
        <f>Q343*H343</f>
        <v>0</v>
      </c>
      <c r="S343" s="172">
        <v>0</v>
      </c>
      <c r="T343" s="173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74" t="s">
        <v>125</v>
      </c>
      <c r="AT343" s="174" t="s">
        <v>121</v>
      </c>
      <c r="AU343" s="174" t="s">
        <v>77</v>
      </c>
      <c r="AY343" s="18" t="s">
        <v>120</v>
      </c>
      <c r="BE343" s="175">
        <f>IF(N343="základní",J343,0)</f>
        <v>0</v>
      </c>
      <c r="BF343" s="175">
        <f>IF(N343="snížená",J343,0)</f>
        <v>0</v>
      </c>
      <c r="BG343" s="175">
        <f>IF(N343="zákl. přenesená",J343,0)</f>
        <v>0</v>
      </c>
      <c r="BH343" s="175">
        <f>IF(N343="sníž. přenesená",J343,0)</f>
        <v>0</v>
      </c>
      <c r="BI343" s="175">
        <f>IF(N343="nulová",J343,0)</f>
        <v>0</v>
      </c>
      <c r="BJ343" s="18" t="s">
        <v>77</v>
      </c>
      <c r="BK343" s="175">
        <f>ROUND(I343*H343,2)</f>
        <v>0</v>
      </c>
      <c r="BL343" s="18" t="s">
        <v>125</v>
      </c>
      <c r="BM343" s="174" t="s">
        <v>397</v>
      </c>
    </row>
    <row r="344" spans="2:51" s="12" customFormat="1" ht="11.25">
      <c r="B344" s="176"/>
      <c r="C344" s="177"/>
      <c r="D344" s="178" t="s">
        <v>127</v>
      </c>
      <c r="E344" s="179" t="s">
        <v>19</v>
      </c>
      <c r="F344" s="180" t="s">
        <v>382</v>
      </c>
      <c r="G344" s="177"/>
      <c r="H344" s="179" t="s">
        <v>19</v>
      </c>
      <c r="I344" s="181"/>
      <c r="J344" s="177"/>
      <c r="K344" s="177"/>
      <c r="L344" s="182"/>
      <c r="M344" s="183"/>
      <c r="N344" s="184"/>
      <c r="O344" s="184"/>
      <c r="P344" s="184"/>
      <c r="Q344" s="184"/>
      <c r="R344" s="184"/>
      <c r="S344" s="184"/>
      <c r="T344" s="185"/>
      <c r="AT344" s="186" t="s">
        <v>127</v>
      </c>
      <c r="AU344" s="186" t="s">
        <v>77</v>
      </c>
      <c r="AV344" s="12" t="s">
        <v>77</v>
      </c>
      <c r="AW344" s="12" t="s">
        <v>33</v>
      </c>
      <c r="AX344" s="12" t="s">
        <v>72</v>
      </c>
      <c r="AY344" s="186" t="s">
        <v>120</v>
      </c>
    </row>
    <row r="345" spans="2:51" s="13" customFormat="1" ht="11.25">
      <c r="B345" s="187"/>
      <c r="C345" s="188"/>
      <c r="D345" s="178" t="s">
        <v>127</v>
      </c>
      <c r="E345" s="189" t="s">
        <v>19</v>
      </c>
      <c r="F345" s="190" t="s">
        <v>383</v>
      </c>
      <c r="G345" s="188"/>
      <c r="H345" s="191">
        <v>46</v>
      </c>
      <c r="I345" s="192"/>
      <c r="J345" s="188"/>
      <c r="K345" s="188"/>
      <c r="L345" s="193"/>
      <c r="M345" s="194"/>
      <c r="N345" s="195"/>
      <c r="O345" s="195"/>
      <c r="P345" s="195"/>
      <c r="Q345" s="195"/>
      <c r="R345" s="195"/>
      <c r="S345" s="195"/>
      <c r="T345" s="196"/>
      <c r="AT345" s="197" t="s">
        <v>127</v>
      </c>
      <c r="AU345" s="197" t="s">
        <v>77</v>
      </c>
      <c r="AV345" s="13" t="s">
        <v>79</v>
      </c>
      <c r="AW345" s="13" t="s">
        <v>33</v>
      </c>
      <c r="AX345" s="13" t="s">
        <v>72</v>
      </c>
      <c r="AY345" s="197" t="s">
        <v>120</v>
      </c>
    </row>
    <row r="346" spans="2:51" s="14" customFormat="1" ht="11.25">
      <c r="B346" s="198"/>
      <c r="C346" s="199"/>
      <c r="D346" s="178" t="s">
        <v>127</v>
      </c>
      <c r="E346" s="200" t="s">
        <v>19</v>
      </c>
      <c r="F346" s="201" t="s">
        <v>130</v>
      </c>
      <c r="G346" s="199"/>
      <c r="H346" s="202">
        <v>46</v>
      </c>
      <c r="I346" s="203"/>
      <c r="J346" s="199"/>
      <c r="K346" s="199"/>
      <c r="L346" s="204"/>
      <c r="M346" s="205"/>
      <c r="N346" s="206"/>
      <c r="O346" s="206"/>
      <c r="P346" s="206"/>
      <c r="Q346" s="206"/>
      <c r="R346" s="206"/>
      <c r="S346" s="206"/>
      <c r="T346" s="207"/>
      <c r="AT346" s="208" t="s">
        <v>127</v>
      </c>
      <c r="AU346" s="208" t="s">
        <v>77</v>
      </c>
      <c r="AV346" s="14" t="s">
        <v>131</v>
      </c>
      <c r="AW346" s="14" t="s">
        <v>33</v>
      </c>
      <c r="AX346" s="14" t="s">
        <v>77</v>
      </c>
      <c r="AY346" s="208" t="s">
        <v>120</v>
      </c>
    </row>
    <row r="347" spans="1:65" s="2" customFormat="1" ht="24.2" customHeight="1">
      <c r="A347" s="35"/>
      <c r="B347" s="36"/>
      <c r="C347" s="162" t="s">
        <v>398</v>
      </c>
      <c r="D347" s="162" t="s">
        <v>121</v>
      </c>
      <c r="E347" s="163" t="s">
        <v>399</v>
      </c>
      <c r="F347" s="164" t="s">
        <v>400</v>
      </c>
      <c r="G347" s="165" t="s">
        <v>134</v>
      </c>
      <c r="H347" s="166">
        <v>45</v>
      </c>
      <c r="I347" s="167"/>
      <c r="J347" s="168">
        <f>ROUND(I347*H347,2)</f>
        <v>0</v>
      </c>
      <c r="K347" s="169"/>
      <c r="L347" s="40"/>
      <c r="M347" s="170" t="s">
        <v>19</v>
      </c>
      <c r="N347" s="171" t="s">
        <v>43</v>
      </c>
      <c r="O347" s="65"/>
      <c r="P347" s="172">
        <f>O347*H347</f>
        <v>0</v>
      </c>
      <c r="Q347" s="172">
        <v>0</v>
      </c>
      <c r="R347" s="172">
        <f>Q347*H347</f>
        <v>0</v>
      </c>
      <c r="S347" s="172">
        <v>0</v>
      </c>
      <c r="T347" s="173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74" t="s">
        <v>125</v>
      </c>
      <c r="AT347" s="174" t="s">
        <v>121</v>
      </c>
      <c r="AU347" s="174" t="s">
        <v>77</v>
      </c>
      <c r="AY347" s="18" t="s">
        <v>120</v>
      </c>
      <c r="BE347" s="175">
        <f>IF(N347="základní",J347,0)</f>
        <v>0</v>
      </c>
      <c r="BF347" s="175">
        <f>IF(N347="snížená",J347,0)</f>
        <v>0</v>
      </c>
      <c r="BG347" s="175">
        <f>IF(N347="zákl. přenesená",J347,0)</f>
        <v>0</v>
      </c>
      <c r="BH347" s="175">
        <f>IF(N347="sníž. přenesená",J347,0)</f>
        <v>0</v>
      </c>
      <c r="BI347" s="175">
        <f>IF(N347="nulová",J347,0)</f>
        <v>0</v>
      </c>
      <c r="BJ347" s="18" t="s">
        <v>77</v>
      </c>
      <c r="BK347" s="175">
        <f>ROUND(I347*H347,2)</f>
        <v>0</v>
      </c>
      <c r="BL347" s="18" t="s">
        <v>125</v>
      </c>
      <c r="BM347" s="174" t="s">
        <v>401</v>
      </c>
    </row>
    <row r="348" spans="2:51" s="12" customFormat="1" ht="11.25">
      <c r="B348" s="176"/>
      <c r="C348" s="177"/>
      <c r="D348" s="178" t="s">
        <v>127</v>
      </c>
      <c r="E348" s="179" t="s">
        <v>19</v>
      </c>
      <c r="F348" s="180" t="s">
        <v>382</v>
      </c>
      <c r="G348" s="177"/>
      <c r="H348" s="179" t="s">
        <v>19</v>
      </c>
      <c r="I348" s="181"/>
      <c r="J348" s="177"/>
      <c r="K348" s="177"/>
      <c r="L348" s="182"/>
      <c r="M348" s="183"/>
      <c r="N348" s="184"/>
      <c r="O348" s="184"/>
      <c r="P348" s="184"/>
      <c r="Q348" s="184"/>
      <c r="R348" s="184"/>
      <c r="S348" s="184"/>
      <c r="T348" s="185"/>
      <c r="AT348" s="186" t="s">
        <v>127</v>
      </c>
      <c r="AU348" s="186" t="s">
        <v>77</v>
      </c>
      <c r="AV348" s="12" t="s">
        <v>77</v>
      </c>
      <c r="AW348" s="12" t="s">
        <v>33</v>
      </c>
      <c r="AX348" s="12" t="s">
        <v>72</v>
      </c>
      <c r="AY348" s="186" t="s">
        <v>120</v>
      </c>
    </row>
    <row r="349" spans="2:51" s="13" customFormat="1" ht="11.25">
      <c r="B349" s="187"/>
      <c r="C349" s="188"/>
      <c r="D349" s="178" t="s">
        <v>127</v>
      </c>
      <c r="E349" s="189" t="s">
        <v>19</v>
      </c>
      <c r="F349" s="190" t="s">
        <v>402</v>
      </c>
      <c r="G349" s="188"/>
      <c r="H349" s="191">
        <v>45</v>
      </c>
      <c r="I349" s="192"/>
      <c r="J349" s="188"/>
      <c r="K349" s="188"/>
      <c r="L349" s="193"/>
      <c r="M349" s="194"/>
      <c r="N349" s="195"/>
      <c r="O349" s="195"/>
      <c r="P349" s="195"/>
      <c r="Q349" s="195"/>
      <c r="R349" s="195"/>
      <c r="S349" s="195"/>
      <c r="T349" s="196"/>
      <c r="AT349" s="197" t="s">
        <v>127</v>
      </c>
      <c r="AU349" s="197" t="s">
        <v>77</v>
      </c>
      <c r="AV349" s="13" t="s">
        <v>79</v>
      </c>
      <c r="AW349" s="13" t="s">
        <v>33</v>
      </c>
      <c r="AX349" s="13" t="s">
        <v>72</v>
      </c>
      <c r="AY349" s="197" t="s">
        <v>120</v>
      </c>
    </row>
    <row r="350" spans="2:51" s="15" customFormat="1" ht="11.25">
      <c r="B350" s="220"/>
      <c r="C350" s="221"/>
      <c r="D350" s="178" t="s">
        <v>127</v>
      </c>
      <c r="E350" s="222" t="s">
        <v>19</v>
      </c>
      <c r="F350" s="223" t="s">
        <v>242</v>
      </c>
      <c r="G350" s="221"/>
      <c r="H350" s="224">
        <v>45</v>
      </c>
      <c r="I350" s="225"/>
      <c r="J350" s="221"/>
      <c r="K350" s="221"/>
      <c r="L350" s="226"/>
      <c r="M350" s="227"/>
      <c r="N350" s="228"/>
      <c r="O350" s="228"/>
      <c r="P350" s="228"/>
      <c r="Q350" s="228"/>
      <c r="R350" s="228"/>
      <c r="S350" s="228"/>
      <c r="T350" s="229"/>
      <c r="AT350" s="230" t="s">
        <v>127</v>
      </c>
      <c r="AU350" s="230" t="s">
        <v>77</v>
      </c>
      <c r="AV350" s="15" t="s">
        <v>119</v>
      </c>
      <c r="AW350" s="15" t="s">
        <v>33</v>
      </c>
      <c r="AX350" s="15" t="s">
        <v>72</v>
      </c>
      <c r="AY350" s="230" t="s">
        <v>120</v>
      </c>
    </row>
    <row r="351" spans="2:51" s="14" customFormat="1" ht="11.25">
      <c r="B351" s="198"/>
      <c r="C351" s="199"/>
      <c r="D351" s="178" t="s">
        <v>127</v>
      </c>
      <c r="E351" s="200" t="s">
        <v>19</v>
      </c>
      <c r="F351" s="201" t="s">
        <v>130</v>
      </c>
      <c r="G351" s="199"/>
      <c r="H351" s="202">
        <v>45</v>
      </c>
      <c r="I351" s="203"/>
      <c r="J351" s="199"/>
      <c r="K351" s="199"/>
      <c r="L351" s="204"/>
      <c r="M351" s="205"/>
      <c r="N351" s="206"/>
      <c r="O351" s="206"/>
      <c r="P351" s="206"/>
      <c r="Q351" s="206"/>
      <c r="R351" s="206"/>
      <c r="S351" s="206"/>
      <c r="T351" s="207"/>
      <c r="AT351" s="208" t="s">
        <v>127</v>
      </c>
      <c r="AU351" s="208" t="s">
        <v>77</v>
      </c>
      <c r="AV351" s="14" t="s">
        <v>131</v>
      </c>
      <c r="AW351" s="14" t="s">
        <v>33</v>
      </c>
      <c r="AX351" s="14" t="s">
        <v>77</v>
      </c>
      <c r="AY351" s="208" t="s">
        <v>120</v>
      </c>
    </row>
    <row r="352" spans="1:65" s="2" customFormat="1" ht="16.5" customHeight="1">
      <c r="A352" s="35"/>
      <c r="B352" s="36"/>
      <c r="C352" s="162" t="s">
        <v>403</v>
      </c>
      <c r="D352" s="162" t="s">
        <v>121</v>
      </c>
      <c r="E352" s="163" t="s">
        <v>404</v>
      </c>
      <c r="F352" s="164" t="s">
        <v>405</v>
      </c>
      <c r="G352" s="165" t="s">
        <v>192</v>
      </c>
      <c r="H352" s="166">
        <v>113</v>
      </c>
      <c r="I352" s="167"/>
      <c r="J352" s="168">
        <f>ROUND(I352*H352,2)</f>
        <v>0</v>
      </c>
      <c r="K352" s="169"/>
      <c r="L352" s="40"/>
      <c r="M352" s="170" t="s">
        <v>19</v>
      </c>
      <c r="N352" s="171" t="s">
        <v>43</v>
      </c>
      <c r="O352" s="65"/>
      <c r="P352" s="172">
        <f>O352*H352</f>
        <v>0</v>
      </c>
      <c r="Q352" s="172">
        <v>0</v>
      </c>
      <c r="R352" s="172">
        <f>Q352*H352</f>
        <v>0</v>
      </c>
      <c r="S352" s="172">
        <v>0</v>
      </c>
      <c r="T352" s="173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74" t="s">
        <v>125</v>
      </c>
      <c r="AT352" s="174" t="s">
        <v>121</v>
      </c>
      <c r="AU352" s="174" t="s">
        <v>77</v>
      </c>
      <c r="AY352" s="18" t="s">
        <v>120</v>
      </c>
      <c r="BE352" s="175">
        <f>IF(N352="základní",J352,0)</f>
        <v>0</v>
      </c>
      <c r="BF352" s="175">
        <f>IF(N352="snížená",J352,0)</f>
        <v>0</v>
      </c>
      <c r="BG352" s="175">
        <f>IF(N352="zákl. přenesená",J352,0)</f>
        <v>0</v>
      </c>
      <c r="BH352" s="175">
        <f>IF(N352="sníž. přenesená",J352,0)</f>
        <v>0</v>
      </c>
      <c r="BI352" s="175">
        <f>IF(N352="nulová",J352,0)</f>
        <v>0</v>
      </c>
      <c r="BJ352" s="18" t="s">
        <v>77</v>
      </c>
      <c r="BK352" s="175">
        <f>ROUND(I352*H352,2)</f>
        <v>0</v>
      </c>
      <c r="BL352" s="18" t="s">
        <v>125</v>
      </c>
      <c r="BM352" s="174" t="s">
        <v>406</v>
      </c>
    </row>
    <row r="353" spans="2:51" s="12" customFormat="1" ht="11.25">
      <c r="B353" s="176"/>
      <c r="C353" s="177"/>
      <c r="D353" s="178" t="s">
        <v>127</v>
      </c>
      <c r="E353" s="179" t="s">
        <v>19</v>
      </c>
      <c r="F353" s="180" t="s">
        <v>382</v>
      </c>
      <c r="G353" s="177"/>
      <c r="H353" s="179" t="s">
        <v>19</v>
      </c>
      <c r="I353" s="181"/>
      <c r="J353" s="177"/>
      <c r="K353" s="177"/>
      <c r="L353" s="182"/>
      <c r="M353" s="183"/>
      <c r="N353" s="184"/>
      <c r="O353" s="184"/>
      <c r="P353" s="184"/>
      <c r="Q353" s="184"/>
      <c r="R353" s="184"/>
      <c r="S353" s="184"/>
      <c r="T353" s="185"/>
      <c r="AT353" s="186" t="s">
        <v>127</v>
      </c>
      <c r="AU353" s="186" t="s">
        <v>77</v>
      </c>
      <c r="AV353" s="12" t="s">
        <v>77</v>
      </c>
      <c r="AW353" s="12" t="s">
        <v>33</v>
      </c>
      <c r="AX353" s="12" t="s">
        <v>72</v>
      </c>
      <c r="AY353" s="186" t="s">
        <v>120</v>
      </c>
    </row>
    <row r="354" spans="2:51" s="13" customFormat="1" ht="11.25">
      <c r="B354" s="187"/>
      <c r="C354" s="188"/>
      <c r="D354" s="178" t="s">
        <v>127</v>
      </c>
      <c r="E354" s="189" t="s">
        <v>19</v>
      </c>
      <c r="F354" s="190" t="s">
        <v>407</v>
      </c>
      <c r="G354" s="188"/>
      <c r="H354" s="191">
        <v>113</v>
      </c>
      <c r="I354" s="192"/>
      <c r="J354" s="188"/>
      <c r="K354" s="188"/>
      <c r="L354" s="193"/>
      <c r="M354" s="194"/>
      <c r="N354" s="195"/>
      <c r="O354" s="195"/>
      <c r="P354" s="195"/>
      <c r="Q354" s="195"/>
      <c r="R354" s="195"/>
      <c r="S354" s="195"/>
      <c r="T354" s="196"/>
      <c r="AT354" s="197" t="s">
        <v>127</v>
      </c>
      <c r="AU354" s="197" t="s">
        <v>77</v>
      </c>
      <c r="AV354" s="13" t="s">
        <v>79</v>
      </c>
      <c r="AW354" s="13" t="s">
        <v>33</v>
      </c>
      <c r="AX354" s="13" t="s">
        <v>72</v>
      </c>
      <c r="AY354" s="197" t="s">
        <v>120</v>
      </c>
    </row>
    <row r="355" spans="2:51" s="14" customFormat="1" ht="11.25">
      <c r="B355" s="198"/>
      <c r="C355" s="199"/>
      <c r="D355" s="178" t="s">
        <v>127</v>
      </c>
      <c r="E355" s="200" t="s">
        <v>19</v>
      </c>
      <c r="F355" s="201" t="s">
        <v>130</v>
      </c>
      <c r="G355" s="199"/>
      <c r="H355" s="202">
        <v>113</v>
      </c>
      <c r="I355" s="203"/>
      <c r="J355" s="199"/>
      <c r="K355" s="199"/>
      <c r="L355" s="204"/>
      <c r="M355" s="205"/>
      <c r="N355" s="206"/>
      <c r="O355" s="206"/>
      <c r="P355" s="206"/>
      <c r="Q355" s="206"/>
      <c r="R355" s="206"/>
      <c r="S355" s="206"/>
      <c r="T355" s="207"/>
      <c r="AT355" s="208" t="s">
        <v>127</v>
      </c>
      <c r="AU355" s="208" t="s">
        <v>77</v>
      </c>
      <c r="AV355" s="14" t="s">
        <v>131</v>
      </c>
      <c r="AW355" s="14" t="s">
        <v>33</v>
      </c>
      <c r="AX355" s="14" t="s">
        <v>77</v>
      </c>
      <c r="AY355" s="208" t="s">
        <v>120</v>
      </c>
    </row>
    <row r="356" spans="1:65" s="2" customFormat="1" ht="24.2" customHeight="1">
      <c r="A356" s="35"/>
      <c r="B356" s="36"/>
      <c r="C356" s="162" t="s">
        <v>408</v>
      </c>
      <c r="D356" s="162" t="s">
        <v>121</v>
      </c>
      <c r="E356" s="163" t="s">
        <v>409</v>
      </c>
      <c r="F356" s="164" t="s">
        <v>410</v>
      </c>
      <c r="G356" s="165" t="s">
        <v>165</v>
      </c>
      <c r="H356" s="166">
        <v>180</v>
      </c>
      <c r="I356" s="167"/>
      <c r="J356" s="168">
        <f>ROUND(I356*H356,2)</f>
        <v>0</v>
      </c>
      <c r="K356" s="169"/>
      <c r="L356" s="40"/>
      <c r="M356" s="170" t="s">
        <v>19</v>
      </c>
      <c r="N356" s="171" t="s">
        <v>43</v>
      </c>
      <c r="O356" s="65"/>
      <c r="P356" s="172">
        <f>O356*H356</f>
        <v>0</v>
      </c>
      <c r="Q356" s="172">
        <v>0</v>
      </c>
      <c r="R356" s="172">
        <f>Q356*H356</f>
        <v>0</v>
      </c>
      <c r="S356" s="172">
        <v>0</v>
      </c>
      <c r="T356" s="173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74" t="s">
        <v>125</v>
      </c>
      <c r="AT356" s="174" t="s">
        <v>121</v>
      </c>
      <c r="AU356" s="174" t="s">
        <v>77</v>
      </c>
      <c r="AY356" s="18" t="s">
        <v>120</v>
      </c>
      <c r="BE356" s="175">
        <f>IF(N356="základní",J356,0)</f>
        <v>0</v>
      </c>
      <c r="BF356" s="175">
        <f>IF(N356="snížená",J356,0)</f>
        <v>0</v>
      </c>
      <c r="BG356" s="175">
        <f>IF(N356="zákl. přenesená",J356,0)</f>
        <v>0</v>
      </c>
      <c r="BH356" s="175">
        <f>IF(N356="sníž. přenesená",J356,0)</f>
        <v>0</v>
      </c>
      <c r="BI356" s="175">
        <f>IF(N356="nulová",J356,0)</f>
        <v>0</v>
      </c>
      <c r="BJ356" s="18" t="s">
        <v>77</v>
      </c>
      <c r="BK356" s="175">
        <f>ROUND(I356*H356,2)</f>
        <v>0</v>
      </c>
      <c r="BL356" s="18" t="s">
        <v>125</v>
      </c>
      <c r="BM356" s="174" t="s">
        <v>411</v>
      </c>
    </row>
    <row r="357" spans="2:51" s="12" customFormat="1" ht="11.25">
      <c r="B357" s="176"/>
      <c r="C357" s="177"/>
      <c r="D357" s="178" t="s">
        <v>127</v>
      </c>
      <c r="E357" s="179" t="s">
        <v>19</v>
      </c>
      <c r="F357" s="180" t="s">
        <v>167</v>
      </c>
      <c r="G357" s="177"/>
      <c r="H357" s="179" t="s">
        <v>19</v>
      </c>
      <c r="I357" s="181"/>
      <c r="J357" s="177"/>
      <c r="K357" s="177"/>
      <c r="L357" s="182"/>
      <c r="M357" s="183"/>
      <c r="N357" s="184"/>
      <c r="O357" s="184"/>
      <c r="P357" s="184"/>
      <c r="Q357" s="184"/>
      <c r="R357" s="184"/>
      <c r="S357" s="184"/>
      <c r="T357" s="185"/>
      <c r="AT357" s="186" t="s">
        <v>127</v>
      </c>
      <c r="AU357" s="186" t="s">
        <v>77</v>
      </c>
      <c r="AV357" s="12" t="s">
        <v>77</v>
      </c>
      <c r="AW357" s="12" t="s">
        <v>33</v>
      </c>
      <c r="AX357" s="12" t="s">
        <v>72</v>
      </c>
      <c r="AY357" s="186" t="s">
        <v>120</v>
      </c>
    </row>
    <row r="358" spans="2:51" s="13" customFormat="1" ht="11.25">
      <c r="B358" s="187"/>
      <c r="C358" s="188"/>
      <c r="D358" s="178" t="s">
        <v>127</v>
      </c>
      <c r="E358" s="189" t="s">
        <v>19</v>
      </c>
      <c r="F358" s="190" t="s">
        <v>168</v>
      </c>
      <c r="G358" s="188"/>
      <c r="H358" s="191">
        <v>180</v>
      </c>
      <c r="I358" s="192"/>
      <c r="J358" s="188"/>
      <c r="K358" s="188"/>
      <c r="L358" s="193"/>
      <c r="M358" s="194"/>
      <c r="N358" s="195"/>
      <c r="O358" s="195"/>
      <c r="P358" s="195"/>
      <c r="Q358" s="195"/>
      <c r="R358" s="195"/>
      <c r="S358" s="195"/>
      <c r="T358" s="196"/>
      <c r="AT358" s="197" t="s">
        <v>127</v>
      </c>
      <c r="AU358" s="197" t="s">
        <v>77</v>
      </c>
      <c r="AV358" s="13" t="s">
        <v>79</v>
      </c>
      <c r="AW358" s="13" t="s">
        <v>33</v>
      </c>
      <c r="AX358" s="13" t="s">
        <v>72</v>
      </c>
      <c r="AY358" s="197" t="s">
        <v>120</v>
      </c>
    </row>
    <row r="359" spans="2:51" s="15" customFormat="1" ht="11.25">
      <c r="B359" s="220"/>
      <c r="C359" s="221"/>
      <c r="D359" s="178" t="s">
        <v>127</v>
      </c>
      <c r="E359" s="222" t="s">
        <v>19</v>
      </c>
      <c r="F359" s="223" t="s">
        <v>242</v>
      </c>
      <c r="G359" s="221"/>
      <c r="H359" s="224">
        <v>180</v>
      </c>
      <c r="I359" s="225"/>
      <c r="J359" s="221"/>
      <c r="K359" s="221"/>
      <c r="L359" s="226"/>
      <c r="M359" s="227"/>
      <c r="N359" s="228"/>
      <c r="O359" s="228"/>
      <c r="P359" s="228"/>
      <c r="Q359" s="228"/>
      <c r="R359" s="228"/>
      <c r="S359" s="228"/>
      <c r="T359" s="229"/>
      <c r="AT359" s="230" t="s">
        <v>127</v>
      </c>
      <c r="AU359" s="230" t="s">
        <v>77</v>
      </c>
      <c r="AV359" s="15" t="s">
        <v>119</v>
      </c>
      <c r="AW359" s="15" t="s">
        <v>33</v>
      </c>
      <c r="AX359" s="15" t="s">
        <v>72</v>
      </c>
      <c r="AY359" s="230" t="s">
        <v>120</v>
      </c>
    </row>
    <row r="360" spans="2:51" s="14" customFormat="1" ht="11.25">
      <c r="B360" s="198"/>
      <c r="C360" s="199"/>
      <c r="D360" s="178" t="s">
        <v>127</v>
      </c>
      <c r="E360" s="200" t="s">
        <v>19</v>
      </c>
      <c r="F360" s="201" t="s">
        <v>130</v>
      </c>
      <c r="G360" s="199"/>
      <c r="H360" s="202">
        <v>180</v>
      </c>
      <c r="I360" s="203"/>
      <c r="J360" s="199"/>
      <c r="K360" s="199"/>
      <c r="L360" s="204"/>
      <c r="M360" s="205"/>
      <c r="N360" s="206"/>
      <c r="O360" s="206"/>
      <c r="P360" s="206"/>
      <c r="Q360" s="206"/>
      <c r="R360" s="206"/>
      <c r="S360" s="206"/>
      <c r="T360" s="207"/>
      <c r="AT360" s="208" t="s">
        <v>127</v>
      </c>
      <c r="AU360" s="208" t="s">
        <v>77</v>
      </c>
      <c r="AV360" s="14" t="s">
        <v>131</v>
      </c>
      <c r="AW360" s="14" t="s">
        <v>33</v>
      </c>
      <c r="AX360" s="14" t="s">
        <v>77</v>
      </c>
      <c r="AY360" s="208" t="s">
        <v>120</v>
      </c>
    </row>
    <row r="361" spans="1:65" s="2" customFormat="1" ht="24.2" customHeight="1">
      <c r="A361" s="35"/>
      <c r="B361" s="36"/>
      <c r="C361" s="162" t="s">
        <v>412</v>
      </c>
      <c r="D361" s="162" t="s">
        <v>121</v>
      </c>
      <c r="E361" s="163" t="s">
        <v>413</v>
      </c>
      <c r="F361" s="164" t="s">
        <v>414</v>
      </c>
      <c r="G361" s="165" t="s">
        <v>192</v>
      </c>
      <c r="H361" s="166">
        <v>78</v>
      </c>
      <c r="I361" s="167"/>
      <c r="J361" s="168">
        <f>ROUND(I361*H361,2)</f>
        <v>0</v>
      </c>
      <c r="K361" s="169"/>
      <c r="L361" s="40"/>
      <c r="M361" s="170" t="s">
        <v>19</v>
      </c>
      <c r="N361" s="171" t="s">
        <v>43</v>
      </c>
      <c r="O361" s="65"/>
      <c r="P361" s="172">
        <f>O361*H361</f>
        <v>0</v>
      </c>
      <c r="Q361" s="172">
        <v>0</v>
      </c>
      <c r="R361" s="172">
        <f>Q361*H361</f>
        <v>0</v>
      </c>
      <c r="S361" s="172">
        <v>0</v>
      </c>
      <c r="T361" s="173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74" t="s">
        <v>125</v>
      </c>
      <c r="AT361" s="174" t="s">
        <v>121</v>
      </c>
      <c r="AU361" s="174" t="s">
        <v>77</v>
      </c>
      <c r="AY361" s="18" t="s">
        <v>120</v>
      </c>
      <c r="BE361" s="175">
        <f>IF(N361="základní",J361,0)</f>
        <v>0</v>
      </c>
      <c r="BF361" s="175">
        <f>IF(N361="snížená",J361,0)</f>
        <v>0</v>
      </c>
      <c r="BG361" s="175">
        <f>IF(N361="zákl. přenesená",J361,0)</f>
        <v>0</v>
      </c>
      <c r="BH361" s="175">
        <f>IF(N361="sníž. přenesená",J361,0)</f>
        <v>0</v>
      </c>
      <c r="BI361" s="175">
        <f>IF(N361="nulová",J361,0)</f>
        <v>0</v>
      </c>
      <c r="BJ361" s="18" t="s">
        <v>77</v>
      </c>
      <c r="BK361" s="175">
        <f>ROUND(I361*H361,2)</f>
        <v>0</v>
      </c>
      <c r="BL361" s="18" t="s">
        <v>125</v>
      </c>
      <c r="BM361" s="174" t="s">
        <v>415</v>
      </c>
    </row>
    <row r="362" spans="2:51" s="12" customFormat="1" ht="11.25">
      <c r="B362" s="176"/>
      <c r="C362" s="177"/>
      <c r="D362" s="178" t="s">
        <v>127</v>
      </c>
      <c r="E362" s="179" t="s">
        <v>19</v>
      </c>
      <c r="F362" s="180" t="s">
        <v>167</v>
      </c>
      <c r="G362" s="177"/>
      <c r="H362" s="179" t="s">
        <v>19</v>
      </c>
      <c r="I362" s="181"/>
      <c r="J362" s="177"/>
      <c r="K362" s="177"/>
      <c r="L362" s="182"/>
      <c r="M362" s="183"/>
      <c r="N362" s="184"/>
      <c r="O362" s="184"/>
      <c r="P362" s="184"/>
      <c r="Q362" s="184"/>
      <c r="R362" s="184"/>
      <c r="S362" s="184"/>
      <c r="T362" s="185"/>
      <c r="AT362" s="186" t="s">
        <v>127</v>
      </c>
      <c r="AU362" s="186" t="s">
        <v>77</v>
      </c>
      <c r="AV362" s="12" t="s">
        <v>77</v>
      </c>
      <c r="AW362" s="12" t="s">
        <v>33</v>
      </c>
      <c r="AX362" s="12" t="s">
        <v>72</v>
      </c>
      <c r="AY362" s="186" t="s">
        <v>120</v>
      </c>
    </row>
    <row r="363" spans="2:51" s="13" customFormat="1" ht="11.25">
      <c r="B363" s="187"/>
      <c r="C363" s="188"/>
      <c r="D363" s="178" t="s">
        <v>127</v>
      </c>
      <c r="E363" s="189" t="s">
        <v>19</v>
      </c>
      <c r="F363" s="190" t="s">
        <v>416</v>
      </c>
      <c r="G363" s="188"/>
      <c r="H363" s="191">
        <v>78</v>
      </c>
      <c r="I363" s="192"/>
      <c r="J363" s="188"/>
      <c r="K363" s="188"/>
      <c r="L363" s="193"/>
      <c r="M363" s="194"/>
      <c r="N363" s="195"/>
      <c r="O363" s="195"/>
      <c r="P363" s="195"/>
      <c r="Q363" s="195"/>
      <c r="R363" s="195"/>
      <c r="S363" s="195"/>
      <c r="T363" s="196"/>
      <c r="AT363" s="197" t="s">
        <v>127</v>
      </c>
      <c r="AU363" s="197" t="s">
        <v>77</v>
      </c>
      <c r="AV363" s="13" t="s">
        <v>79</v>
      </c>
      <c r="AW363" s="13" t="s">
        <v>33</v>
      </c>
      <c r="AX363" s="13" t="s">
        <v>72</v>
      </c>
      <c r="AY363" s="197" t="s">
        <v>120</v>
      </c>
    </row>
    <row r="364" spans="2:51" s="14" customFormat="1" ht="11.25">
      <c r="B364" s="198"/>
      <c r="C364" s="199"/>
      <c r="D364" s="178" t="s">
        <v>127</v>
      </c>
      <c r="E364" s="200" t="s">
        <v>19</v>
      </c>
      <c r="F364" s="201" t="s">
        <v>130</v>
      </c>
      <c r="G364" s="199"/>
      <c r="H364" s="202">
        <v>78</v>
      </c>
      <c r="I364" s="203"/>
      <c r="J364" s="199"/>
      <c r="K364" s="199"/>
      <c r="L364" s="204"/>
      <c r="M364" s="205"/>
      <c r="N364" s="206"/>
      <c r="O364" s="206"/>
      <c r="P364" s="206"/>
      <c r="Q364" s="206"/>
      <c r="R364" s="206"/>
      <c r="S364" s="206"/>
      <c r="T364" s="207"/>
      <c r="AT364" s="208" t="s">
        <v>127</v>
      </c>
      <c r="AU364" s="208" t="s">
        <v>77</v>
      </c>
      <c r="AV364" s="14" t="s">
        <v>131</v>
      </c>
      <c r="AW364" s="14" t="s">
        <v>33</v>
      </c>
      <c r="AX364" s="14" t="s">
        <v>77</v>
      </c>
      <c r="AY364" s="208" t="s">
        <v>120</v>
      </c>
    </row>
    <row r="365" spans="1:65" s="2" customFormat="1" ht="16.5" customHeight="1">
      <c r="A365" s="35"/>
      <c r="B365" s="36"/>
      <c r="C365" s="162" t="s">
        <v>417</v>
      </c>
      <c r="D365" s="162" t="s">
        <v>121</v>
      </c>
      <c r="E365" s="163" t="s">
        <v>163</v>
      </c>
      <c r="F365" s="164" t="s">
        <v>164</v>
      </c>
      <c r="G365" s="165" t="s">
        <v>165</v>
      </c>
      <c r="H365" s="166">
        <v>180</v>
      </c>
      <c r="I365" s="167"/>
      <c r="J365" s="168">
        <f>ROUND(I365*H365,2)</f>
        <v>0</v>
      </c>
      <c r="K365" s="169"/>
      <c r="L365" s="40"/>
      <c r="M365" s="170" t="s">
        <v>19</v>
      </c>
      <c r="N365" s="171" t="s">
        <v>43</v>
      </c>
      <c r="O365" s="65"/>
      <c r="P365" s="172">
        <f>O365*H365</f>
        <v>0</v>
      </c>
      <c r="Q365" s="172">
        <v>0</v>
      </c>
      <c r="R365" s="172">
        <f>Q365*H365</f>
        <v>0</v>
      </c>
      <c r="S365" s="172">
        <v>0</v>
      </c>
      <c r="T365" s="173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74" t="s">
        <v>125</v>
      </c>
      <c r="AT365" s="174" t="s">
        <v>121</v>
      </c>
      <c r="AU365" s="174" t="s">
        <v>77</v>
      </c>
      <c r="AY365" s="18" t="s">
        <v>120</v>
      </c>
      <c r="BE365" s="175">
        <f>IF(N365="základní",J365,0)</f>
        <v>0</v>
      </c>
      <c r="BF365" s="175">
        <f>IF(N365="snížená",J365,0)</f>
        <v>0</v>
      </c>
      <c r="BG365" s="175">
        <f>IF(N365="zákl. přenesená",J365,0)</f>
        <v>0</v>
      </c>
      <c r="BH365" s="175">
        <f>IF(N365="sníž. přenesená",J365,0)</f>
        <v>0</v>
      </c>
      <c r="BI365" s="175">
        <f>IF(N365="nulová",J365,0)</f>
        <v>0</v>
      </c>
      <c r="BJ365" s="18" t="s">
        <v>77</v>
      </c>
      <c r="BK365" s="175">
        <f>ROUND(I365*H365,2)</f>
        <v>0</v>
      </c>
      <c r="BL365" s="18" t="s">
        <v>125</v>
      </c>
      <c r="BM365" s="174" t="s">
        <v>418</v>
      </c>
    </row>
    <row r="366" spans="2:51" s="12" customFormat="1" ht="11.25">
      <c r="B366" s="176"/>
      <c r="C366" s="177"/>
      <c r="D366" s="178" t="s">
        <v>127</v>
      </c>
      <c r="E366" s="179" t="s">
        <v>19</v>
      </c>
      <c r="F366" s="180" t="s">
        <v>167</v>
      </c>
      <c r="G366" s="177"/>
      <c r="H366" s="179" t="s">
        <v>19</v>
      </c>
      <c r="I366" s="181"/>
      <c r="J366" s="177"/>
      <c r="K366" s="177"/>
      <c r="L366" s="182"/>
      <c r="M366" s="183"/>
      <c r="N366" s="184"/>
      <c r="O366" s="184"/>
      <c r="P366" s="184"/>
      <c r="Q366" s="184"/>
      <c r="R366" s="184"/>
      <c r="S366" s="184"/>
      <c r="T366" s="185"/>
      <c r="AT366" s="186" t="s">
        <v>127</v>
      </c>
      <c r="AU366" s="186" t="s">
        <v>77</v>
      </c>
      <c r="AV366" s="12" t="s">
        <v>77</v>
      </c>
      <c r="AW366" s="12" t="s">
        <v>33</v>
      </c>
      <c r="AX366" s="12" t="s">
        <v>72</v>
      </c>
      <c r="AY366" s="186" t="s">
        <v>120</v>
      </c>
    </row>
    <row r="367" spans="2:51" s="13" customFormat="1" ht="11.25">
      <c r="B367" s="187"/>
      <c r="C367" s="188"/>
      <c r="D367" s="178" t="s">
        <v>127</v>
      </c>
      <c r="E367" s="189" t="s">
        <v>19</v>
      </c>
      <c r="F367" s="190" t="s">
        <v>168</v>
      </c>
      <c r="G367" s="188"/>
      <c r="H367" s="191">
        <v>180</v>
      </c>
      <c r="I367" s="192"/>
      <c r="J367" s="188"/>
      <c r="K367" s="188"/>
      <c r="L367" s="193"/>
      <c r="M367" s="194"/>
      <c r="N367" s="195"/>
      <c r="O367" s="195"/>
      <c r="P367" s="195"/>
      <c r="Q367" s="195"/>
      <c r="R367" s="195"/>
      <c r="S367" s="195"/>
      <c r="T367" s="196"/>
      <c r="AT367" s="197" t="s">
        <v>127</v>
      </c>
      <c r="AU367" s="197" t="s">
        <v>77</v>
      </c>
      <c r="AV367" s="13" t="s">
        <v>79</v>
      </c>
      <c r="AW367" s="13" t="s">
        <v>33</v>
      </c>
      <c r="AX367" s="13" t="s">
        <v>72</v>
      </c>
      <c r="AY367" s="197" t="s">
        <v>120</v>
      </c>
    </row>
    <row r="368" spans="2:51" s="15" customFormat="1" ht="11.25">
      <c r="B368" s="220"/>
      <c r="C368" s="221"/>
      <c r="D368" s="178" t="s">
        <v>127</v>
      </c>
      <c r="E368" s="222" t="s">
        <v>19</v>
      </c>
      <c r="F368" s="223" t="s">
        <v>242</v>
      </c>
      <c r="G368" s="221"/>
      <c r="H368" s="224">
        <v>180</v>
      </c>
      <c r="I368" s="225"/>
      <c r="J368" s="221"/>
      <c r="K368" s="221"/>
      <c r="L368" s="226"/>
      <c r="M368" s="227"/>
      <c r="N368" s="228"/>
      <c r="O368" s="228"/>
      <c r="P368" s="228"/>
      <c r="Q368" s="228"/>
      <c r="R368" s="228"/>
      <c r="S368" s="228"/>
      <c r="T368" s="229"/>
      <c r="AT368" s="230" t="s">
        <v>127</v>
      </c>
      <c r="AU368" s="230" t="s">
        <v>77</v>
      </c>
      <c r="AV368" s="15" t="s">
        <v>119</v>
      </c>
      <c r="AW368" s="15" t="s">
        <v>33</v>
      </c>
      <c r="AX368" s="15" t="s">
        <v>72</v>
      </c>
      <c r="AY368" s="230" t="s">
        <v>120</v>
      </c>
    </row>
    <row r="369" spans="2:51" s="14" customFormat="1" ht="11.25">
      <c r="B369" s="198"/>
      <c r="C369" s="199"/>
      <c r="D369" s="178" t="s">
        <v>127</v>
      </c>
      <c r="E369" s="200" t="s">
        <v>19</v>
      </c>
      <c r="F369" s="201" t="s">
        <v>130</v>
      </c>
      <c r="G369" s="199"/>
      <c r="H369" s="202">
        <v>180</v>
      </c>
      <c r="I369" s="203"/>
      <c r="J369" s="199"/>
      <c r="K369" s="199"/>
      <c r="L369" s="204"/>
      <c r="M369" s="205"/>
      <c r="N369" s="206"/>
      <c r="O369" s="206"/>
      <c r="P369" s="206"/>
      <c r="Q369" s="206"/>
      <c r="R369" s="206"/>
      <c r="S369" s="206"/>
      <c r="T369" s="207"/>
      <c r="AT369" s="208" t="s">
        <v>127</v>
      </c>
      <c r="AU369" s="208" t="s">
        <v>77</v>
      </c>
      <c r="AV369" s="14" t="s">
        <v>131</v>
      </c>
      <c r="AW369" s="14" t="s">
        <v>33</v>
      </c>
      <c r="AX369" s="14" t="s">
        <v>77</v>
      </c>
      <c r="AY369" s="208" t="s">
        <v>120</v>
      </c>
    </row>
    <row r="370" spans="1:65" s="2" customFormat="1" ht="24.2" customHeight="1">
      <c r="A370" s="35"/>
      <c r="B370" s="36"/>
      <c r="C370" s="162" t="s">
        <v>419</v>
      </c>
      <c r="D370" s="162" t="s">
        <v>121</v>
      </c>
      <c r="E370" s="163" t="s">
        <v>170</v>
      </c>
      <c r="F370" s="164" t="s">
        <v>171</v>
      </c>
      <c r="G370" s="165" t="s">
        <v>165</v>
      </c>
      <c r="H370" s="166">
        <v>200</v>
      </c>
      <c r="I370" s="167"/>
      <c r="J370" s="168">
        <f>ROUND(I370*H370,2)</f>
        <v>0</v>
      </c>
      <c r="K370" s="169"/>
      <c r="L370" s="40"/>
      <c r="M370" s="170" t="s">
        <v>19</v>
      </c>
      <c r="N370" s="171" t="s">
        <v>43</v>
      </c>
      <c r="O370" s="65"/>
      <c r="P370" s="172">
        <f>O370*H370</f>
        <v>0</v>
      </c>
      <c r="Q370" s="172">
        <v>0</v>
      </c>
      <c r="R370" s="172">
        <f>Q370*H370</f>
        <v>0</v>
      </c>
      <c r="S370" s="172">
        <v>0</v>
      </c>
      <c r="T370" s="173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74" t="s">
        <v>125</v>
      </c>
      <c r="AT370" s="174" t="s">
        <v>121</v>
      </c>
      <c r="AU370" s="174" t="s">
        <v>77</v>
      </c>
      <c r="AY370" s="18" t="s">
        <v>120</v>
      </c>
      <c r="BE370" s="175">
        <f>IF(N370="základní",J370,0)</f>
        <v>0</v>
      </c>
      <c r="BF370" s="175">
        <f>IF(N370="snížená",J370,0)</f>
        <v>0</v>
      </c>
      <c r="BG370" s="175">
        <f>IF(N370="zákl. přenesená",J370,0)</f>
        <v>0</v>
      </c>
      <c r="BH370" s="175">
        <f>IF(N370="sníž. přenesená",J370,0)</f>
        <v>0</v>
      </c>
      <c r="BI370" s="175">
        <f>IF(N370="nulová",J370,0)</f>
        <v>0</v>
      </c>
      <c r="BJ370" s="18" t="s">
        <v>77</v>
      </c>
      <c r="BK370" s="175">
        <f>ROUND(I370*H370,2)</f>
        <v>0</v>
      </c>
      <c r="BL370" s="18" t="s">
        <v>125</v>
      </c>
      <c r="BM370" s="174" t="s">
        <v>420</v>
      </c>
    </row>
    <row r="371" spans="2:51" s="12" customFormat="1" ht="11.25">
      <c r="B371" s="176"/>
      <c r="C371" s="177"/>
      <c r="D371" s="178" t="s">
        <v>127</v>
      </c>
      <c r="E371" s="179" t="s">
        <v>19</v>
      </c>
      <c r="F371" s="180" t="s">
        <v>167</v>
      </c>
      <c r="G371" s="177"/>
      <c r="H371" s="179" t="s">
        <v>19</v>
      </c>
      <c r="I371" s="181"/>
      <c r="J371" s="177"/>
      <c r="K371" s="177"/>
      <c r="L371" s="182"/>
      <c r="M371" s="183"/>
      <c r="N371" s="184"/>
      <c r="O371" s="184"/>
      <c r="P371" s="184"/>
      <c r="Q371" s="184"/>
      <c r="R371" s="184"/>
      <c r="S371" s="184"/>
      <c r="T371" s="185"/>
      <c r="AT371" s="186" t="s">
        <v>127</v>
      </c>
      <c r="AU371" s="186" t="s">
        <v>77</v>
      </c>
      <c r="AV371" s="12" t="s">
        <v>77</v>
      </c>
      <c r="AW371" s="12" t="s">
        <v>33</v>
      </c>
      <c r="AX371" s="12" t="s">
        <v>72</v>
      </c>
      <c r="AY371" s="186" t="s">
        <v>120</v>
      </c>
    </row>
    <row r="372" spans="2:51" s="12" customFormat="1" ht="11.25">
      <c r="B372" s="176"/>
      <c r="C372" s="177"/>
      <c r="D372" s="178" t="s">
        <v>127</v>
      </c>
      <c r="E372" s="179" t="s">
        <v>19</v>
      </c>
      <c r="F372" s="180" t="s">
        <v>173</v>
      </c>
      <c r="G372" s="177"/>
      <c r="H372" s="179" t="s">
        <v>19</v>
      </c>
      <c r="I372" s="181"/>
      <c r="J372" s="177"/>
      <c r="K372" s="177"/>
      <c r="L372" s="182"/>
      <c r="M372" s="183"/>
      <c r="N372" s="184"/>
      <c r="O372" s="184"/>
      <c r="P372" s="184"/>
      <c r="Q372" s="184"/>
      <c r="R372" s="184"/>
      <c r="S372" s="184"/>
      <c r="T372" s="185"/>
      <c r="AT372" s="186" t="s">
        <v>127</v>
      </c>
      <c r="AU372" s="186" t="s">
        <v>77</v>
      </c>
      <c r="AV372" s="12" t="s">
        <v>77</v>
      </c>
      <c r="AW372" s="12" t="s">
        <v>33</v>
      </c>
      <c r="AX372" s="12" t="s">
        <v>72</v>
      </c>
      <c r="AY372" s="186" t="s">
        <v>120</v>
      </c>
    </row>
    <row r="373" spans="2:51" s="13" customFormat="1" ht="11.25">
      <c r="B373" s="187"/>
      <c r="C373" s="188"/>
      <c r="D373" s="178" t="s">
        <v>127</v>
      </c>
      <c r="E373" s="189" t="s">
        <v>19</v>
      </c>
      <c r="F373" s="190" t="s">
        <v>174</v>
      </c>
      <c r="G373" s="188"/>
      <c r="H373" s="191">
        <v>200</v>
      </c>
      <c r="I373" s="192"/>
      <c r="J373" s="188"/>
      <c r="K373" s="188"/>
      <c r="L373" s="193"/>
      <c r="M373" s="194"/>
      <c r="N373" s="195"/>
      <c r="O373" s="195"/>
      <c r="P373" s="195"/>
      <c r="Q373" s="195"/>
      <c r="R373" s="195"/>
      <c r="S373" s="195"/>
      <c r="T373" s="196"/>
      <c r="AT373" s="197" t="s">
        <v>127</v>
      </c>
      <c r="AU373" s="197" t="s">
        <v>77</v>
      </c>
      <c r="AV373" s="13" t="s">
        <v>79</v>
      </c>
      <c r="AW373" s="13" t="s">
        <v>33</v>
      </c>
      <c r="AX373" s="13" t="s">
        <v>72</v>
      </c>
      <c r="AY373" s="197" t="s">
        <v>120</v>
      </c>
    </row>
    <row r="374" spans="2:51" s="15" customFormat="1" ht="11.25">
      <c r="B374" s="220"/>
      <c r="C374" s="221"/>
      <c r="D374" s="178" t="s">
        <v>127</v>
      </c>
      <c r="E374" s="222" t="s">
        <v>19</v>
      </c>
      <c r="F374" s="223" t="s">
        <v>242</v>
      </c>
      <c r="G374" s="221"/>
      <c r="H374" s="224">
        <v>200</v>
      </c>
      <c r="I374" s="225"/>
      <c r="J374" s="221"/>
      <c r="K374" s="221"/>
      <c r="L374" s="226"/>
      <c r="M374" s="227"/>
      <c r="N374" s="228"/>
      <c r="O374" s="228"/>
      <c r="P374" s="228"/>
      <c r="Q374" s="228"/>
      <c r="R374" s="228"/>
      <c r="S374" s="228"/>
      <c r="T374" s="229"/>
      <c r="AT374" s="230" t="s">
        <v>127</v>
      </c>
      <c r="AU374" s="230" t="s">
        <v>77</v>
      </c>
      <c r="AV374" s="15" t="s">
        <v>119</v>
      </c>
      <c r="AW374" s="15" t="s">
        <v>33</v>
      </c>
      <c r="AX374" s="15" t="s">
        <v>72</v>
      </c>
      <c r="AY374" s="230" t="s">
        <v>120</v>
      </c>
    </row>
    <row r="375" spans="2:51" s="14" customFormat="1" ht="11.25">
      <c r="B375" s="198"/>
      <c r="C375" s="199"/>
      <c r="D375" s="178" t="s">
        <v>127</v>
      </c>
      <c r="E375" s="200" t="s">
        <v>19</v>
      </c>
      <c r="F375" s="201" t="s">
        <v>130</v>
      </c>
      <c r="G375" s="199"/>
      <c r="H375" s="202">
        <v>200</v>
      </c>
      <c r="I375" s="203"/>
      <c r="J375" s="199"/>
      <c r="K375" s="199"/>
      <c r="L375" s="204"/>
      <c r="M375" s="205"/>
      <c r="N375" s="206"/>
      <c r="O375" s="206"/>
      <c r="P375" s="206"/>
      <c r="Q375" s="206"/>
      <c r="R375" s="206"/>
      <c r="S375" s="206"/>
      <c r="T375" s="207"/>
      <c r="AT375" s="208" t="s">
        <v>127</v>
      </c>
      <c r="AU375" s="208" t="s">
        <v>77</v>
      </c>
      <c r="AV375" s="14" t="s">
        <v>131</v>
      </c>
      <c r="AW375" s="14" t="s">
        <v>33</v>
      </c>
      <c r="AX375" s="14" t="s">
        <v>77</v>
      </c>
      <c r="AY375" s="208" t="s">
        <v>120</v>
      </c>
    </row>
    <row r="376" spans="1:65" s="2" customFormat="1" ht="24.2" customHeight="1">
      <c r="A376" s="35"/>
      <c r="B376" s="36"/>
      <c r="C376" s="162" t="s">
        <v>421</v>
      </c>
      <c r="D376" s="162" t="s">
        <v>121</v>
      </c>
      <c r="E376" s="163" t="s">
        <v>176</v>
      </c>
      <c r="F376" s="164" t="s">
        <v>177</v>
      </c>
      <c r="G376" s="165" t="s">
        <v>178</v>
      </c>
      <c r="H376" s="166">
        <v>32</v>
      </c>
      <c r="I376" s="167"/>
      <c r="J376" s="168">
        <f>ROUND(I376*H376,2)</f>
        <v>0</v>
      </c>
      <c r="K376" s="169"/>
      <c r="L376" s="40"/>
      <c r="M376" s="170" t="s">
        <v>19</v>
      </c>
      <c r="N376" s="171" t="s">
        <v>43</v>
      </c>
      <c r="O376" s="65"/>
      <c r="P376" s="172">
        <f>O376*H376</f>
        <v>0</v>
      </c>
      <c r="Q376" s="172">
        <v>0</v>
      </c>
      <c r="R376" s="172">
        <f>Q376*H376</f>
        <v>0</v>
      </c>
      <c r="S376" s="172">
        <v>0</v>
      </c>
      <c r="T376" s="173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74" t="s">
        <v>125</v>
      </c>
      <c r="AT376" s="174" t="s">
        <v>121</v>
      </c>
      <c r="AU376" s="174" t="s">
        <v>77</v>
      </c>
      <c r="AY376" s="18" t="s">
        <v>120</v>
      </c>
      <c r="BE376" s="175">
        <f>IF(N376="základní",J376,0)</f>
        <v>0</v>
      </c>
      <c r="BF376" s="175">
        <f>IF(N376="snížená",J376,0)</f>
        <v>0</v>
      </c>
      <c r="BG376" s="175">
        <f>IF(N376="zákl. přenesená",J376,0)</f>
        <v>0</v>
      </c>
      <c r="BH376" s="175">
        <f>IF(N376="sníž. přenesená",J376,0)</f>
        <v>0</v>
      </c>
      <c r="BI376" s="175">
        <f>IF(N376="nulová",J376,0)</f>
        <v>0</v>
      </c>
      <c r="BJ376" s="18" t="s">
        <v>77</v>
      </c>
      <c r="BK376" s="175">
        <f>ROUND(I376*H376,2)</f>
        <v>0</v>
      </c>
      <c r="BL376" s="18" t="s">
        <v>125</v>
      </c>
      <c r="BM376" s="174" t="s">
        <v>422</v>
      </c>
    </row>
    <row r="377" spans="2:51" s="12" customFormat="1" ht="11.25">
      <c r="B377" s="176"/>
      <c r="C377" s="177"/>
      <c r="D377" s="178" t="s">
        <v>127</v>
      </c>
      <c r="E377" s="179" t="s">
        <v>19</v>
      </c>
      <c r="F377" s="180" t="s">
        <v>167</v>
      </c>
      <c r="G377" s="177"/>
      <c r="H377" s="179" t="s">
        <v>19</v>
      </c>
      <c r="I377" s="181"/>
      <c r="J377" s="177"/>
      <c r="K377" s="177"/>
      <c r="L377" s="182"/>
      <c r="M377" s="183"/>
      <c r="N377" s="184"/>
      <c r="O377" s="184"/>
      <c r="P377" s="184"/>
      <c r="Q377" s="184"/>
      <c r="R377" s="184"/>
      <c r="S377" s="184"/>
      <c r="T377" s="185"/>
      <c r="AT377" s="186" t="s">
        <v>127</v>
      </c>
      <c r="AU377" s="186" t="s">
        <v>77</v>
      </c>
      <c r="AV377" s="12" t="s">
        <v>77</v>
      </c>
      <c r="AW377" s="12" t="s">
        <v>33</v>
      </c>
      <c r="AX377" s="12" t="s">
        <v>72</v>
      </c>
      <c r="AY377" s="186" t="s">
        <v>120</v>
      </c>
    </row>
    <row r="378" spans="2:51" s="13" customFormat="1" ht="11.25">
      <c r="B378" s="187"/>
      <c r="C378" s="188"/>
      <c r="D378" s="178" t="s">
        <v>127</v>
      </c>
      <c r="E378" s="189" t="s">
        <v>19</v>
      </c>
      <c r="F378" s="190" t="s">
        <v>180</v>
      </c>
      <c r="G378" s="188"/>
      <c r="H378" s="191">
        <v>32</v>
      </c>
      <c r="I378" s="192"/>
      <c r="J378" s="188"/>
      <c r="K378" s="188"/>
      <c r="L378" s="193"/>
      <c r="M378" s="194"/>
      <c r="N378" s="195"/>
      <c r="O378" s="195"/>
      <c r="P378" s="195"/>
      <c r="Q378" s="195"/>
      <c r="R378" s="195"/>
      <c r="S378" s="195"/>
      <c r="T378" s="196"/>
      <c r="AT378" s="197" t="s">
        <v>127</v>
      </c>
      <c r="AU378" s="197" t="s">
        <v>77</v>
      </c>
      <c r="AV378" s="13" t="s">
        <v>79</v>
      </c>
      <c r="AW378" s="13" t="s">
        <v>33</v>
      </c>
      <c r="AX378" s="13" t="s">
        <v>72</v>
      </c>
      <c r="AY378" s="197" t="s">
        <v>120</v>
      </c>
    </row>
    <row r="379" spans="2:51" s="14" customFormat="1" ht="11.25">
      <c r="B379" s="198"/>
      <c r="C379" s="199"/>
      <c r="D379" s="178" t="s">
        <v>127</v>
      </c>
      <c r="E379" s="200" t="s">
        <v>19</v>
      </c>
      <c r="F379" s="201" t="s">
        <v>130</v>
      </c>
      <c r="G379" s="199"/>
      <c r="H379" s="202">
        <v>32</v>
      </c>
      <c r="I379" s="203"/>
      <c r="J379" s="199"/>
      <c r="K379" s="199"/>
      <c r="L379" s="204"/>
      <c r="M379" s="205"/>
      <c r="N379" s="206"/>
      <c r="O379" s="206"/>
      <c r="P379" s="206"/>
      <c r="Q379" s="206"/>
      <c r="R379" s="206"/>
      <c r="S379" s="206"/>
      <c r="T379" s="207"/>
      <c r="AT379" s="208" t="s">
        <v>127</v>
      </c>
      <c r="AU379" s="208" t="s">
        <v>77</v>
      </c>
      <c r="AV379" s="14" t="s">
        <v>131</v>
      </c>
      <c r="AW379" s="14" t="s">
        <v>33</v>
      </c>
      <c r="AX379" s="14" t="s">
        <v>77</v>
      </c>
      <c r="AY379" s="208" t="s">
        <v>120</v>
      </c>
    </row>
    <row r="380" spans="1:65" s="2" customFormat="1" ht="24.2" customHeight="1">
      <c r="A380" s="35"/>
      <c r="B380" s="36"/>
      <c r="C380" s="162" t="s">
        <v>423</v>
      </c>
      <c r="D380" s="162" t="s">
        <v>121</v>
      </c>
      <c r="E380" s="163" t="s">
        <v>186</v>
      </c>
      <c r="F380" s="164" t="s">
        <v>187</v>
      </c>
      <c r="G380" s="165" t="s">
        <v>178</v>
      </c>
      <c r="H380" s="166">
        <v>2</v>
      </c>
      <c r="I380" s="167"/>
      <c r="J380" s="168">
        <f>ROUND(I380*H380,2)</f>
        <v>0</v>
      </c>
      <c r="K380" s="169"/>
      <c r="L380" s="40"/>
      <c r="M380" s="170" t="s">
        <v>19</v>
      </c>
      <c r="N380" s="171" t="s">
        <v>43</v>
      </c>
      <c r="O380" s="65"/>
      <c r="P380" s="172">
        <f>O380*H380</f>
        <v>0</v>
      </c>
      <c r="Q380" s="172">
        <v>0</v>
      </c>
      <c r="R380" s="172">
        <f>Q380*H380</f>
        <v>0</v>
      </c>
      <c r="S380" s="172">
        <v>0</v>
      </c>
      <c r="T380" s="173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74" t="s">
        <v>125</v>
      </c>
      <c r="AT380" s="174" t="s">
        <v>121</v>
      </c>
      <c r="AU380" s="174" t="s">
        <v>77</v>
      </c>
      <c r="AY380" s="18" t="s">
        <v>120</v>
      </c>
      <c r="BE380" s="175">
        <f>IF(N380="základní",J380,0)</f>
        <v>0</v>
      </c>
      <c r="BF380" s="175">
        <f>IF(N380="snížená",J380,0)</f>
        <v>0</v>
      </c>
      <c r="BG380" s="175">
        <f>IF(N380="zákl. přenesená",J380,0)</f>
        <v>0</v>
      </c>
      <c r="BH380" s="175">
        <f>IF(N380="sníž. přenesená",J380,0)</f>
        <v>0</v>
      </c>
      <c r="BI380" s="175">
        <f>IF(N380="nulová",J380,0)</f>
        <v>0</v>
      </c>
      <c r="BJ380" s="18" t="s">
        <v>77</v>
      </c>
      <c r="BK380" s="175">
        <f>ROUND(I380*H380,2)</f>
        <v>0</v>
      </c>
      <c r="BL380" s="18" t="s">
        <v>125</v>
      </c>
      <c r="BM380" s="174" t="s">
        <v>424</v>
      </c>
    </row>
    <row r="381" spans="2:51" s="12" customFormat="1" ht="11.25">
      <c r="B381" s="176"/>
      <c r="C381" s="177"/>
      <c r="D381" s="178" t="s">
        <v>127</v>
      </c>
      <c r="E381" s="179" t="s">
        <v>19</v>
      </c>
      <c r="F381" s="180" t="s">
        <v>213</v>
      </c>
      <c r="G381" s="177"/>
      <c r="H381" s="179" t="s">
        <v>19</v>
      </c>
      <c r="I381" s="181"/>
      <c r="J381" s="177"/>
      <c r="K381" s="177"/>
      <c r="L381" s="182"/>
      <c r="M381" s="183"/>
      <c r="N381" s="184"/>
      <c r="O381" s="184"/>
      <c r="P381" s="184"/>
      <c r="Q381" s="184"/>
      <c r="R381" s="184"/>
      <c r="S381" s="184"/>
      <c r="T381" s="185"/>
      <c r="AT381" s="186" t="s">
        <v>127</v>
      </c>
      <c r="AU381" s="186" t="s">
        <v>77</v>
      </c>
      <c r="AV381" s="12" t="s">
        <v>77</v>
      </c>
      <c r="AW381" s="12" t="s">
        <v>33</v>
      </c>
      <c r="AX381" s="12" t="s">
        <v>72</v>
      </c>
      <c r="AY381" s="186" t="s">
        <v>120</v>
      </c>
    </row>
    <row r="382" spans="2:51" s="13" customFormat="1" ht="11.25">
      <c r="B382" s="187"/>
      <c r="C382" s="188"/>
      <c r="D382" s="178" t="s">
        <v>127</v>
      </c>
      <c r="E382" s="189" t="s">
        <v>19</v>
      </c>
      <c r="F382" s="190" t="s">
        <v>79</v>
      </c>
      <c r="G382" s="188"/>
      <c r="H382" s="191">
        <v>2</v>
      </c>
      <c r="I382" s="192"/>
      <c r="J382" s="188"/>
      <c r="K382" s="188"/>
      <c r="L382" s="193"/>
      <c r="M382" s="194"/>
      <c r="N382" s="195"/>
      <c r="O382" s="195"/>
      <c r="P382" s="195"/>
      <c r="Q382" s="195"/>
      <c r="R382" s="195"/>
      <c r="S382" s="195"/>
      <c r="T382" s="196"/>
      <c r="AT382" s="197" t="s">
        <v>127</v>
      </c>
      <c r="AU382" s="197" t="s">
        <v>77</v>
      </c>
      <c r="AV382" s="13" t="s">
        <v>79</v>
      </c>
      <c r="AW382" s="13" t="s">
        <v>33</v>
      </c>
      <c r="AX382" s="13" t="s">
        <v>72</v>
      </c>
      <c r="AY382" s="197" t="s">
        <v>120</v>
      </c>
    </row>
    <row r="383" spans="2:51" s="14" customFormat="1" ht="11.25">
      <c r="B383" s="198"/>
      <c r="C383" s="199"/>
      <c r="D383" s="178" t="s">
        <v>127</v>
      </c>
      <c r="E383" s="200" t="s">
        <v>19</v>
      </c>
      <c r="F383" s="201" t="s">
        <v>130</v>
      </c>
      <c r="G383" s="199"/>
      <c r="H383" s="202">
        <v>2</v>
      </c>
      <c r="I383" s="203"/>
      <c r="J383" s="199"/>
      <c r="K383" s="199"/>
      <c r="L383" s="204"/>
      <c r="M383" s="205"/>
      <c r="N383" s="206"/>
      <c r="O383" s="206"/>
      <c r="P383" s="206"/>
      <c r="Q383" s="206"/>
      <c r="R383" s="206"/>
      <c r="S383" s="206"/>
      <c r="T383" s="207"/>
      <c r="AT383" s="208" t="s">
        <v>127</v>
      </c>
      <c r="AU383" s="208" t="s">
        <v>77</v>
      </c>
      <c r="AV383" s="14" t="s">
        <v>131</v>
      </c>
      <c r="AW383" s="14" t="s">
        <v>33</v>
      </c>
      <c r="AX383" s="14" t="s">
        <v>77</v>
      </c>
      <c r="AY383" s="208" t="s">
        <v>120</v>
      </c>
    </row>
    <row r="384" spans="1:65" s="2" customFormat="1" ht="16.5" customHeight="1">
      <c r="A384" s="35"/>
      <c r="B384" s="36"/>
      <c r="C384" s="162" t="s">
        <v>425</v>
      </c>
      <c r="D384" s="162" t="s">
        <v>121</v>
      </c>
      <c r="E384" s="163" t="s">
        <v>190</v>
      </c>
      <c r="F384" s="164" t="s">
        <v>191</v>
      </c>
      <c r="G384" s="165" t="s">
        <v>192</v>
      </c>
      <c r="H384" s="166">
        <v>576</v>
      </c>
      <c r="I384" s="167"/>
      <c r="J384" s="168">
        <f>ROUND(I384*H384,2)</f>
        <v>0</v>
      </c>
      <c r="K384" s="169"/>
      <c r="L384" s="40"/>
      <c r="M384" s="170" t="s">
        <v>19</v>
      </c>
      <c r="N384" s="171" t="s">
        <v>43</v>
      </c>
      <c r="O384" s="65"/>
      <c r="P384" s="172">
        <f>O384*H384</f>
        <v>0</v>
      </c>
      <c r="Q384" s="172">
        <v>0</v>
      </c>
      <c r="R384" s="172">
        <f>Q384*H384</f>
        <v>0</v>
      </c>
      <c r="S384" s="172">
        <v>0</v>
      </c>
      <c r="T384" s="173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74" t="s">
        <v>125</v>
      </c>
      <c r="AT384" s="174" t="s">
        <v>121</v>
      </c>
      <c r="AU384" s="174" t="s">
        <v>77</v>
      </c>
      <c r="AY384" s="18" t="s">
        <v>120</v>
      </c>
      <c r="BE384" s="175">
        <f>IF(N384="základní",J384,0)</f>
        <v>0</v>
      </c>
      <c r="BF384" s="175">
        <f>IF(N384="snížená",J384,0)</f>
        <v>0</v>
      </c>
      <c r="BG384" s="175">
        <f>IF(N384="zákl. přenesená",J384,0)</f>
        <v>0</v>
      </c>
      <c r="BH384" s="175">
        <f>IF(N384="sníž. přenesená",J384,0)</f>
        <v>0</v>
      </c>
      <c r="BI384" s="175">
        <f>IF(N384="nulová",J384,0)</f>
        <v>0</v>
      </c>
      <c r="BJ384" s="18" t="s">
        <v>77</v>
      </c>
      <c r="BK384" s="175">
        <f>ROUND(I384*H384,2)</f>
        <v>0</v>
      </c>
      <c r="BL384" s="18" t="s">
        <v>125</v>
      </c>
      <c r="BM384" s="174" t="s">
        <v>426</v>
      </c>
    </row>
    <row r="385" spans="2:51" s="12" customFormat="1" ht="11.25">
      <c r="B385" s="176"/>
      <c r="C385" s="177"/>
      <c r="D385" s="178" t="s">
        <v>127</v>
      </c>
      <c r="E385" s="179" t="s">
        <v>19</v>
      </c>
      <c r="F385" s="180" t="s">
        <v>388</v>
      </c>
      <c r="G385" s="177"/>
      <c r="H385" s="179" t="s">
        <v>19</v>
      </c>
      <c r="I385" s="181"/>
      <c r="J385" s="177"/>
      <c r="K385" s="177"/>
      <c r="L385" s="182"/>
      <c r="M385" s="183"/>
      <c r="N385" s="184"/>
      <c r="O385" s="184"/>
      <c r="P385" s="184"/>
      <c r="Q385" s="184"/>
      <c r="R385" s="184"/>
      <c r="S385" s="184"/>
      <c r="T385" s="185"/>
      <c r="AT385" s="186" t="s">
        <v>127</v>
      </c>
      <c r="AU385" s="186" t="s">
        <v>77</v>
      </c>
      <c r="AV385" s="12" t="s">
        <v>77</v>
      </c>
      <c r="AW385" s="12" t="s">
        <v>33</v>
      </c>
      <c r="AX385" s="12" t="s">
        <v>72</v>
      </c>
      <c r="AY385" s="186" t="s">
        <v>120</v>
      </c>
    </row>
    <row r="386" spans="2:51" s="13" customFormat="1" ht="11.25">
      <c r="B386" s="187"/>
      <c r="C386" s="188"/>
      <c r="D386" s="178" t="s">
        <v>127</v>
      </c>
      <c r="E386" s="189" t="s">
        <v>19</v>
      </c>
      <c r="F386" s="190" t="s">
        <v>427</v>
      </c>
      <c r="G386" s="188"/>
      <c r="H386" s="191">
        <v>576</v>
      </c>
      <c r="I386" s="192"/>
      <c r="J386" s="188"/>
      <c r="K386" s="188"/>
      <c r="L386" s="193"/>
      <c r="M386" s="194"/>
      <c r="N386" s="195"/>
      <c r="O386" s="195"/>
      <c r="P386" s="195"/>
      <c r="Q386" s="195"/>
      <c r="R386" s="195"/>
      <c r="S386" s="195"/>
      <c r="T386" s="196"/>
      <c r="AT386" s="197" t="s">
        <v>127</v>
      </c>
      <c r="AU386" s="197" t="s">
        <v>77</v>
      </c>
      <c r="AV386" s="13" t="s">
        <v>79</v>
      </c>
      <c r="AW386" s="13" t="s">
        <v>33</v>
      </c>
      <c r="AX386" s="13" t="s">
        <v>72</v>
      </c>
      <c r="AY386" s="197" t="s">
        <v>120</v>
      </c>
    </row>
    <row r="387" spans="2:51" s="14" customFormat="1" ht="11.25">
      <c r="B387" s="198"/>
      <c r="C387" s="199"/>
      <c r="D387" s="178" t="s">
        <v>127</v>
      </c>
      <c r="E387" s="200" t="s">
        <v>19</v>
      </c>
      <c r="F387" s="201" t="s">
        <v>130</v>
      </c>
      <c r="G387" s="199"/>
      <c r="H387" s="202">
        <v>576</v>
      </c>
      <c r="I387" s="203"/>
      <c r="J387" s="199"/>
      <c r="K387" s="199"/>
      <c r="L387" s="204"/>
      <c r="M387" s="205"/>
      <c r="N387" s="206"/>
      <c r="O387" s="206"/>
      <c r="P387" s="206"/>
      <c r="Q387" s="206"/>
      <c r="R387" s="206"/>
      <c r="S387" s="206"/>
      <c r="T387" s="207"/>
      <c r="AT387" s="208" t="s">
        <v>127</v>
      </c>
      <c r="AU387" s="208" t="s">
        <v>77</v>
      </c>
      <c r="AV387" s="14" t="s">
        <v>131</v>
      </c>
      <c r="AW387" s="14" t="s">
        <v>33</v>
      </c>
      <c r="AX387" s="14" t="s">
        <v>77</v>
      </c>
      <c r="AY387" s="208" t="s">
        <v>120</v>
      </c>
    </row>
    <row r="388" spans="1:65" s="2" customFormat="1" ht="21.75" customHeight="1">
      <c r="A388" s="35"/>
      <c r="B388" s="36"/>
      <c r="C388" s="162" t="s">
        <v>125</v>
      </c>
      <c r="D388" s="162" t="s">
        <v>121</v>
      </c>
      <c r="E388" s="163" t="s">
        <v>428</v>
      </c>
      <c r="F388" s="164" t="s">
        <v>429</v>
      </c>
      <c r="G388" s="165" t="s">
        <v>192</v>
      </c>
      <c r="H388" s="166">
        <v>227</v>
      </c>
      <c r="I388" s="167"/>
      <c r="J388" s="168">
        <f>ROUND(I388*H388,2)</f>
        <v>0</v>
      </c>
      <c r="K388" s="169"/>
      <c r="L388" s="40"/>
      <c r="M388" s="170" t="s">
        <v>19</v>
      </c>
      <c r="N388" s="171" t="s">
        <v>43</v>
      </c>
      <c r="O388" s="65"/>
      <c r="P388" s="172">
        <f>O388*H388</f>
        <v>0</v>
      </c>
      <c r="Q388" s="172">
        <v>0</v>
      </c>
      <c r="R388" s="172">
        <f>Q388*H388</f>
        <v>0</v>
      </c>
      <c r="S388" s="172">
        <v>0</v>
      </c>
      <c r="T388" s="173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74" t="s">
        <v>125</v>
      </c>
      <c r="AT388" s="174" t="s">
        <v>121</v>
      </c>
      <c r="AU388" s="174" t="s">
        <v>77</v>
      </c>
      <c r="AY388" s="18" t="s">
        <v>120</v>
      </c>
      <c r="BE388" s="175">
        <f>IF(N388="základní",J388,0)</f>
        <v>0</v>
      </c>
      <c r="BF388" s="175">
        <f>IF(N388="snížená",J388,0)</f>
        <v>0</v>
      </c>
      <c r="BG388" s="175">
        <f>IF(N388="zákl. přenesená",J388,0)</f>
        <v>0</v>
      </c>
      <c r="BH388" s="175">
        <f>IF(N388="sníž. přenesená",J388,0)</f>
        <v>0</v>
      </c>
      <c r="BI388" s="175">
        <f>IF(N388="nulová",J388,0)</f>
        <v>0</v>
      </c>
      <c r="BJ388" s="18" t="s">
        <v>77</v>
      </c>
      <c r="BK388" s="175">
        <f>ROUND(I388*H388,2)</f>
        <v>0</v>
      </c>
      <c r="BL388" s="18" t="s">
        <v>125</v>
      </c>
      <c r="BM388" s="174" t="s">
        <v>430</v>
      </c>
    </row>
    <row r="389" spans="2:51" s="12" customFormat="1" ht="11.25">
      <c r="B389" s="176"/>
      <c r="C389" s="177"/>
      <c r="D389" s="178" t="s">
        <v>127</v>
      </c>
      <c r="E389" s="179" t="s">
        <v>19</v>
      </c>
      <c r="F389" s="180" t="s">
        <v>388</v>
      </c>
      <c r="G389" s="177"/>
      <c r="H389" s="179" t="s">
        <v>19</v>
      </c>
      <c r="I389" s="181"/>
      <c r="J389" s="177"/>
      <c r="K389" s="177"/>
      <c r="L389" s="182"/>
      <c r="M389" s="183"/>
      <c r="N389" s="184"/>
      <c r="O389" s="184"/>
      <c r="P389" s="184"/>
      <c r="Q389" s="184"/>
      <c r="R389" s="184"/>
      <c r="S389" s="184"/>
      <c r="T389" s="185"/>
      <c r="AT389" s="186" t="s">
        <v>127</v>
      </c>
      <c r="AU389" s="186" t="s">
        <v>77</v>
      </c>
      <c r="AV389" s="12" t="s">
        <v>77</v>
      </c>
      <c r="AW389" s="12" t="s">
        <v>33</v>
      </c>
      <c r="AX389" s="12" t="s">
        <v>72</v>
      </c>
      <c r="AY389" s="186" t="s">
        <v>120</v>
      </c>
    </row>
    <row r="390" spans="2:51" s="13" customFormat="1" ht="11.25">
      <c r="B390" s="187"/>
      <c r="C390" s="188"/>
      <c r="D390" s="178" t="s">
        <v>127</v>
      </c>
      <c r="E390" s="189" t="s">
        <v>19</v>
      </c>
      <c r="F390" s="190" t="s">
        <v>356</v>
      </c>
      <c r="G390" s="188"/>
      <c r="H390" s="191">
        <v>227</v>
      </c>
      <c r="I390" s="192"/>
      <c r="J390" s="188"/>
      <c r="K390" s="188"/>
      <c r="L390" s="193"/>
      <c r="M390" s="194"/>
      <c r="N390" s="195"/>
      <c r="O390" s="195"/>
      <c r="P390" s="195"/>
      <c r="Q390" s="195"/>
      <c r="R390" s="195"/>
      <c r="S390" s="195"/>
      <c r="T390" s="196"/>
      <c r="AT390" s="197" t="s">
        <v>127</v>
      </c>
      <c r="AU390" s="197" t="s">
        <v>77</v>
      </c>
      <c r="AV390" s="13" t="s">
        <v>79</v>
      </c>
      <c r="AW390" s="13" t="s">
        <v>33</v>
      </c>
      <c r="AX390" s="13" t="s">
        <v>72</v>
      </c>
      <c r="AY390" s="197" t="s">
        <v>120</v>
      </c>
    </row>
    <row r="391" spans="2:51" s="14" customFormat="1" ht="11.25">
      <c r="B391" s="198"/>
      <c r="C391" s="199"/>
      <c r="D391" s="178" t="s">
        <v>127</v>
      </c>
      <c r="E391" s="200" t="s">
        <v>19</v>
      </c>
      <c r="F391" s="201" t="s">
        <v>130</v>
      </c>
      <c r="G391" s="199"/>
      <c r="H391" s="202">
        <v>227</v>
      </c>
      <c r="I391" s="203"/>
      <c r="J391" s="199"/>
      <c r="K391" s="199"/>
      <c r="L391" s="204"/>
      <c r="M391" s="205"/>
      <c r="N391" s="206"/>
      <c r="O391" s="206"/>
      <c r="P391" s="206"/>
      <c r="Q391" s="206"/>
      <c r="R391" s="206"/>
      <c r="S391" s="206"/>
      <c r="T391" s="207"/>
      <c r="AT391" s="208" t="s">
        <v>127</v>
      </c>
      <c r="AU391" s="208" t="s">
        <v>77</v>
      </c>
      <c r="AV391" s="14" t="s">
        <v>131</v>
      </c>
      <c r="AW391" s="14" t="s">
        <v>33</v>
      </c>
      <c r="AX391" s="14" t="s">
        <v>77</v>
      </c>
      <c r="AY391" s="208" t="s">
        <v>120</v>
      </c>
    </row>
    <row r="392" spans="1:65" s="2" customFormat="1" ht="24.2" customHeight="1">
      <c r="A392" s="35"/>
      <c r="B392" s="36"/>
      <c r="C392" s="162" t="s">
        <v>431</v>
      </c>
      <c r="D392" s="162" t="s">
        <v>121</v>
      </c>
      <c r="E392" s="163" t="s">
        <v>432</v>
      </c>
      <c r="F392" s="164" t="s">
        <v>433</v>
      </c>
      <c r="G392" s="165" t="s">
        <v>192</v>
      </c>
      <c r="H392" s="166">
        <v>232</v>
      </c>
      <c r="I392" s="167"/>
      <c r="J392" s="168">
        <f>ROUND(I392*H392,2)</f>
        <v>0</v>
      </c>
      <c r="K392" s="169"/>
      <c r="L392" s="40"/>
      <c r="M392" s="170" t="s">
        <v>19</v>
      </c>
      <c r="N392" s="171" t="s">
        <v>43</v>
      </c>
      <c r="O392" s="65"/>
      <c r="P392" s="172">
        <f>O392*H392</f>
        <v>0</v>
      </c>
      <c r="Q392" s="172">
        <v>0</v>
      </c>
      <c r="R392" s="172">
        <f>Q392*H392</f>
        <v>0</v>
      </c>
      <c r="S392" s="172">
        <v>0</v>
      </c>
      <c r="T392" s="173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74" t="s">
        <v>125</v>
      </c>
      <c r="AT392" s="174" t="s">
        <v>121</v>
      </c>
      <c r="AU392" s="174" t="s">
        <v>77</v>
      </c>
      <c r="AY392" s="18" t="s">
        <v>120</v>
      </c>
      <c r="BE392" s="175">
        <f>IF(N392="základní",J392,0)</f>
        <v>0</v>
      </c>
      <c r="BF392" s="175">
        <f>IF(N392="snížená",J392,0)</f>
        <v>0</v>
      </c>
      <c r="BG392" s="175">
        <f>IF(N392="zákl. přenesená",J392,0)</f>
        <v>0</v>
      </c>
      <c r="BH392" s="175">
        <f>IF(N392="sníž. přenesená",J392,0)</f>
        <v>0</v>
      </c>
      <c r="BI392" s="175">
        <f>IF(N392="nulová",J392,0)</f>
        <v>0</v>
      </c>
      <c r="BJ392" s="18" t="s">
        <v>77</v>
      </c>
      <c r="BK392" s="175">
        <f>ROUND(I392*H392,2)</f>
        <v>0</v>
      </c>
      <c r="BL392" s="18" t="s">
        <v>125</v>
      </c>
      <c r="BM392" s="174" t="s">
        <v>434</v>
      </c>
    </row>
    <row r="393" spans="2:51" s="12" customFormat="1" ht="11.25">
      <c r="B393" s="176"/>
      <c r="C393" s="177"/>
      <c r="D393" s="178" t="s">
        <v>127</v>
      </c>
      <c r="E393" s="179" t="s">
        <v>19</v>
      </c>
      <c r="F393" s="180" t="s">
        <v>435</v>
      </c>
      <c r="G393" s="177"/>
      <c r="H393" s="179" t="s">
        <v>19</v>
      </c>
      <c r="I393" s="181"/>
      <c r="J393" s="177"/>
      <c r="K393" s="177"/>
      <c r="L393" s="182"/>
      <c r="M393" s="183"/>
      <c r="N393" s="184"/>
      <c r="O393" s="184"/>
      <c r="P393" s="184"/>
      <c r="Q393" s="184"/>
      <c r="R393" s="184"/>
      <c r="S393" s="184"/>
      <c r="T393" s="185"/>
      <c r="AT393" s="186" t="s">
        <v>127</v>
      </c>
      <c r="AU393" s="186" t="s">
        <v>77</v>
      </c>
      <c r="AV393" s="12" t="s">
        <v>77</v>
      </c>
      <c r="AW393" s="12" t="s">
        <v>33</v>
      </c>
      <c r="AX393" s="12" t="s">
        <v>72</v>
      </c>
      <c r="AY393" s="186" t="s">
        <v>120</v>
      </c>
    </row>
    <row r="394" spans="2:51" s="13" customFormat="1" ht="11.25">
      <c r="B394" s="187"/>
      <c r="C394" s="188"/>
      <c r="D394" s="178" t="s">
        <v>127</v>
      </c>
      <c r="E394" s="189" t="s">
        <v>19</v>
      </c>
      <c r="F394" s="190" t="s">
        <v>436</v>
      </c>
      <c r="G394" s="188"/>
      <c r="H394" s="191">
        <v>232</v>
      </c>
      <c r="I394" s="192"/>
      <c r="J394" s="188"/>
      <c r="K394" s="188"/>
      <c r="L394" s="193"/>
      <c r="M394" s="194"/>
      <c r="N394" s="195"/>
      <c r="O394" s="195"/>
      <c r="P394" s="195"/>
      <c r="Q394" s="195"/>
      <c r="R394" s="195"/>
      <c r="S394" s="195"/>
      <c r="T394" s="196"/>
      <c r="AT394" s="197" t="s">
        <v>127</v>
      </c>
      <c r="AU394" s="197" t="s">
        <v>77</v>
      </c>
      <c r="AV394" s="13" t="s">
        <v>79</v>
      </c>
      <c r="AW394" s="13" t="s">
        <v>33</v>
      </c>
      <c r="AX394" s="13" t="s">
        <v>72</v>
      </c>
      <c r="AY394" s="197" t="s">
        <v>120</v>
      </c>
    </row>
    <row r="395" spans="2:51" s="15" customFormat="1" ht="11.25">
      <c r="B395" s="220"/>
      <c r="C395" s="221"/>
      <c r="D395" s="178" t="s">
        <v>127</v>
      </c>
      <c r="E395" s="222" t="s">
        <v>19</v>
      </c>
      <c r="F395" s="223" t="s">
        <v>242</v>
      </c>
      <c r="G395" s="221"/>
      <c r="H395" s="224">
        <v>232</v>
      </c>
      <c r="I395" s="225"/>
      <c r="J395" s="221"/>
      <c r="K395" s="221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127</v>
      </c>
      <c r="AU395" s="230" t="s">
        <v>77</v>
      </c>
      <c r="AV395" s="15" t="s">
        <v>119</v>
      </c>
      <c r="AW395" s="15" t="s">
        <v>33</v>
      </c>
      <c r="AX395" s="15" t="s">
        <v>72</v>
      </c>
      <c r="AY395" s="230" t="s">
        <v>120</v>
      </c>
    </row>
    <row r="396" spans="2:51" s="14" customFormat="1" ht="11.25">
      <c r="B396" s="198"/>
      <c r="C396" s="199"/>
      <c r="D396" s="178" t="s">
        <v>127</v>
      </c>
      <c r="E396" s="200" t="s">
        <v>19</v>
      </c>
      <c r="F396" s="201" t="s">
        <v>130</v>
      </c>
      <c r="G396" s="199"/>
      <c r="H396" s="202">
        <v>232</v>
      </c>
      <c r="I396" s="203"/>
      <c r="J396" s="199"/>
      <c r="K396" s="199"/>
      <c r="L396" s="204"/>
      <c r="M396" s="205"/>
      <c r="N396" s="206"/>
      <c r="O396" s="206"/>
      <c r="P396" s="206"/>
      <c r="Q396" s="206"/>
      <c r="R396" s="206"/>
      <c r="S396" s="206"/>
      <c r="T396" s="207"/>
      <c r="AT396" s="208" t="s">
        <v>127</v>
      </c>
      <c r="AU396" s="208" t="s">
        <v>77</v>
      </c>
      <c r="AV396" s="14" t="s">
        <v>131</v>
      </c>
      <c r="AW396" s="14" t="s">
        <v>33</v>
      </c>
      <c r="AX396" s="14" t="s">
        <v>77</v>
      </c>
      <c r="AY396" s="208" t="s">
        <v>120</v>
      </c>
    </row>
    <row r="397" spans="1:65" s="2" customFormat="1" ht="16.5" customHeight="1">
      <c r="A397" s="35"/>
      <c r="B397" s="36"/>
      <c r="C397" s="162" t="s">
        <v>437</v>
      </c>
      <c r="D397" s="162" t="s">
        <v>121</v>
      </c>
      <c r="E397" s="163" t="s">
        <v>438</v>
      </c>
      <c r="F397" s="164" t="s">
        <v>439</v>
      </c>
      <c r="G397" s="165" t="s">
        <v>239</v>
      </c>
      <c r="H397" s="166">
        <v>1</v>
      </c>
      <c r="I397" s="167"/>
      <c r="J397" s="168">
        <f>ROUND(I397*H397,2)</f>
        <v>0</v>
      </c>
      <c r="K397" s="169"/>
      <c r="L397" s="40"/>
      <c r="M397" s="170" t="s">
        <v>19</v>
      </c>
      <c r="N397" s="171" t="s">
        <v>43</v>
      </c>
      <c r="O397" s="65"/>
      <c r="P397" s="172">
        <f>O397*H397</f>
        <v>0</v>
      </c>
      <c r="Q397" s="172">
        <v>0</v>
      </c>
      <c r="R397" s="172">
        <f>Q397*H397</f>
        <v>0</v>
      </c>
      <c r="S397" s="172">
        <v>0</v>
      </c>
      <c r="T397" s="173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74" t="s">
        <v>125</v>
      </c>
      <c r="AT397" s="174" t="s">
        <v>121</v>
      </c>
      <c r="AU397" s="174" t="s">
        <v>77</v>
      </c>
      <c r="AY397" s="18" t="s">
        <v>120</v>
      </c>
      <c r="BE397" s="175">
        <f>IF(N397="základní",J397,0)</f>
        <v>0</v>
      </c>
      <c r="BF397" s="175">
        <f>IF(N397="snížená",J397,0)</f>
        <v>0</v>
      </c>
      <c r="BG397" s="175">
        <f>IF(N397="zákl. přenesená",J397,0)</f>
        <v>0</v>
      </c>
      <c r="BH397" s="175">
        <f>IF(N397="sníž. přenesená",J397,0)</f>
        <v>0</v>
      </c>
      <c r="BI397" s="175">
        <f>IF(N397="nulová",J397,0)</f>
        <v>0</v>
      </c>
      <c r="BJ397" s="18" t="s">
        <v>77</v>
      </c>
      <c r="BK397" s="175">
        <f>ROUND(I397*H397,2)</f>
        <v>0</v>
      </c>
      <c r="BL397" s="18" t="s">
        <v>125</v>
      </c>
      <c r="BM397" s="174" t="s">
        <v>440</v>
      </c>
    </row>
    <row r="398" spans="2:51" s="12" customFormat="1" ht="11.25">
      <c r="B398" s="176"/>
      <c r="C398" s="177"/>
      <c r="D398" s="178" t="s">
        <v>127</v>
      </c>
      <c r="E398" s="179" t="s">
        <v>19</v>
      </c>
      <c r="F398" s="180" t="s">
        <v>441</v>
      </c>
      <c r="G398" s="177"/>
      <c r="H398" s="179" t="s">
        <v>19</v>
      </c>
      <c r="I398" s="181"/>
      <c r="J398" s="177"/>
      <c r="K398" s="177"/>
      <c r="L398" s="182"/>
      <c r="M398" s="183"/>
      <c r="N398" s="184"/>
      <c r="O398" s="184"/>
      <c r="P398" s="184"/>
      <c r="Q398" s="184"/>
      <c r="R398" s="184"/>
      <c r="S398" s="184"/>
      <c r="T398" s="185"/>
      <c r="AT398" s="186" t="s">
        <v>127</v>
      </c>
      <c r="AU398" s="186" t="s">
        <v>77</v>
      </c>
      <c r="AV398" s="12" t="s">
        <v>77</v>
      </c>
      <c r="AW398" s="12" t="s">
        <v>33</v>
      </c>
      <c r="AX398" s="12" t="s">
        <v>72</v>
      </c>
      <c r="AY398" s="186" t="s">
        <v>120</v>
      </c>
    </row>
    <row r="399" spans="2:51" s="13" customFormat="1" ht="11.25">
      <c r="B399" s="187"/>
      <c r="C399" s="188"/>
      <c r="D399" s="178" t="s">
        <v>127</v>
      </c>
      <c r="E399" s="189" t="s">
        <v>19</v>
      </c>
      <c r="F399" s="190" t="s">
        <v>77</v>
      </c>
      <c r="G399" s="188"/>
      <c r="H399" s="191">
        <v>1</v>
      </c>
      <c r="I399" s="192"/>
      <c r="J399" s="188"/>
      <c r="K399" s="188"/>
      <c r="L399" s="193"/>
      <c r="M399" s="194"/>
      <c r="N399" s="195"/>
      <c r="O399" s="195"/>
      <c r="P399" s="195"/>
      <c r="Q399" s="195"/>
      <c r="R399" s="195"/>
      <c r="S399" s="195"/>
      <c r="T399" s="196"/>
      <c r="AT399" s="197" t="s">
        <v>127</v>
      </c>
      <c r="AU399" s="197" t="s">
        <v>77</v>
      </c>
      <c r="AV399" s="13" t="s">
        <v>79</v>
      </c>
      <c r="AW399" s="13" t="s">
        <v>33</v>
      </c>
      <c r="AX399" s="13" t="s">
        <v>72</v>
      </c>
      <c r="AY399" s="197" t="s">
        <v>120</v>
      </c>
    </row>
    <row r="400" spans="2:51" s="14" customFormat="1" ht="11.25">
      <c r="B400" s="198"/>
      <c r="C400" s="199"/>
      <c r="D400" s="178" t="s">
        <v>127</v>
      </c>
      <c r="E400" s="200" t="s">
        <v>19</v>
      </c>
      <c r="F400" s="201" t="s">
        <v>130</v>
      </c>
      <c r="G400" s="199"/>
      <c r="H400" s="202">
        <v>1</v>
      </c>
      <c r="I400" s="203"/>
      <c r="J400" s="199"/>
      <c r="K400" s="199"/>
      <c r="L400" s="204"/>
      <c r="M400" s="205"/>
      <c r="N400" s="206"/>
      <c r="O400" s="206"/>
      <c r="P400" s="206"/>
      <c r="Q400" s="206"/>
      <c r="R400" s="206"/>
      <c r="S400" s="206"/>
      <c r="T400" s="207"/>
      <c r="AT400" s="208" t="s">
        <v>127</v>
      </c>
      <c r="AU400" s="208" t="s">
        <v>77</v>
      </c>
      <c r="AV400" s="14" t="s">
        <v>131</v>
      </c>
      <c r="AW400" s="14" t="s">
        <v>33</v>
      </c>
      <c r="AX400" s="14" t="s">
        <v>77</v>
      </c>
      <c r="AY400" s="208" t="s">
        <v>120</v>
      </c>
    </row>
    <row r="401" spans="2:63" s="11" customFormat="1" ht="25.9" customHeight="1">
      <c r="B401" s="148"/>
      <c r="C401" s="149"/>
      <c r="D401" s="150" t="s">
        <v>71</v>
      </c>
      <c r="E401" s="151" t="s">
        <v>442</v>
      </c>
      <c r="F401" s="151" t="s">
        <v>443</v>
      </c>
      <c r="G401" s="149"/>
      <c r="H401" s="149"/>
      <c r="I401" s="152"/>
      <c r="J401" s="153">
        <f>BK401</f>
        <v>0</v>
      </c>
      <c r="K401" s="149"/>
      <c r="L401" s="154"/>
      <c r="M401" s="155"/>
      <c r="N401" s="156"/>
      <c r="O401" s="156"/>
      <c r="P401" s="157">
        <f>SUM(P402:P412)</f>
        <v>0</v>
      </c>
      <c r="Q401" s="156"/>
      <c r="R401" s="157">
        <f>SUM(R402:R412)</f>
        <v>0</v>
      </c>
      <c r="S401" s="156"/>
      <c r="T401" s="158">
        <f>SUM(T402:T412)</f>
        <v>0</v>
      </c>
      <c r="AR401" s="159" t="s">
        <v>119</v>
      </c>
      <c r="AT401" s="160" t="s">
        <v>71</v>
      </c>
      <c r="AU401" s="160" t="s">
        <v>72</v>
      </c>
      <c r="AY401" s="159" t="s">
        <v>120</v>
      </c>
      <c r="BK401" s="161">
        <f>SUM(BK402:BK412)</f>
        <v>0</v>
      </c>
    </row>
    <row r="402" spans="1:65" s="2" customFormat="1" ht="16.5" customHeight="1">
      <c r="A402" s="35"/>
      <c r="B402" s="36"/>
      <c r="C402" s="209" t="s">
        <v>149</v>
      </c>
      <c r="D402" s="209" t="s">
        <v>231</v>
      </c>
      <c r="E402" s="210" t="s">
        <v>444</v>
      </c>
      <c r="F402" s="211" t="s">
        <v>445</v>
      </c>
      <c r="G402" s="212" t="s">
        <v>153</v>
      </c>
      <c r="H402" s="213">
        <v>90.885</v>
      </c>
      <c r="I402" s="214"/>
      <c r="J402" s="215">
        <f>ROUND(I402*H402,2)</f>
        <v>0</v>
      </c>
      <c r="K402" s="216"/>
      <c r="L402" s="217"/>
      <c r="M402" s="218" t="s">
        <v>19</v>
      </c>
      <c r="N402" s="219" t="s">
        <v>43</v>
      </c>
      <c r="O402" s="65"/>
      <c r="P402" s="172">
        <f>O402*H402</f>
        <v>0</v>
      </c>
      <c r="Q402" s="172">
        <v>0</v>
      </c>
      <c r="R402" s="172">
        <f>Q402*H402</f>
        <v>0</v>
      </c>
      <c r="S402" s="172">
        <v>0</v>
      </c>
      <c r="T402" s="173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74" t="s">
        <v>234</v>
      </c>
      <c r="AT402" s="174" t="s">
        <v>231</v>
      </c>
      <c r="AU402" s="174" t="s">
        <v>77</v>
      </c>
      <c r="AY402" s="18" t="s">
        <v>120</v>
      </c>
      <c r="BE402" s="175">
        <f>IF(N402="základní",J402,0)</f>
        <v>0</v>
      </c>
      <c r="BF402" s="175">
        <f>IF(N402="snížená",J402,0)</f>
        <v>0</v>
      </c>
      <c r="BG402" s="175">
        <f>IF(N402="zákl. přenesená",J402,0)</f>
        <v>0</v>
      </c>
      <c r="BH402" s="175">
        <f>IF(N402="sníž. přenesená",J402,0)</f>
        <v>0</v>
      </c>
      <c r="BI402" s="175">
        <f>IF(N402="nulová",J402,0)</f>
        <v>0</v>
      </c>
      <c r="BJ402" s="18" t="s">
        <v>77</v>
      </c>
      <c r="BK402" s="175">
        <f>ROUND(I402*H402,2)</f>
        <v>0</v>
      </c>
      <c r="BL402" s="18" t="s">
        <v>234</v>
      </c>
      <c r="BM402" s="174" t="s">
        <v>446</v>
      </c>
    </row>
    <row r="403" spans="2:51" s="12" customFormat="1" ht="11.25">
      <c r="B403" s="176"/>
      <c r="C403" s="177"/>
      <c r="D403" s="178" t="s">
        <v>127</v>
      </c>
      <c r="E403" s="179" t="s">
        <v>19</v>
      </c>
      <c r="F403" s="180" t="s">
        <v>447</v>
      </c>
      <c r="G403" s="177"/>
      <c r="H403" s="179" t="s">
        <v>19</v>
      </c>
      <c r="I403" s="181"/>
      <c r="J403" s="177"/>
      <c r="K403" s="177"/>
      <c r="L403" s="182"/>
      <c r="M403" s="183"/>
      <c r="N403" s="184"/>
      <c r="O403" s="184"/>
      <c r="P403" s="184"/>
      <c r="Q403" s="184"/>
      <c r="R403" s="184"/>
      <c r="S403" s="184"/>
      <c r="T403" s="185"/>
      <c r="AT403" s="186" t="s">
        <v>127</v>
      </c>
      <c r="AU403" s="186" t="s">
        <v>77</v>
      </c>
      <c r="AV403" s="12" t="s">
        <v>77</v>
      </c>
      <c r="AW403" s="12" t="s">
        <v>33</v>
      </c>
      <c r="AX403" s="12" t="s">
        <v>72</v>
      </c>
      <c r="AY403" s="186" t="s">
        <v>120</v>
      </c>
    </row>
    <row r="404" spans="2:51" s="13" customFormat="1" ht="11.25">
      <c r="B404" s="187"/>
      <c r="C404" s="188"/>
      <c r="D404" s="178" t="s">
        <v>127</v>
      </c>
      <c r="E404" s="189" t="s">
        <v>19</v>
      </c>
      <c r="F404" s="190" t="s">
        <v>448</v>
      </c>
      <c r="G404" s="188"/>
      <c r="H404" s="191">
        <v>90.73</v>
      </c>
      <c r="I404" s="192"/>
      <c r="J404" s="188"/>
      <c r="K404" s="188"/>
      <c r="L404" s="193"/>
      <c r="M404" s="194"/>
      <c r="N404" s="195"/>
      <c r="O404" s="195"/>
      <c r="P404" s="195"/>
      <c r="Q404" s="195"/>
      <c r="R404" s="195"/>
      <c r="S404" s="195"/>
      <c r="T404" s="196"/>
      <c r="AT404" s="197" t="s">
        <v>127</v>
      </c>
      <c r="AU404" s="197" t="s">
        <v>77</v>
      </c>
      <c r="AV404" s="13" t="s">
        <v>79</v>
      </c>
      <c r="AW404" s="13" t="s">
        <v>33</v>
      </c>
      <c r="AX404" s="13" t="s">
        <v>72</v>
      </c>
      <c r="AY404" s="197" t="s">
        <v>120</v>
      </c>
    </row>
    <row r="405" spans="2:51" s="13" customFormat="1" ht="11.25">
      <c r="B405" s="187"/>
      <c r="C405" s="188"/>
      <c r="D405" s="178" t="s">
        <v>127</v>
      </c>
      <c r="E405" s="189" t="s">
        <v>19</v>
      </c>
      <c r="F405" s="190" t="s">
        <v>449</v>
      </c>
      <c r="G405" s="188"/>
      <c r="H405" s="191">
        <v>0.155</v>
      </c>
      <c r="I405" s="192"/>
      <c r="J405" s="188"/>
      <c r="K405" s="188"/>
      <c r="L405" s="193"/>
      <c r="M405" s="194"/>
      <c r="N405" s="195"/>
      <c r="O405" s="195"/>
      <c r="P405" s="195"/>
      <c r="Q405" s="195"/>
      <c r="R405" s="195"/>
      <c r="S405" s="195"/>
      <c r="T405" s="196"/>
      <c r="AT405" s="197" t="s">
        <v>127</v>
      </c>
      <c r="AU405" s="197" t="s">
        <v>77</v>
      </c>
      <c r="AV405" s="13" t="s">
        <v>79</v>
      </c>
      <c r="AW405" s="13" t="s">
        <v>33</v>
      </c>
      <c r="AX405" s="13" t="s">
        <v>72</v>
      </c>
      <c r="AY405" s="197" t="s">
        <v>120</v>
      </c>
    </row>
    <row r="406" spans="2:51" s="15" customFormat="1" ht="11.25">
      <c r="B406" s="220"/>
      <c r="C406" s="221"/>
      <c r="D406" s="178" t="s">
        <v>127</v>
      </c>
      <c r="E406" s="222" t="s">
        <v>19</v>
      </c>
      <c r="F406" s="223" t="s">
        <v>242</v>
      </c>
      <c r="G406" s="221"/>
      <c r="H406" s="224">
        <v>90.885</v>
      </c>
      <c r="I406" s="225"/>
      <c r="J406" s="221"/>
      <c r="K406" s="221"/>
      <c r="L406" s="226"/>
      <c r="M406" s="227"/>
      <c r="N406" s="228"/>
      <c r="O406" s="228"/>
      <c r="P406" s="228"/>
      <c r="Q406" s="228"/>
      <c r="R406" s="228"/>
      <c r="S406" s="228"/>
      <c r="T406" s="229"/>
      <c r="AT406" s="230" t="s">
        <v>127</v>
      </c>
      <c r="AU406" s="230" t="s">
        <v>77</v>
      </c>
      <c r="AV406" s="15" t="s">
        <v>119</v>
      </c>
      <c r="AW406" s="15" t="s">
        <v>33</v>
      </c>
      <c r="AX406" s="15" t="s">
        <v>72</v>
      </c>
      <c r="AY406" s="230" t="s">
        <v>120</v>
      </c>
    </row>
    <row r="407" spans="2:51" s="14" customFormat="1" ht="11.25">
      <c r="B407" s="198"/>
      <c r="C407" s="199"/>
      <c r="D407" s="178" t="s">
        <v>127</v>
      </c>
      <c r="E407" s="200" t="s">
        <v>19</v>
      </c>
      <c r="F407" s="201" t="s">
        <v>130</v>
      </c>
      <c r="G407" s="199"/>
      <c r="H407" s="202">
        <v>90.885</v>
      </c>
      <c r="I407" s="203"/>
      <c r="J407" s="199"/>
      <c r="K407" s="199"/>
      <c r="L407" s="204"/>
      <c r="M407" s="205"/>
      <c r="N407" s="206"/>
      <c r="O407" s="206"/>
      <c r="P407" s="206"/>
      <c r="Q407" s="206"/>
      <c r="R407" s="206"/>
      <c r="S407" s="206"/>
      <c r="T407" s="207"/>
      <c r="AT407" s="208" t="s">
        <v>127</v>
      </c>
      <c r="AU407" s="208" t="s">
        <v>77</v>
      </c>
      <c r="AV407" s="14" t="s">
        <v>131</v>
      </c>
      <c r="AW407" s="14" t="s">
        <v>33</v>
      </c>
      <c r="AX407" s="14" t="s">
        <v>77</v>
      </c>
      <c r="AY407" s="208" t="s">
        <v>120</v>
      </c>
    </row>
    <row r="408" spans="1:65" s="2" customFormat="1" ht="16.5" customHeight="1">
      <c r="A408" s="35"/>
      <c r="B408" s="36"/>
      <c r="C408" s="209" t="s">
        <v>450</v>
      </c>
      <c r="D408" s="209" t="s">
        <v>231</v>
      </c>
      <c r="E408" s="210" t="s">
        <v>451</v>
      </c>
      <c r="F408" s="211" t="s">
        <v>452</v>
      </c>
      <c r="G408" s="212" t="s">
        <v>239</v>
      </c>
      <c r="H408" s="213">
        <v>932</v>
      </c>
      <c r="I408" s="214"/>
      <c r="J408" s="215">
        <f>ROUND(I408*H408,2)</f>
        <v>0</v>
      </c>
      <c r="K408" s="216"/>
      <c r="L408" s="217"/>
      <c r="M408" s="218" t="s">
        <v>19</v>
      </c>
      <c r="N408" s="219" t="s">
        <v>43</v>
      </c>
      <c r="O408" s="65"/>
      <c r="P408" s="172">
        <f>O408*H408</f>
        <v>0</v>
      </c>
      <c r="Q408" s="172">
        <v>0</v>
      </c>
      <c r="R408" s="172">
        <f>Q408*H408</f>
        <v>0</v>
      </c>
      <c r="S408" s="172">
        <v>0</v>
      </c>
      <c r="T408" s="173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74" t="s">
        <v>234</v>
      </c>
      <c r="AT408" s="174" t="s">
        <v>231</v>
      </c>
      <c r="AU408" s="174" t="s">
        <v>77</v>
      </c>
      <c r="AY408" s="18" t="s">
        <v>120</v>
      </c>
      <c r="BE408" s="175">
        <f>IF(N408="základní",J408,0)</f>
        <v>0</v>
      </c>
      <c r="BF408" s="175">
        <f>IF(N408="snížená",J408,0)</f>
        <v>0</v>
      </c>
      <c r="BG408" s="175">
        <f>IF(N408="zákl. přenesená",J408,0)</f>
        <v>0</v>
      </c>
      <c r="BH408" s="175">
        <f>IF(N408="sníž. přenesená",J408,0)</f>
        <v>0</v>
      </c>
      <c r="BI408" s="175">
        <f>IF(N408="nulová",J408,0)</f>
        <v>0</v>
      </c>
      <c r="BJ408" s="18" t="s">
        <v>77</v>
      </c>
      <c r="BK408" s="175">
        <f>ROUND(I408*H408,2)</f>
        <v>0</v>
      </c>
      <c r="BL408" s="18" t="s">
        <v>234</v>
      </c>
      <c r="BM408" s="174" t="s">
        <v>453</v>
      </c>
    </row>
    <row r="409" spans="2:51" s="12" customFormat="1" ht="11.25">
      <c r="B409" s="176"/>
      <c r="C409" s="177"/>
      <c r="D409" s="178" t="s">
        <v>127</v>
      </c>
      <c r="E409" s="179" t="s">
        <v>19</v>
      </c>
      <c r="F409" s="180" t="s">
        <v>447</v>
      </c>
      <c r="G409" s="177"/>
      <c r="H409" s="179" t="s">
        <v>19</v>
      </c>
      <c r="I409" s="181"/>
      <c r="J409" s="177"/>
      <c r="K409" s="177"/>
      <c r="L409" s="182"/>
      <c r="M409" s="183"/>
      <c r="N409" s="184"/>
      <c r="O409" s="184"/>
      <c r="P409" s="184"/>
      <c r="Q409" s="184"/>
      <c r="R409" s="184"/>
      <c r="S409" s="184"/>
      <c r="T409" s="185"/>
      <c r="AT409" s="186" t="s">
        <v>127</v>
      </c>
      <c r="AU409" s="186" t="s">
        <v>77</v>
      </c>
      <c r="AV409" s="12" t="s">
        <v>77</v>
      </c>
      <c r="AW409" s="12" t="s">
        <v>33</v>
      </c>
      <c r="AX409" s="12" t="s">
        <v>72</v>
      </c>
      <c r="AY409" s="186" t="s">
        <v>120</v>
      </c>
    </row>
    <row r="410" spans="2:51" s="13" customFormat="1" ht="11.25">
      <c r="B410" s="187"/>
      <c r="C410" s="188"/>
      <c r="D410" s="178" t="s">
        <v>127</v>
      </c>
      <c r="E410" s="189" t="s">
        <v>19</v>
      </c>
      <c r="F410" s="190" t="s">
        <v>454</v>
      </c>
      <c r="G410" s="188"/>
      <c r="H410" s="191">
        <v>932</v>
      </c>
      <c r="I410" s="192"/>
      <c r="J410" s="188"/>
      <c r="K410" s="188"/>
      <c r="L410" s="193"/>
      <c r="M410" s="194"/>
      <c r="N410" s="195"/>
      <c r="O410" s="195"/>
      <c r="P410" s="195"/>
      <c r="Q410" s="195"/>
      <c r="R410" s="195"/>
      <c r="S410" s="195"/>
      <c r="T410" s="196"/>
      <c r="AT410" s="197" t="s">
        <v>127</v>
      </c>
      <c r="AU410" s="197" t="s">
        <v>77</v>
      </c>
      <c r="AV410" s="13" t="s">
        <v>79</v>
      </c>
      <c r="AW410" s="13" t="s">
        <v>33</v>
      </c>
      <c r="AX410" s="13" t="s">
        <v>72</v>
      </c>
      <c r="AY410" s="197" t="s">
        <v>120</v>
      </c>
    </row>
    <row r="411" spans="2:51" s="15" customFormat="1" ht="11.25">
      <c r="B411" s="220"/>
      <c r="C411" s="221"/>
      <c r="D411" s="178" t="s">
        <v>127</v>
      </c>
      <c r="E411" s="222" t="s">
        <v>19</v>
      </c>
      <c r="F411" s="223" t="s">
        <v>242</v>
      </c>
      <c r="G411" s="221"/>
      <c r="H411" s="224">
        <v>932</v>
      </c>
      <c r="I411" s="225"/>
      <c r="J411" s="221"/>
      <c r="K411" s="221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127</v>
      </c>
      <c r="AU411" s="230" t="s">
        <v>77</v>
      </c>
      <c r="AV411" s="15" t="s">
        <v>119</v>
      </c>
      <c r="AW411" s="15" t="s">
        <v>33</v>
      </c>
      <c r="AX411" s="15" t="s">
        <v>72</v>
      </c>
      <c r="AY411" s="230" t="s">
        <v>120</v>
      </c>
    </row>
    <row r="412" spans="2:51" s="14" customFormat="1" ht="11.25">
      <c r="B412" s="198"/>
      <c r="C412" s="199"/>
      <c r="D412" s="178" t="s">
        <v>127</v>
      </c>
      <c r="E412" s="200" t="s">
        <v>19</v>
      </c>
      <c r="F412" s="201" t="s">
        <v>130</v>
      </c>
      <c r="G412" s="199"/>
      <c r="H412" s="202">
        <v>932</v>
      </c>
      <c r="I412" s="203"/>
      <c r="J412" s="199"/>
      <c r="K412" s="199"/>
      <c r="L412" s="204"/>
      <c r="M412" s="205"/>
      <c r="N412" s="206"/>
      <c r="O412" s="206"/>
      <c r="P412" s="206"/>
      <c r="Q412" s="206"/>
      <c r="R412" s="206"/>
      <c r="S412" s="206"/>
      <c r="T412" s="207"/>
      <c r="AT412" s="208" t="s">
        <v>127</v>
      </c>
      <c r="AU412" s="208" t="s">
        <v>77</v>
      </c>
      <c r="AV412" s="14" t="s">
        <v>131</v>
      </c>
      <c r="AW412" s="14" t="s">
        <v>33</v>
      </c>
      <c r="AX412" s="14" t="s">
        <v>77</v>
      </c>
      <c r="AY412" s="208" t="s">
        <v>120</v>
      </c>
    </row>
    <row r="413" spans="2:63" s="11" customFormat="1" ht="25.9" customHeight="1">
      <c r="B413" s="148"/>
      <c r="C413" s="149"/>
      <c r="D413" s="150" t="s">
        <v>71</v>
      </c>
      <c r="E413" s="151" t="s">
        <v>455</v>
      </c>
      <c r="F413" s="151" t="s">
        <v>456</v>
      </c>
      <c r="G413" s="149"/>
      <c r="H413" s="149"/>
      <c r="I413" s="152"/>
      <c r="J413" s="153">
        <f>BK413</f>
        <v>0</v>
      </c>
      <c r="K413" s="149"/>
      <c r="L413" s="154"/>
      <c r="M413" s="155"/>
      <c r="N413" s="156"/>
      <c r="O413" s="156"/>
      <c r="P413" s="157">
        <f>SUM(P414:P535)</f>
        <v>0</v>
      </c>
      <c r="Q413" s="156"/>
      <c r="R413" s="157">
        <f>SUM(R414:R535)</f>
        <v>0</v>
      </c>
      <c r="S413" s="156"/>
      <c r="T413" s="158">
        <f>SUM(T414:T535)</f>
        <v>0</v>
      </c>
      <c r="AR413" s="159" t="s">
        <v>119</v>
      </c>
      <c r="AT413" s="160" t="s">
        <v>71</v>
      </c>
      <c r="AU413" s="160" t="s">
        <v>72</v>
      </c>
      <c r="AY413" s="159" t="s">
        <v>120</v>
      </c>
      <c r="BK413" s="161">
        <f>SUM(BK414:BK535)</f>
        <v>0</v>
      </c>
    </row>
    <row r="414" spans="1:65" s="2" customFormat="1" ht="24.2" customHeight="1">
      <c r="A414" s="35"/>
      <c r="B414" s="36"/>
      <c r="C414" s="209" t="s">
        <v>457</v>
      </c>
      <c r="D414" s="209" t="s">
        <v>231</v>
      </c>
      <c r="E414" s="210" t="s">
        <v>458</v>
      </c>
      <c r="F414" s="211" t="s">
        <v>459</v>
      </c>
      <c r="G414" s="212" t="s">
        <v>153</v>
      </c>
      <c r="H414" s="213">
        <v>0.047</v>
      </c>
      <c r="I414" s="214"/>
      <c r="J414" s="215">
        <f>ROUND(I414*H414,2)</f>
        <v>0</v>
      </c>
      <c r="K414" s="216"/>
      <c r="L414" s="217"/>
      <c r="M414" s="218" t="s">
        <v>19</v>
      </c>
      <c r="N414" s="219" t="s">
        <v>43</v>
      </c>
      <c r="O414" s="65"/>
      <c r="P414" s="172">
        <f>O414*H414</f>
        <v>0</v>
      </c>
      <c r="Q414" s="172">
        <v>0</v>
      </c>
      <c r="R414" s="172">
        <f>Q414*H414</f>
        <v>0</v>
      </c>
      <c r="S414" s="172">
        <v>0</v>
      </c>
      <c r="T414" s="173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74" t="s">
        <v>234</v>
      </c>
      <c r="AT414" s="174" t="s">
        <v>231</v>
      </c>
      <c r="AU414" s="174" t="s">
        <v>77</v>
      </c>
      <c r="AY414" s="18" t="s">
        <v>120</v>
      </c>
      <c r="BE414" s="175">
        <f>IF(N414="základní",J414,0)</f>
        <v>0</v>
      </c>
      <c r="BF414" s="175">
        <f>IF(N414="snížená",J414,0)</f>
        <v>0</v>
      </c>
      <c r="BG414" s="175">
        <f>IF(N414="zákl. přenesená",J414,0)</f>
        <v>0</v>
      </c>
      <c r="BH414" s="175">
        <f>IF(N414="sníž. přenesená",J414,0)</f>
        <v>0</v>
      </c>
      <c r="BI414" s="175">
        <f>IF(N414="nulová",J414,0)</f>
        <v>0</v>
      </c>
      <c r="BJ414" s="18" t="s">
        <v>77</v>
      </c>
      <c r="BK414" s="175">
        <f>ROUND(I414*H414,2)</f>
        <v>0</v>
      </c>
      <c r="BL414" s="18" t="s">
        <v>234</v>
      </c>
      <c r="BM414" s="174" t="s">
        <v>460</v>
      </c>
    </row>
    <row r="415" spans="2:51" s="12" customFormat="1" ht="11.25">
      <c r="B415" s="176"/>
      <c r="C415" s="177"/>
      <c r="D415" s="178" t="s">
        <v>127</v>
      </c>
      <c r="E415" s="179" t="s">
        <v>19</v>
      </c>
      <c r="F415" s="180" t="s">
        <v>447</v>
      </c>
      <c r="G415" s="177"/>
      <c r="H415" s="179" t="s">
        <v>19</v>
      </c>
      <c r="I415" s="181"/>
      <c r="J415" s="177"/>
      <c r="K415" s="177"/>
      <c r="L415" s="182"/>
      <c r="M415" s="183"/>
      <c r="N415" s="184"/>
      <c r="O415" s="184"/>
      <c r="P415" s="184"/>
      <c r="Q415" s="184"/>
      <c r="R415" s="184"/>
      <c r="S415" s="184"/>
      <c r="T415" s="185"/>
      <c r="AT415" s="186" t="s">
        <v>127</v>
      </c>
      <c r="AU415" s="186" t="s">
        <v>77</v>
      </c>
      <c r="AV415" s="12" t="s">
        <v>77</v>
      </c>
      <c r="AW415" s="12" t="s">
        <v>33</v>
      </c>
      <c r="AX415" s="12" t="s">
        <v>72</v>
      </c>
      <c r="AY415" s="186" t="s">
        <v>120</v>
      </c>
    </row>
    <row r="416" spans="2:51" s="13" customFormat="1" ht="11.25">
      <c r="B416" s="187"/>
      <c r="C416" s="188"/>
      <c r="D416" s="178" t="s">
        <v>127</v>
      </c>
      <c r="E416" s="189" t="s">
        <v>19</v>
      </c>
      <c r="F416" s="190" t="s">
        <v>461</v>
      </c>
      <c r="G416" s="188"/>
      <c r="H416" s="191">
        <v>0.047</v>
      </c>
      <c r="I416" s="192"/>
      <c r="J416" s="188"/>
      <c r="K416" s="188"/>
      <c r="L416" s="193"/>
      <c r="M416" s="194"/>
      <c r="N416" s="195"/>
      <c r="O416" s="195"/>
      <c r="P416" s="195"/>
      <c r="Q416" s="195"/>
      <c r="R416" s="195"/>
      <c r="S416" s="195"/>
      <c r="T416" s="196"/>
      <c r="AT416" s="197" t="s">
        <v>127</v>
      </c>
      <c r="AU416" s="197" t="s">
        <v>77</v>
      </c>
      <c r="AV416" s="13" t="s">
        <v>79</v>
      </c>
      <c r="AW416" s="13" t="s">
        <v>33</v>
      </c>
      <c r="AX416" s="13" t="s">
        <v>72</v>
      </c>
      <c r="AY416" s="197" t="s">
        <v>120</v>
      </c>
    </row>
    <row r="417" spans="2:51" s="15" customFormat="1" ht="11.25">
      <c r="B417" s="220"/>
      <c r="C417" s="221"/>
      <c r="D417" s="178" t="s">
        <v>127</v>
      </c>
      <c r="E417" s="222" t="s">
        <v>19</v>
      </c>
      <c r="F417" s="223" t="s">
        <v>242</v>
      </c>
      <c r="G417" s="221"/>
      <c r="H417" s="224">
        <v>0.047</v>
      </c>
      <c r="I417" s="225"/>
      <c r="J417" s="221"/>
      <c r="K417" s="221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127</v>
      </c>
      <c r="AU417" s="230" t="s">
        <v>77</v>
      </c>
      <c r="AV417" s="15" t="s">
        <v>119</v>
      </c>
      <c r="AW417" s="15" t="s">
        <v>33</v>
      </c>
      <c r="AX417" s="15" t="s">
        <v>72</v>
      </c>
      <c r="AY417" s="230" t="s">
        <v>120</v>
      </c>
    </row>
    <row r="418" spans="2:51" s="14" customFormat="1" ht="11.25">
      <c r="B418" s="198"/>
      <c r="C418" s="199"/>
      <c r="D418" s="178" t="s">
        <v>127</v>
      </c>
      <c r="E418" s="200" t="s">
        <v>19</v>
      </c>
      <c r="F418" s="201" t="s">
        <v>130</v>
      </c>
      <c r="G418" s="199"/>
      <c r="H418" s="202">
        <v>0.047</v>
      </c>
      <c r="I418" s="203"/>
      <c r="J418" s="199"/>
      <c r="K418" s="199"/>
      <c r="L418" s="204"/>
      <c r="M418" s="205"/>
      <c r="N418" s="206"/>
      <c r="O418" s="206"/>
      <c r="P418" s="206"/>
      <c r="Q418" s="206"/>
      <c r="R418" s="206"/>
      <c r="S418" s="206"/>
      <c r="T418" s="207"/>
      <c r="AT418" s="208" t="s">
        <v>127</v>
      </c>
      <c r="AU418" s="208" t="s">
        <v>77</v>
      </c>
      <c r="AV418" s="14" t="s">
        <v>131</v>
      </c>
      <c r="AW418" s="14" t="s">
        <v>33</v>
      </c>
      <c r="AX418" s="14" t="s">
        <v>77</v>
      </c>
      <c r="AY418" s="208" t="s">
        <v>120</v>
      </c>
    </row>
    <row r="419" spans="1:65" s="2" customFormat="1" ht="16.5" customHeight="1">
      <c r="A419" s="35"/>
      <c r="B419" s="36"/>
      <c r="C419" s="209" t="s">
        <v>462</v>
      </c>
      <c r="D419" s="209" t="s">
        <v>231</v>
      </c>
      <c r="E419" s="210" t="s">
        <v>463</v>
      </c>
      <c r="F419" s="211" t="s">
        <v>464</v>
      </c>
      <c r="G419" s="212" t="s">
        <v>239</v>
      </c>
      <c r="H419" s="213">
        <v>234</v>
      </c>
      <c r="I419" s="214"/>
      <c r="J419" s="215">
        <f>ROUND(I419*H419,2)</f>
        <v>0</v>
      </c>
      <c r="K419" s="216"/>
      <c r="L419" s="217"/>
      <c r="M419" s="218" t="s">
        <v>19</v>
      </c>
      <c r="N419" s="219" t="s">
        <v>43</v>
      </c>
      <c r="O419" s="65"/>
      <c r="P419" s="172">
        <f>O419*H419</f>
        <v>0</v>
      </c>
      <c r="Q419" s="172">
        <v>0</v>
      </c>
      <c r="R419" s="172">
        <f>Q419*H419</f>
        <v>0</v>
      </c>
      <c r="S419" s="172">
        <v>0</v>
      </c>
      <c r="T419" s="173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74" t="s">
        <v>234</v>
      </c>
      <c r="AT419" s="174" t="s">
        <v>231</v>
      </c>
      <c r="AU419" s="174" t="s">
        <v>77</v>
      </c>
      <c r="AY419" s="18" t="s">
        <v>120</v>
      </c>
      <c r="BE419" s="175">
        <f>IF(N419="základní",J419,0)</f>
        <v>0</v>
      </c>
      <c r="BF419" s="175">
        <f>IF(N419="snížená",J419,0)</f>
        <v>0</v>
      </c>
      <c r="BG419" s="175">
        <f>IF(N419="zákl. přenesená",J419,0)</f>
        <v>0</v>
      </c>
      <c r="BH419" s="175">
        <f>IF(N419="sníž. přenesená",J419,0)</f>
        <v>0</v>
      </c>
      <c r="BI419" s="175">
        <f>IF(N419="nulová",J419,0)</f>
        <v>0</v>
      </c>
      <c r="BJ419" s="18" t="s">
        <v>77</v>
      </c>
      <c r="BK419" s="175">
        <f>ROUND(I419*H419,2)</f>
        <v>0</v>
      </c>
      <c r="BL419" s="18" t="s">
        <v>234</v>
      </c>
      <c r="BM419" s="174" t="s">
        <v>465</v>
      </c>
    </row>
    <row r="420" spans="2:51" s="12" customFormat="1" ht="11.25">
      <c r="B420" s="176"/>
      <c r="C420" s="177"/>
      <c r="D420" s="178" t="s">
        <v>127</v>
      </c>
      <c r="E420" s="179" t="s">
        <v>19</v>
      </c>
      <c r="F420" s="180" t="s">
        <v>447</v>
      </c>
      <c r="G420" s="177"/>
      <c r="H420" s="179" t="s">
        <v>19</v>
      </c>
      <c r="I420" s="181"/>
      <c r="J420" s="177"/>
      <c r="K420" s="177"/>
      <c r="L420" s="182"/>
      <c r="M420" s="183"/>
      <c r="N420" s="184"/>
      <c r="O420" s="184"/>
      <c r="P420" s="184"/>
      <c r="Q420" s="184"/>
      <c r="R420" s="184"/>
      <c r="S420" s="184"/>
      <c r="T420" s="185"/>
      <c r="AT420" s="186" t="s">
        <v>127</v>
      </c>
      <c r="AU420" s="186" t="s">
        <v>77</v>
      </c>
      <c r="AV420" s="12" t="s">
        <v>77</v>
      </c>
      <c r="AW420" s="12" t="s">
        <v>33</v>
      </c>
      <c r="AX420" s="12" t="s">
        <v>72</v>
      </c>
      <c r="AY420" s="186" t="s">
        <v>120</v>
      </c>
    </row>
    <row r="421" spans="2:51" s="12" customFormat="1" ht="11.25">
      <c r="B421" s="176"/>
      <c r="C421" s="177"/>
      <c r="D421" s="178" t="s">
        <v>127</v>
      </c>
      <c r="E421" s="179" t="s">
        <v>19</v>
      </c>
      <c r="F421" s="180" t="s">
        <v>360</v>
      </c>
      <c r="G421" s="177"/>
      <c r="H421" s="179" t="s">
        <v>19</v>
      </c>
      <c r="I421" s="181"/>
      <c r="J421" s="177"/>
      <c r="K421" s="177"/>
      <c r="L421" s="182"/>
      <c r="M421" s="183"/>
      <c r="N421" s="184"/>
      <c r="O421" s="184"/>
      <c r="P421" s="184"/>
      <c r="Q421" s="184"/>
      <c r="R421" s="184"/>
      <c r="S421" s="184"/>
      <c r="T421" s="185"/>
      <c r="AT421" s="186" t="s">
        <v>127</v>
      </c>
      <c r="AU421" s="186" t="s">
        <v>77</v>
      </c>
      <c r="AV421" s="12" t="s">
        <v>77</v>
      </c>
      <c r="AW421" s="12" t="s">
        <v>33</v>
      </c>
      <c r="AX421" s="12" t="s">
        <v>72</v>
      </c>
      <c r="AY421" s="186" t="s">
        <v>120</v>
      </c>
    </row>
    <row r="422" spans="2:51" s="13" customFormat="1" ht="11.25">
      <c r="B422" s="187"/>
      <c r="C422" s="188"/>
      <c r="D422" s="178" t="s">
        <v>127</v>
      </c>
      <c r="E422" s="189" t="s">
        <v>19</v>
      </c>
      <c r="F422" s="190" t="s">
        <v>249</v>
      </c>
      <c r="G422" s="188"/>
      <c r="H422" s="191">
        <v>234</v>
      </c>
      <c r="I422" s="192"/>
      <c r="J422" s="188"/>
      <c r="K422" s="188"/>
      <c r="L422" s="193"/>
      <c r="M422" s="194"/>
      <c r="N422" s="195"/>
      <c r="O422" s="195"/>
      <c r="P422" s="195"/>
      <c r="Q422" s="195"/>
      <c r="R422" s="195"/>
      <c r="S422" s="195"/>
      <c r="T422" s="196"/>
      <c r="AT422" s="197" t="s">
        <v>127</v>
      </c>
      <c r="AU422" s="197" t="s">
        <v>77</v>
      </c>
      <c r="AV422" s="13" t="s">
        <v>79</v>
      </c>
      <c r="AW422" s="13" t="s">
        <v>33</v>
      </c>
      <c r="AX422" s="13" t="s">
        <v>72</v>
      </c>
      <c r="AY422" s="197" t="s">
        <v>120</v>
      </c>
    </row>
    <row r="423" spans="2:51" s="15" customFormat="1" ht="11.25">
      <c r="B423" s="220"/>
      <c r="C423" s="221"/>
      <c r="D423" s="178" t="s">
        <v>127</v>
      </c>
      <c r="E423" s="222" t="s">
        <v>19</v>
      </c>
      <c r="F423" s="223" t="s">
        <v>242</v>
      </c>
      <c r="G423" s="221"/>
      <c r="H423" s="224">
        <v>234</v>
      </c>
      <c r="I423" s="225"/>
      <c r="J423" s="221"/>
      <c r="K423" s="221"/>
      <c r="L423" s="226"/>
      <c r="M423" s="227"/>
      <c r="N423" s="228"/>
      <c r="O423" s="228"/>
      <c r="P423" s="228"/>
      <c r="Q423" s="228"/>
      <c r="R423" s="228"/>
      <c r="S423" s="228"/>
      <c r="T423" s="229"/>
      <c r="AT423" s="230" t="s">
        <v>127</v>
      </c>
      <c r="AU423" s="230" t="s">
        <v>77</v>
      </c>
      <c r="AV423" s="15" t="s">
        <v>119</v>
      </c>
      <c r="AW423" s="15" t="s">
        <v>33</v>
      </c>
      <c r="AX423" s="15" t="s">
        <v>72</v>
      </c>
      <c r="AY423" s="230" t="s">
        <v>120</v>
      </c>
    </row>
    <row r="424" spans="2:51" s="14" customFormat="1" ht="11.25">
      <c r="B424" s="198"/>
      <c r="C424" s="199"/>
      <c r="D424" s="178" t="s">
        <v>127</v>
      </c>
      <c r="E424" s="200" t="s">
        <v>19</v>
      </c>
      <c r="F424" s="201" t="s">
        <v>130</v>
      </c>
      <c r="G424" s="199"/>
      <c r="H424" s="202">
        <v>234</v>
      </c>
      <c r="I424" s="203"/>
      <c r="J424" s="199"/>
      <c r="K424" s="199"/>
      <c r="L424" s="204"/>
      <c r="M424" s="205"/>
      <c r="N424" s="206"/>
      <c r="O424" s="206"/>
      <c r="P424" s="206"/>
      <c r="Q424" s="206"/>
      <c r="R424" s="206"/>
      <c r="S424" s="206"/>
      <c r="T424" s="207"/>
      <c r="AT424" s="208" t="s">
        <v>127</v>
      </c>
      <c r="AU424" s="208" t="s">
        <v>77</v>
      </c>
      <c r="AV424" s="14" t="s">
        <v>131</v>
      </c>
      <c r="AW424" s="14" t="s">
        <v>33</v>
      </c>
      <c r="AX424" s="14" t="s">
        <v>77</v>
      </c>
      <c r="AY424" s="208" t="s">
        <v>120</v>
      </c>
    </row>
    <row r="425" spans="1:65" s="2" customFormat="1" ht="16.5" customHeight="1">
      <c r="A425" s="35"/>
      <c r="B425" s="36"/>
      <c r="C425" s="209" t="s">
        <v>466</v>
      </c>
      <c r="D425" s="209" t="s">
        <v>231</v>
      </c>
      <c r="E425" s="210" t="s">
        <v>467</v>
      </c>
      <c r="F425" s="211" t="s">
        <v>468</v>
      </c>
      <c r="G425" s="212" t="s">
        <v>239</v>
      </c>
      <c r="H425" s="213">
        <v>279</v>
      </c>
      <c r="I425" s="214"/>
      <c r="J425" s="215">
        <f>ROUND(I425*H425,2)</f>
        <v>0</v>
      </c>
      <c r="K425" s="216"/>
      <c r="L425" s="217"/>
      <c r="M425" s="218" t="s">
        <v>19</v>
      </c>
      <c r="N425" s="219" t="s">
        <v>43</v>
      </c>
      <c r="O425" s="65"/>
      <c r="P425" s="172">
        <f>O425*H425</f>
        <v>0</v>
      </c>
      <c r="Q425" s="172">
        <v>0</v>
      </c>
      <c r="R425" s="172">
        <f>Q425*H425</f>
        <v>0</v>
      </c>
      <c r="S425" s="172">
        <v>0</v>
      </c>
      <c r="T425" s="173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74" t="s">
        <v>234</v>
      </c>
      <c r="AT425" s="174" t="s">
        <v>231</v>
      </c>
      <c r="AU425" s="174" t="s">
        <v>77</v>
      </c>
      <c r="AY425" s="18" t="s">
        <v>120</v>
      </c>
      <c r="BE425" s="175">
        <f>IF(N425="základní",J425,0)</f>
        <v>0</v>
      </c>
      <c r="BF425" s="175">
        <f>IF(N425="snížená",J425,0)</f>
        <v>0</v>
      </c>
      <c r="BG425" s="175">
        <f>IF(N425="zákl. přenesená",J425,0)</f>
        <v>0</v>
      </c>
      <c r="BH425" s="175">
        <f>IF(N425="sníž. přenesená",J425,0)</f>
        <v>0</v>
      </c>
      <c r="BI425" s="175">
        <f>IF(N425="nulová",J425,0)</f>
        <v>0</v>
      </c>
      <c r="BJ425" s="18" t="s">
        <v>77</v>
      </c>
      <c r="BK425" s="175">
        <f>ROUND(I425*H425,2)</f>
        <v>0</v>
      </c>
      <c r="BL425" s="18" t="s">
        <v>234</v>
      </c>
      <c r="BM425" s="174" t="s">
        <v>469</v>
      </c>
    </row>
    <row r="426" spans="2:51" s="12" customFormat="1" ht="11.25">
      <c r="B426" s="176"/>
      <c r="C426" s="177"/>
      <c r="D426" s="178" t="s">
        <v>127</v>
      </c>
      <c r="E426" s="179" t="s">
        <v>19</v>
      </c>
      <c r="F426" s="180" t="s">
        <v>447</v>
      </c>
      <c r="G426" s="177"/>
      <c r="H426" s="179" t="s">
        <v>19</v>
      </c>
      <c r="I426" s="181"/>
      <c r="J426" s="177"/>
      <c r="K426" s="177"/>
      <c r="L426" s="182"/>
      <c r="M426" s="183"/>
      <c r="N426" s="184"/>
      <c r="O426" s="184"/>
      <c r="P426" s="184"/>
      <c r="Q426" s="184"/>
      <c r="R426" s="184"/>
      <c r="S426" s="184"/>
      <c r="T426" s="185"/>
      <c r="AT426" s="186" t="s">
        <v>127</v>
      </c>
      <c r="AU426" s="186" t="s">
        <v>77</v>
      </c>
      <c r="AV426" s="12" t="s">
        <v>77</v>
      </c>
      <c r="AW426" s="12" t="s">
        <v>33</v>
      </c>
      <c r="AX426" s="12" t="s">
        <v>72</v>
      </c>
      <c r="AY426" s="186" t="s">
        <v>120</v>
      </c>
    </row>
    <row r="427" spans="2:51" s="13" customFormat="1" ht="11.25">
      <c r="B427" s="187"/>
      <c r="C427" s="188"/>
      <c r="D427" s="178" t="s">
        <v>127</v>
      </c>
      <c r="E427" s="189" t="s">
        <v>19</v>
      </c>
      <c r="F427" s="190" t="s">
        <v>470</v>
      </c>
      <c r="G427" s="188"/>
      <c r="H427" s="191">
        <v>279</v>
      </c>
      <c r="I427" s="192"/>
      <c r="J427" s="188"/>
      <c r="K427" s="188"/>
      <c r="L427" s="193"/>
      <c r="M427" s="194"/>
      <c r="N427" s="195"/>
      <c r="O427" s="195"/>
      <c r="P427" s="195"/>
      <c r="Q427" s="195"/>
      <c r="R427" s="195"/>
      <c r="S427" s="195"/>
      <c r="T427" s="196"/>
      <c r="AT427" s="197" t="s">
        <v>127</v>
      </c>
      <c r="AU427" s="197" t="s">
        <v>77</v>
      </c>
      <c r="AV427" s="13" t="s">
        <v>79</v>
      </c>
      <c r="AW427" s="13" t="s">
        <v>33</v>
      </c>
      <c r="AX427" s="13" t="s">
        <v>72</v>
      </c>
      <c r="AY427" s="197" t="s">
        <v>120</v>
      </c>
    </row>
    <row r="428" spans="2:51" s="15" customFormat="1" ht="11.25">
      <c r="B428" s="220"/>
      <c r="C428" s="221"/>
      <c r="D428" s="178" t="s">
        <v>127</v>
      </c>
      <c r="E428" s="222" t="s">
        <v>19</v>
      </c>
      <c r="F428" s="223" t="s">
        <v>242</v>
      </c>
      <c r="G428" s="221"/>
      <c r="H428" s="224">
        <v>279</v>
      </c>
      <c r="I428" s="225"/>
      <c r="J428" s="221"/>
      <c r="K428" s="221"/>
      <c r="L428" s="226"/>
      <c r="M428" s="227"/>
      <c r="N428" s="228"/>
      <c r="O428" s="228"/>
      <c r="P428" s="228"/>
      <c r="Q428" s="228"/>
      <c r="R428" s="228"/>
      <c r="S428" s="228"/>
      <c r="T428" s="229"/>
      <c r="AT428" s="230" t="s">
        <v>127</v>
      </c>
      <c r="AU428" s="230" t="s">
        <v>77</v>
      </c>
      <c r="AV428" s="15" t="s">
        <v>119</v>
      </c>
      <c r="AW428" s="15" t="s">
        <v>33</v>
      </c>
      <c r="AX428" s="15" t="s">
        <v>72</v>
      </c>
      <c r="AY428" s="230" t="s">
        <v>120</v>
      </c>
    </row>
    <row r="429" spans="2:51" s="14" customFormat="1" ht="11.25">
      <c r="B429" s="198"/>
      <c r="C429" s="199"/>
      <c r="D429" s="178" t="s">
        <v>127</v>
      </c>
      <c r="E429" s="200" t="s">
        <v>19</v>
      </c>
      <c r="F429" s="201" t="s">
        <v>130</v>
      </c>
      <c r="G429" s="199"/>
      <c r="H429" s="202">
        <v>279</v>
      </c>
      <c r="I429" s="203"/>
      <c r="J429" s="199"/>
      <c r="K429" s="199"/>
      <c r="L429" s="204"/>
      <c r="M429" s="205"/>
      <c r="N429" s="206"/>
      <c r="O429" s="206"/>
      <c r="P429" s="206"/>
      <c r="Q429" s="206"/>
      <c r="R429" s="206"/>
      <c r="S429" s="206"/>
      <c r="T429" s="207"/>
      <c r="AT429" s="208" t="s">
        <v>127</v>
      </c>
      <c r="AU429" s="208" t="s">
        <v>77</v>
      </c>
      <c r="AV429" s="14" t="s">
        <v>131</v>
      </c>
      <c r="AW429" s="14" t="s">
        <v>33</v>
      </c>
      <c r="AX429" s="14" t="s">
        <v>77</v>
      </c>
      <c r="AY429" s="208" t="s">
        <v>120</v>
      </c>
    </row>
    <row r="430" spans="1:65" s="2" customFormat="1" ht="16.5" customHeight="1">
      <c r="A430" s="35"/>
      <c r="B430" s="36"/>
      <c r="C430" s="209" t="s">
        <v>471</v>
      </c>
      <c r="D430" s="209" t="s">
        <v>231</v>
      </c>
      <c r="E430" s="210" t="s">
        <v>472</v>
      </c>
      <c r="F430" s="211" t="s">
        <v>473</v>
      </c>
      <c r="G430" s="212" t="s">
        <v>239</v>
      </c>
      <c r="H430" s="213">
        <v>476</v>
      </c>
      <c r="I430" s="214"/>
      <c r="J430" s="215">
        <f>ROUND(I430*H430,2)</f>
        <v>0</v>
      </c>
      <c r="K430" s="216"/>
      <c r="L430" s="217"/>
      <c r="M430" s="218" t="s">
        <v>19</v>
      </c>
      <c r="N430" s="219" t="s">
        <v>43</v>
      </c>
      <c r="O430" s="65"/>
      <c r="P430" s="172">
        <f>O430*H430</f>
        <v>0</v>
      </c>
      <c r="Q430" s="172">
        <v>0</v>
      </c>
      <c r="R430" s="172">
        <f>Q430*H430</f>
        <v>0</v>
      </c>
      <c r="S430" s="172">
        <v>0</v>
      </c>
      <c r="T430" s="173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74" t="s">
        <v>234</v>
      </c>
      <c r="AT430" s="174" t="s">
        <v>231</v>
      </c>
      <c r="AU430" s="174" t="s">
        <v>77</v>
      </c>
      <c r="AY430" s="18" t="s">
        <v>120</v>
      </c>
      <c r="BE430" s="175">
        <f>IF(N430="základní",J430,0)</f>
        <v>0</v>
      </c>
      <c r="BF430" s="175">
        <f>IF(N430="snížená",J430,0)</f>
        <v>0</v>
      </c>
      <c r="BG430" s="175">
        <f>IF(N430="zákl. přenesená",J430,0)</f>
        <v>0</v>
      </c>
      <c r="BH430" s="175">
        <f>IF(N430="sníž. přenesená",J430,0)</f>
        <v>0</v>
      </c>
      <c r="BI430" s="175">
        <f>IF(N430="nulová",J430,0)</f>
        <v>0</v>
      </c>
      <c r="BJ430" s="18" t="s">
        <v>77</v>
      </c>
      <c r="BK430" s="175">
        <f>ROUND(I430*H430,2)</f>
        <v>0</v>
      </c>
      <c r="BL430" s="18" t="s">
        <v>234</v>
      </c>
      <c r="BM430" s="174" t="s">
        <v>474</v>
      </c>
    </row>
    <row r="431" spans="1:65" s="2" customFormat="1" ht="16.5" customHeight="1">
      <c r="A431" s="35"/>
      <c r="B431" s="36"/>
      <c r="C431" s="209" t="s">
        <v>475</v>
      </c>
      <c r="D431" s="209" t="s">
        <v>231</v>
      </c>
      <c r="E431" s="210" t="s">
        <v>476</v>
      </c>
      <c r="F431" s="211" t="s">
        <v>477</v>
      </c>
      <c r="G431" s="212" t="s">
        <v>239</v>
      </c>
      <c r="H431" s="213">
        <v>810</v>
      </c>
      <c r="I431" s="214"/>
      <c r="J431" s="215">
        <f>ROUND(I431*H431,2)</f>
        <v>0</v>
      </c>
      <c r="K431" s="216"/>
      <c r="L431" s="217"/>
      <c r="M431" s="218" t="s">
        <v>19</v>
      </c>
      <c r="N431" s="219" t="s">
        <v>43</v>
      </c>
      <c r="O431" s="65"/>
      <c r="P431" s="172">
        <f>O431*H431</f>
        <v>0</v>
      </c>
      <c r="Q431" s="172">
        <v>0</v>
      </c>
      <c r="R431" s="172">
        <f>Q431*H431</f>
        <v>0</v>
      </c>
      <c r="S431" s="172">
        <v>0</v>
      </c>
      <c r="T431" s="173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74" t="s">
        <v>234</v>
      </c>
      <c r="AT431" s="174" t="s">
        <v>231</v>
      </c>
      <c r="AU431" s="174" t="s">
        <v>77</v>
      </c>
      <c r="AY431" s="18" t="s">
        <v>120</v>
      </c>
      <c r="BE431" s="175">
        <f>IF(N431="základní",J431,0)</f>
        <v>0</v>
      </c>
      <c r="BF431" s="175">
        <f>IF(N431="snížená",J431,0)</f>
        <v>0</v>
      </c>
      <c r="BG431" s="175">
        <f>IF(N431="zákl. přenesená",J431,0)</f>
        <v>0</v>
      </c>
      <c r="BH431" s="175">
        <f>IF(N431="sníž. přenesená",J431,0)</f>
        <v>0</v>
      </c>
      <c r="BI431" s="175">
        <f>IF(N431="nulová",J431,0)</f>
        <v>0</v>
      </c>
      <c r="BJ431" s="18" t="s">
        <v>77</v>
      </c>
      <c r="BK431" s="175">
        <f>ROUND(I431*H431,2)</f>
        <v>0</v>
      </c>
      <c r="BL431" s="18" t="s">
        <v>234</v>
      </c>
      <c r="BM431" s="174" t="s">
        <v>478</v>
      </c>
    </row>
    <row r="432" spans="2:51" s="12" customFormat="1" ht="11.25">
      <c r="B432" s="176"/>
      <c r="C432" s="177"/>
      <c r="D432" s="178" t="s">
        <v>127</v>
      </c>
      <c r="E432" s="179" t="s">
        <v>19</v>
      </c>
      <c r="F432" s="180" t="s">
        <v>447</v>
      </c>
      <c r="G432" s="177"/>
      <c r="H432" s="179" t="s">
        <v>19</v>
      </c>
      <c r="I432" s="181"/>
      <c r="J432" s="177"/>
      <c r="K432" s="177"/>
      <c r="L432" s="182"/>
      <c r="M432" s="183"/>
      <c r="N432" s="184"/>
      <c r="O432" s="184"/>
      <c r="P432" s="184"/>
      <c r="Q432" s="184"/>
      <c r="R432" s="184"/>
      <c r="S432" s="184"/>
      <c r="T432" s="185"/>
      <c r="AT432" s="186" t="s">
        <v>127</v>
      </c>
      <c r="AU432" s="186" t="s">
        <v>77</v>
      </c>
      <c r="AV432" s="12" t="s">
        <v>77</v>
      </c>
      <c r="AW432" s="12" t="s">
        <v>33</v>
      </c>
      <c r="AX432" s="12" t="s">
        <v>72</v>
      </c>
      <c r="AY432" s="186" t="s">
        <v>120</v>
      </c>
    </row>
    <row r="433" spans="2:51" s="13" customFormat="1" ht="11.25">
      <c r="B433" s="187"/>
      <c r="C433" s="188"/>
      <c r="D433" s="178" t="s">
        <v>127</v>
      </c>
      <c r="E433" s="189" t="s">
        <v>19</v>
      </c>
      <c r="F433" s="190" t="s">
        <v>479</v>
      </c>
      <c r="G433" s="188"/>
      <c r="H433" s="191">
        <v>810</v>
      </c>
      <c r="I433" s="192"/>
      <c r="J433" s="188"/>
      <c r="K433" s="188"/>
      <c r="L433" s="193"/>
      <c r="M433" s="194"/>
      <c r="N433" s="195"/>
      <c r="O433" s="195"/>
      <c r="P433" s="195"/>
      <c r="Q433" s="195"/>
      <c r="R433" s="195"/>
      <c r="S433" s="195"/>
      <c r="T433" s="196"/>
      <c r="AT433" s="197" t="s">
        <v>127</v>
      </c>
      <c r="AU433" s="197" t="s">
        <v>77</v>
      </c>
      <c r="AV433" s="13" t="s">
        <v>79</v>
      </c>
      <c r="AW433" s="13" t="s">
        <v>33</v>
      </c>
      <c r="AX433" s="13" t="s">
        <v>72</v>
      </c>
      <c r="AY433" s="197" t="s">
        <v>120</v>
      </c>
    </row>
    <row r="434" spans="2:51" s="15" customFormat="1" ht="11.25">
      <c r="B434" s="220"/>
      <c r="C434" s="221"/>
      <c r="D434" s="178" t="s">
        <v>127</v>
      </c>
      <c r="E434" s="222" t="s">
        <v>19</v>
      </c>
      <c r="F434" s="223" t="s">
        <v>242</v>
      </c>
      <c r="G434" s="221"/>
      <c r="H434" s="224">
        <v>810</v>
      </c>
      <c r="I434" s="225"/>
      <c r="J434" s="221"/>
      <c r="K434" s="221"/>
      <c r="L434" s="226"/>
      <c r="M434" s="227"/>
      <c r="N434" s="228"/>
      <c r="O434" s="228"/>
      <c r="P434" s="228"/>
      <c r="Q434" s="228"/>
      <c r="R434" s="228"/>
      <c r="S434" s="228"/>
      <c r="T434" s="229"/>
      <c r="AT434" s="230" t="s">
        <v>127</v>
      </c>
      <c r="AU434" s="230" t="s">
        <v>77</v>
      </c>
      <c r="AV434" s="15" t="s">
        <v>119</v>
      </c>
      <c r="AW434" s="15" t="s">
        <v>33</v>
      </c>
      <c r="AX434" s="15" t="s">
        <v>72</v>
      </c>
      <c r="AY434" s="230" t="s">
        <v>120</v>
      </c>
    </row>
    <row r="435" spans="2:51" s="14" customFormat="1" ht="11.25">
      <c r="B435" s="198"/>
      <c r="C435" s="199"/>
      <c r="D435" s="178" t="s">
        <v>127</v>
      </c>
      <c r="E435" s="200" t="s">
        <v>19</v>
      </c>
      <c r="F435" s="201" t="s">
        <v>130</v>
      </c>
      <c r="G435" s="199"/>
      <c r="H435" s="202">
        <v>810</v>
      </c>
      <c r="I435" s="203"/>
      <c r="J435" s="199"/>
      <c r="K435" s="199"/>
      <c r="L435" s="204"/>
      <c r="M435" s="205"/>
      <c r="N435" s="206"/>
      <c r="O435" s="206"/>
      <c r="P435" s="206"/>
      <c r="Q435" s="206"/>
      <c r="R435" s="206"/>
      <c r="S435" s="206"/>
      <c r="T435" s="207"/>
      <c r="AT435" s="208" t="s">
        <v>127</v>
      </c>
      <c r="AU435" s="208" t="s">
        <v>77</v>
      </c>
      <c r="AV435" s="14" t="s">
        <v>131</v>
      </c>
      <c r="AW435" s="14" t="s">
        <v>33</v>
      </c>
      <c r="AX435" s="14" t="s">
        <v>77</v>
      </c>
      <c r="AY435" s="208" t="s">
        <v>120</v>
      </c>
    </row>
    <row r="436" spans="1:65" s="2" customFormat="1" ht="16.5" customHeight="1">
      <c r="A436" s="35"/>
      <c r="B436" s="36"/>
      <c r="C436" s="209" t="s">
        <v>480</v>
      </c>
      <c r="D436" s="209" t="s">
        <v>231</v>
      </c>
      <c r="E436" s="210" t="s">
        <v>481</v>
      </c>
      <c r="F436" s="211" t="s">
        <v>482</v>
      </c>
      <c r="G436" s="212" t="s">
        <v>239</v>
      </c>
      <c r="H436" s="213">
        <v>1828</v>
      </c>
      <c r="I436" s="214"/>
      <c r="J436" s="215">
        <f>ROUND(I436*H436,2)</f>
        <v>0</v>
      </c>
      <c r="K436" s="216"/>
      <c r="L436" s="217"/>
      <c r="M436" s="218" t="s">
        <v>19</v>
      </c>
      <c r="N436" s="219" t="s">
        <v>43</v>
      </c>
      <c r="O436" s="65"/>
      <c r="P436" s="172">
        <f>O436*H436</f>
        <v>0</v>
      </c>
      <c r="Q436" s="172">
        <v>0</v>
      </c>
      <c r="R436" s="172">
        <f>Q436*H436</f>
        <v>0</v>
      </c>
      <c r="S436" s="172">
        <v>0</v>
      </c>
      <c r="T436" s="173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74" t="s">
        <v>234</v>
      </c>
      <c r="AT436" s="174" t="s">
        <v>231</v>
      </c>
      <c r="AU436" s="174" t="s">
        <v>77</v>
      </c>
      <c r="AY436" s="18" t="s">
        <v>120</v>
      </c>
      <c r="BE436" s="175">
        <f>IF(N436="základní",J436,0)</f>
        <v>0</v>
      </c>
      <c r="BF436" s="175">
        <f>IF(N436="snížená",J436,0)</f>
        <v>0</v>
      </c>
      <c r="BG436" s="175">
        <f>IF(N436="zákl. přenesená",J436,0)</f>
        <v>0</v>
      </c>
      <c r="BH436" s="175">
        <f>IF(N436="sníž. přenesená",J436,0)</f>
        <v>0</v>
      </c>
      <c r="BI436" s="175">
        <f>IF(N436="nulová",J436,0)</f>
        <v>0</v>
      </c>
      <c r="BJ436" s="18" t="s">
        <v>77</v>
      </c>
      <c r="BK436" s="175">
        <f>ROUND(I436*H436,2)</f>
        <v>0</v>
      </c>
      <c r="BL436" s="18" t="s">
        <v>234</v>
      </c>
      <c r="BM436" s="174" t="s">
        <v>483</v>
      </c>
    </row>
    <row r="437" spans="2:51" s="12" customFormat="1" ht="11.25">
      <c r="B437" s="176"/>
      <c r="C437" s="177"/>
      <c r="D437" s="178" t="s">
        <v>127</v>
      </c>
      <c r="E437" s="179" t="s">
        <v>19</v>
      </c>
      <c r="F437" s="180" t="s">
        <v>447</v>
      </c>
      <c r="G437" s="177"/>
      <c r="H437" s="179" t="s">
        <v>19</v>
      </c>
      <c r="I437" s="181"/>
      <c r="J437" s="177"/>
      <c r="K437" s="177"/>
      <c r="L437" s="182"/>
      <c r="M437" s="183"/>
      <c r="N437" s="184"/>
      <c r="O437" s="184"/>
      <c r="P437" s="184"/>
      <c r="Q437" s="184"/>
      <c r="R437" s="184"/>
      <c r="S437" s="184"/>
      <c r="T437" s="185"/>
      <c r="AT437" s="186" t="s">
        <v>127</v>
      </c>
      <c r="AU437" s="186" t="s">
        <v>77</v>
      </c>
      <c r="AV437" s="12" t="s">
        <v>77</v>
      </c>
      <c r="AW437" s="12" t="s">
        <v>33</v>
      </c>
      <c r="AX437" s="12" t="s">
        <v>72</v>
      </c>
      <c r="AY437" s="186" t="s">
        <v>120</v>
      </c>
    </row>
    <row r="438" spans="2:51" s="13" customFormat="1" ht="11.25">
      <c r="B438" s="187"/>
      <c r="C438" s="188"/>
      <c r="D438" s="178" t="s">
        <v>127</v>
      </c>
      <c r="E438" s="189" t="s">
        <v>19</v>
      </c>
      <c r="F438" s="190" t="s">
        <v>484</v>
      </c>
      <c r="G438" s="188"/>
      <c r="H438" s="191">
        <v>1828</v>
      </c>
      <c r="I438" s="192"/>
      <c r="J438" s="188"/>
      <c r="K438" s="188"/>
      <c r="L438" s="193"/>
      <c r="M438" s="194"/>
      <c r="N438" s="195"/>
      <c r="O438" s="195"/>
      <c r="P438" s="195"/>
      <c r="Q438" s="195"/>
      <c r="R438" s="195"/>
      <c r="S438" s="195"/>
      <c r="T438" s="196"/>
      <c r="AT438" s="197" t="s">
        <v>127</v>
      </c>
      <c r="AU438" s="197" t="s">
        <v>77</v>
      </c>
      <c r="AV438" s="13" t="s">
        <v>79</v>
      </c>
      <c r="AW438" s="13" t="s">
        <v>33</v>
      </c>
      <c r="AX438" s="13" t="s">
        <v>72</v>
      </c>
      <c r="AY438" s="197" t="s">
        <v>120</v>
      </c>
    </row>
    <row r="439" spans="2:51" s="15" customFormat="1" ht="11.25">
      <c r="B439" s="220"/>
      <c r="C439" s="221"/>
      <c r="D439" s="178" t="s">
        <v>127</v>
      </c>
      <c r="E439" s="222" t="s">
        <v>19</v>
      </c>
      <c r="F439" s="223" t="s">
        <v>242</v>
      </c>
      <c r="G439" s="221"/>
      <c r="H439" s="224">
        <v>1828</v>
      </c>
      <c r="I439" s="225"/>
      <c r="J439" s="221"/>
      <c r="K439" s="221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127</v>
      </c>
      <c r="AU439" s="230" t="s">
        <v>77</v>
      </c>
      <c r="AV439" s="15" t="s">
        <v>119</v>
      </c>
      <c r="AW439" s="15" t="s">
        <v>33</v>
      </c>
      <c r="AX439" s="15" t="s">
        <v>72</v>
      </c>
      <c r="AY439" s="230" t="s">
        <v>120</v>
      </c>
    </row>
    <row r="440" spans="2:51" s="14" customFormat="1" ht="11.25">
      <c r="B440" s="198"/>
      <c r="C440" s="199"/>
      <c r="D440" s="178" t="s">
        <v>127</v>
      </c>
      <c r="E440" s="200" t="s">
        <v>19</v>
      </c>
      <c r="F440" s="201" t="s">
        <v>130</v>
      </c>
      <c r="G440" s="199"/>
      <c r="H440" s="202">
        <v>1828</v>
      </c>
      <c r="I440" s="203"/>
      <c r="J440" s="199"/>
      <c r="K440" s="199"/>
      <c r="L440" s="204"/>
      <c r="M440" s="205"/>
      <c r="N440" s="206"/>
      <c r="O440" s="206"/>
      <c r="P440" s="206"/>
      <c r="Q440" s="206"/>
      <c r="R440" s="206"/>
      <c r="S440" s="206"/>
      <c r="T440" s="207"/>
      <c r="AT440" s="208" t="s">
        <v>127</v>
      </c>
      <c r="AU440" s="208" t="s">
        <v>77</v>
      </c>
      <c r="AV440" s="14" t="s">
        <v>131</v>
      </c>
      <c r="AW440" s="14" t="s">
        <v>33</v>
      </c>
      <c r="AX440" s="14" t="s">
        <v>77</v>
      </c>
      <c r="AY440" s="208" t="s">
        <v>120</v>
      </c>
    </row>
    <row r="441" spans="1:65" s="2" customFormat="1" ht="16.5" customHeight="1">
      <c r="A441" s="35"/>
      <c r="B441" s="36"/>
      <c r="C441" s="209" t="s">
        <v>485</v>
      </c>
      <c r="D441" s="209" t="s">
        <v>231</v>
      </c>
      <c r="E441" s="210" t="s">
        <v>486</v>
      </c>
      <c r="F441" s="211" t="s">
        <v>487</v>
      </c>
      <c r="G441" s="212" t="s">
        <v>239</v>
      </c>
      <c r="H441" s="213">
        <v>1863</v>
      </c>
      <c r="I441" s="214"/>
      <c r="J441" s="215">
        <f>ROUND(I441*H441,2)</f>
        <v>0</v>
      </c>
      <c r="K441" s="216"/>
      <c r="L441" s="217"/>
      <c r="M441" s="218" t="s">
        <v>19</v>
      </c>
      <c r="N441" s="219" t="s">
        <v>43</v>
      </c>
      <c r="O441" s="65"/>
      <c r="P441" s="172">
        <f>O441*H441</f>
        <v>0</v>
      </c>
      <c r="Q441" s="172">
        <v>0</v>
      </c>
      <c r="R441" s="172">
        <f>Q441*H441</f>
        <v>0</v>
      </c>
      <c r="S441" s="172">
        <v>0</v>
      </c>
      <c r="T441" s="173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74" t="s">
        <v>234</v>
      </c>
      <c r="AT441" s="174" t="s">
        <v>231</v>
      </c>
      <c r="AU441" s="174" t="s">
        <v>77</v>
      </c>
      <c r="AY441" s="18" t="s">
        <v>120</v>
      </c>
      <c r="BE441" s="175">
        <f>IF(N441="základní",J441,0)</f>
        <v>0</v>
      </c>
      <c r="BF441" s="175">
        <f>IF(N441="snížená",J441,0)</f>
        <v>0</v>
      </c>
      <c r="BG441" s="175">
        <f>IF(N441="zákl. přenesená",J441,0)</f>
        <v>0</v>
      </c>
      <c r="BH441" s="175">
        <f>IF(N441="sníž. přenesená",J441,0)</f>
        <v>0</v>
      </c>
      <c r="BI441" s="175">
        <f>IF(N441="nulová",J441,0)</f>
        <v>0</v>
      </c>
      <c r="BJ441" s="18" t="s">
        <v>77</v>
      </c>
      <c r="BK441" s="175">
        <f>ROUND(I441*H441,2)</f>
        <v>0</v>
      </c>
      <c r="BL441" s="18" t="s">
        <v>234</v>
      </c>
      <c r="BM441" s="174" t="s">
        <v>488</v>
      </c>
    </row>
    <row r="442" spans="2:51" s="12" customFormat="1" ht="11.25">
      <c r="B442" s="176"/>
      <c r="C442" s="177"/>
      <c r="D442" s="178" t="s">
        <v>127</v>
      </c>
      <c r="E442" s="179" t="s">
        <v>19</v>
      </c>
      <c r="F442" s="180" t="s">
        <v>447</v>
      </c>
      <c r="G442" s="177"/>
      <c r="H442" s="179" t="s">
        <v>19</v>
      </c>
      <c r="I442" s="181"/>
      <c r="J442" s="177"/>
      <c r="K442" s="177"/>
      <c r="L442" s="182"/>
      <c r="M442" s="183"/>
      <c r="N442" s="184"/>
      <c r="O442" s="184"/>
      <c r="P442" s="184"/>
      <c r="Q442" s="184"/>
      <c r="R442" s="184"/>
      <c r="S442" s="184"/>
      <c r="T442" s="185"/>
      <c r="AT442" s="186" t="s">
        <v>127</v>
      </c>
      <c r="AU442" s="186" t="s">
        <v>77</v>
      </c>
      <c r="AV442" s="12" t="s">
        <v>77</v>
      </c>
      <c r="AW442" s="12" t="s">
        <v>33</v>
      </c>
      <c r="AX442" s="12" t="s">
        <v>72</v>
      </c>
      <c r="AY442" s="186" t="s">
        <v>120</v>
      </c>
    </row>
    <row r="443" spans="2:51" s="13" customFormat="1" ht="11.25">
      <c r="B443" s="187"/>
      <c r="C443" s="188"/>
      <c r="D443" s="178" t="s">
        <v>127</v>
      </c>
      <c r="E443" s="189" t="s">
        <v>19</v>
      </c>
      <c r="F443" s="190" t="s">
        <v>489</v>
      </c>
      <c r="G443" s="188"/>
      <c r="H443" s="191">
        <v>1863</v>
      </c>
      <c r="I443" s="192"/>
      <c r="J443" s="188"/>
      <c r="K443" s="188"/>
      <c r="L443" s="193"/>
      <c r="M443" s="194"/>
      <c r="N443" s="195"/>
      <c r="O443" s="195"/>
      <c r="P443" s="195"/>
      <c r="Q443" s="195"/>
      <c r="R443" s="195"/>
      <c r="S443" s="195"/>
      <c r="T443" s="196"/>
      <c r="AT443" s="197" t="s">
        <v>127</v>
      </c>
      <c r="AU443" s="197" t="s">
        <v>77</v>
      </c>
      <c r="AV443" s="13" t="s">
        <v>79</v>
      </c>
      <c r="AW443" s="13" t="s">
        <v>33</v>
      </c>
      <c r="AX443" s="13" t="s">
        <v>72</v>
      </c>
      <c r="AY443" s="197" t="s">
        <v>120</v>
      </c>
    </row>
    <row r="444" spans="2:51" s="15" customFormat="1" ht="11.25">
      <c r="B444" s="220"/>
      <c r="C444" s="221"/>
      <c r="D444" s="178" t="s">
        <v>127</v>
      </c>
      <c r="E444" s="222" t="s">
        <v>19</v>
      </c>
      <c r="F444" s="223" t="s">
        <v>242</v>
      </c>
      <c r="G444" s="221"/>
      <c r="H444" s="224">
        <v>1863</v>
      </c>
      <c r="I444" s="225"/>
      <c r="J444" s="221"/>
      <c r="K444" s="221"/>
      <c r="L444" s="226"/>
      <c r="M444" s="227"/>
      <c r="N444" s="228"/>
      <c r="O444" s="228"/>
      <c r="P444" s="228"/>
      <c r="Q444" s="228"/>
      <c r="R444" s="228"/>
      <c r="S444" s="228"/>
      <c r="T444" s="229"/>
      <c r="AT444" s="230" t="s">
        <v>127</v>
      </c>
      <c r="AU444" s="230" t="s">
        <v>77</v>
      </c>
      <c r="AV444" s="15" t="s">
        <v>119</v>
      </c>
      <c r="AW444" s="15" t="s">
        <v>33</v>
      </c>
      <c r="AX444" s="15" t="s">
        <v>72</v>
      </c>
      <c r="AY444" s="230" t="s">
        <v>120</v>
      </c>
    </row>
    <row r="445" spans="2:51" s="14" customFormat="1" ht="11.25">
      <c r="B445" s="198"/>
      <c r="C445" s="199"/>
      <c r="D445" s="178" t="s">
        <v>127</v>
      </c>
      <c r="E445" s="200" t="s">
        <v>19</v>
      </c>
      <c r="F445" s="201" t="s">
        <v>130</v>
      </c>
      <c r="G445" s="199"/>
      <c r="H445" s="202">
        <v>1863</v>
      </c>
      <c r="I445" s="203"/>
      <c r="J445" s="199"/>
      <c r="K445" s="199"/>
      <c r="L445" s="204"/>
      <c r="M445" s="205"/>
      <c r="N445" s="206"/>
      <c r="O445" s="206"/>
      <c r="P445" s="206"/>
      <c r="Q445" s="206"/>
      <c r="R445" s="206"/>
      <c r="S445" s="206"/>
      <c r="T445" s="207"/>
      <c r="AT445" s="208" t="s">
        <v>127</v>
      </c>
      <c r="AU445" s="208" t="s">
        <v>77</v>
      </c>
      <c r="AV445" s="14" t="s">
        <v>131</v>
      </c>
      <c r="AW445" s="14" t="s">
        <v>33</v>
      </c>
      <c r="AX445" s="14" t="s">
        <v>77</v>
      </c>
      <c r="AY445" s="208" t="s">
        <v>120</v>
      </c>
    </row>
    <row r="446" spans="1:65" s="2" customFormat="1" ht="16.5" customHeight="1">
      <c r="A446" s="35"/>
      <c r="B446" s="36"/>
      <c r="C446" s="209" t="s">
        <v>490</v>
      </c>
      <c r="D446" s="209" t="s">
        <v>231</v>
      </c>
      <c r="E446" s="210" t="s">
        <v>491</v>
      </c>
      <c r="F446" s="211" t="s">
        <v>492</v>
      </c>
      <c r="G446" s="212" t="s">
        <v>239</v>
      </c>
      <c r="H446" s="213">
        <v>1863</v>
      </c>
      <c r="I446" s="214"/>
      <c r="J446" s="215">
        <f>ROUND(I446*H446,2)</f>
        <v>0</v>
      </c>
      <c r="K446" s="216"/>
      <c r="L446" s="217"/>
      <c r="M446" s="218" t="s">
        <v>19</v>
      </c>
      <c r="N446" s="219" t="s">
        <v>43</v>
      </c>
      <c r="O446" s="65"/>
      <c r="P446" s="172">
        <f>O446*H446</f>
        <v>0</v>
      </c>
      <c r="Q446" s="172">
        <v>0</v>
      </c>
      <c r="R446" s="172">
        <f>Q446*H446</f>
        <v>0</v>
      </c>
      <c r="S446" s="172">
        <v>0</v>
      </c>
      <c r="T446" s="173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74" t="s">
        <v>234</v>
      </c>
      <c r="AT446" s="174" t="s">
        <v>231</v>
      </c>
      <c r="AU446" s="174" t="s">
        <v>77</v>
      </c>
      <c r="AY446" s="18" t="s">
        <v>120</v>
      </c>
      <c r="BE446" s="175">
        <f>IF(N446="základní",J446,0)</f>
        <v>0</v>
      </c>
      <c r="BF446" s="175">
        <f>IF(N446="snížená",J446,0)</f>
        <v>0</v>
      </c>
      <c r="BG446" s="175">
        <f>IF(N446="zákl. přenesená",J446,0)</f>
        <v>0</v>
      </c>
      <c r="BH446" s="175">
        <f>IF(N446="sníž. přenesená",J446,0)</f>
        <v>0</v>
      </c>
      <c r="BI446" s="175">
        <f>IF(N446="nulová",J446,0)</f>
        <v>0</v>
      </c>
      <c r="BJ446" s="18" t="s">
        <v>77</v>
      </c>
      <c r="BK446" s="175">
        <f>ROUND(I446*H446,2)</f>
        <v>0</v>
      </c>
      <c r="BL446" s="18" t="s">
        <v>234</v>
      </c>
      <c r="BM446" s="174" t="s">
        <v>493</v>
      </c>
    </row>
    <row r="447" spans="2:51" s="12" customFormat="1" ht="11.25">
      <c r="B447" s="176"/>
      <c r="C447" s="177"/>
      <c r="D447" s="178" t="s">
        <v>127</v>
      </c>
      <c r="E447" s="179" t="s">
        <v>19</v>
      </c>
      <c r="F447" s="180" t="s">
        <v>447</v>
      </c>
      <c r="G447" s="177"/>
      <c r="H447" s="179" t="s">
        <v>19</v>
      </c>
      <c r="I447" s="181"/>
      <c r="J447" s="177"/>
      <c r="K447" s="177"/>
      <c r="L447" s="182"/>
      <c r="M447" s="183"/>
      <c r="N447" s="184"/>
      <c r="O447" s="184"/>
      <c r="P447" s="184"/>
      <c r="Q447" s="184"/>
      <c r="R447" s="184"/>
      <c r="S447" s="184"/>
      <c r="T447" s="185"/>
      <c r="AT447" s="186" t="s">
        <v>127</v>
      </c>
      <c r="AU447" s="186" t="s">
        <v>77</v>
      </c>
      <c r="AV447" s="12" t="s">
        <v>77</v>
      </c>
      <c r="AW447" s="12" t="s">
        <v>33</v>
      </c>
      <c r="AX447" s="12" t="s">
        <v>72</v>
      </c>
      <c r="AY447" s="186" t="s">
        <v>120</v>
      </c>
    </row>
    <row r="448" spans="2:51" s="13" customFormat="1" ht="11.25">
      <c r="B448" s="187"/>
      <c r="C448" s="188"/>
      <c r="D448" s="178" t="s">
        <v>127</v>
      </c>
      <c r="E448" s="189" t="s">
        <v>19</v>
      </c>
      <c r="F448" s="190" t="s">
        <v>489</v>
      </c>
      <c r="G448" s="188"/>
      <c r="H448" s="191">
        <v>1863</v>
      </c>
      <c r="I448" s="192"/>
      <c r="J448" s="188"/>
      <c r="K448" s="188"/>
      <c r="L448" s="193"/>
      <c r="M448" s="194"/>
      <c r="N448" s="195"/>
      <c r="O448" s="195"/>
      <c r="P448" s="195"/>
      <c r="Q448" s="195"/>
      <c r="R448" s="195"/>
      <c r="S448" s="195"/>
      <c r="T448" s="196"/>
      <c r="AT448" s="197" t="s">
        <v>127</v>
      </c>
      <c r="AU448" s="197" t="s">
        <v>77</v>
      </c>
      <c r="AV448" s="13" t="s">
        <v>79</v>
      </c>
      <c r="AW448" s="13" t="s">
        <v>33</v>
      </c>
      <c r="AX448" s="13" t="s">
        <v>72</v>
      </c>
      <c r="AY448" s="197" t="s">
        <v>120</v>
      </c>
    </row>
    <row r="449" spans="2:51" s="15" customFormat="1" ht="11.25">
      <c r="B449" s="220"/>
      <c r="C449" s="221"/>
      <c r="D449" s="178" t="s">
        <v>127</v>
      </c>
      <c r="E449" s="222" t="s">
        <v>19</v>
      </c>
      <c r="F449" s="223" t="s">
        <v>242</v>
      </c>
      <c r="G449" s="221"/>
      <c r="H449" s="224">
        <v>1863</v>
      </c>
      <c r="I449" s="225"/>
      <c r="J449" s="221"/>
      <c r="K449" s="221"/>
      <c r="L449" s="226"/>
      <c r="M449" s="227"/>
      <c r="N449" s="228"/>
      <c r="O449" s="228"/>
      <c r="P449" s="228"/>
      <c r="Q449" s="228"/>
      <c r="R449" s="228"/>
      <c r="S449" s="228"/>
      <c r="T449" s="229"/>
      <c r="AT449" s="230" t="s">
        <v>127</v>
      </c>
      <c r="AU449" s="230" t="s">
        <v>77</v>
      </c>
      <c r="AV449" s="15" t="s">
        <v>119</v>
      </c>
      <c r="AW449" s="15" t="s">
        <v>33</v>
      </c>
      <c r="AX449" s="15" t="s">
        <v>72</v>
      </c>
      <c r="AY449" s="230" t="s">
        <v>120</v>
      </c>
    </row>
    <row r="450" spans="2:51" s="14" customFormat="1" ht="11.25">
      <c r="B450" s="198"/>
      <c r="C450" s="199"/>
      <c r="D450" s="178" t="s">
        <v>127</v>
      </c>
      <c r="E450" s="200" t="s">
        <v>19</v>
      </c>
      <c r="F450" s="201" t="s">
        <v>130</v>
      </c>
      <c r="G450" s="199"/>
      <c r="H450" s="202">
        <v>1863</v>
      </c>
      <c r="I450" s="203"/>
      <c r="J450" s="199"/>
      <c r="K450" s="199"/>
      <c r="L450" s="204"/>
      <c r="M450" s="205"/>
      <c r="N450" s="206"/>
      <c r="O450" s="206"/>
      <c r="P450" s="206"/>
      <c r="Q450" s="206"/>
      <c r="R450" s="206"/>
      <c r="S450" s="206"/>
      <c r="T450" s="207"/>
      <c r="AT450" s="208" t="s">
        <v>127</v>
      </c>
      <c r="AU450" s="208" t="s">
        <v>77</v>
      </c>
      <c r="AV450" s="14" t="s">
        <v>131</v>
      </c>
      <c r="AW450" s="14" t="s">
        <v>33</v>
      </c>
      <c r="AX450" s="14" t="s">
        <v>77</v>
      </c>
      <c r="AY450" s="208" t="s">
        <v>120</v>
      </c>
    </row>
    <row r="451" spans="1:65" s="2" customFormat="1" ht="16.5" customHeight="1">
      <c r="A451" s="35"/>
      <c r="B451" s="36"/>
      <c r="C451" s="209" t="s">
        <v>494</v>
      </c>
      <c r="D451" s="209" t="s">
        <v>231</v>
      </c>
      <c r="E451" s="210" t="s">
        <v>495</v>
      </c>
      <c r="F451" s="211" t="s">
        <v>496</v>
      </c>
      <c r="G451" s="212" t="s">
        <v>239</v>
      </c>
      <c r="H451" s="213">
        <v>297</v>
      </c>
      <c r="I451" s="214"/>
      <c r="J451" s="215">
        <f>ROUND(I451*H451,2)</f>
        <v>0</v>
      </c>
      <c r="K451" s="216"/>
      <c r="L451" s="217"/>
      <c r="M451" s="218" t="s">
        <v>19</v>
      </c>
      <c r="N451" s="219" t="s">
        <v>43</v>
      </c>
      <c r="O451" s="65"/>
      <c r="P451" s="172">
        <f>O451*H451</f>
        <v>0</v>
      </c>
      <c r="Q451" s="172">
        <v>0</v>
      </c>
      <c r="R451" s="172">
        <f>Q451*H451</f>
        <v>0</v>
      </c>
      <c r="S451" s="172">
        <v>0</v>
      </c>
      <c r="T451" s="173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74" t="s">
        <v>234</v>
      </c>
      <c r="AT451" s="174" t="s">
        <v>231</v>
      </c>
      <c r="AU451" s="174" t="s">
        <v>77</v>
      </c>
      <c r="AY451" s="18" t="s">
        <v>120</v>
      </c>
      <c r="BE451" s="175">
        <f>IF(N451="základní",J451,0)</f>
        <v>0</v>
      </c>
      <c r="BF451" s="175">
        <f>IF(N451="snížená",J451,0)</f>
        <v>0</v>
      </c>
      <c r="BG451" s="175">
        <f>IF(N451="zákl. přenesená",J451,0)</f>
        <v>0</v>
      </c>
      <c r="BH451" s="175">
        <f>IF(N451="sníž. přenesená",J451,0)</f>
        <v>0</v>
      </c>
      <c r="BI451" s="175">
        <f>IF(N451="nulová",J451,0)</f>
        <v>0</v>
      </c>
      <c r="BJ451" s="18" t="s">
        <v>77</v>
      </c>
      <c r="BK451" s="175">
        <f>ROUND(I451*H451,2)</f>
        <v>0</v>
      </c>
      <c r="BL451" s="18" t="s">
        <v>234</v>
      </c>
      <c r="BM451" s="174" t="s">
        <v>497</v>
      </c>
    </row>
    <row r="452" spans="2:51" s="12" customFormat="1" ht="11.25">
      <c r="B452" s="176"/>
      <c r="C452" s="177"/>
      <c r="D452" s="178" t="s">
        <v>127</v>
      </c>
      <c r="E452" s="179" t="s">
        <v>19</v>
      </c>
      <c r="F452" s="180" t="s">
        <v>447</v>
      </c>
      <c r="G452" s="177"/>
      <c r="H452" s="179" t="s">
        <v>19</v>
      </c>
      <c r="I452" s="181"/>
      <c r="J452" s="177"/>
      <c r="K452" s="177"/>
      <c r="L452" s="182"/>
      <c r="M452" s="183"/>
      <c r="N452" s="184"/>
      <c r="O452" s="184"/>
      <c r="P452" s="184"/>
      <c r="Q452" s="184"/>
      <c r="R452" s="184"/>
      <c r="S452" s="184"/>
      <c r="T452" s="185"/>
      <c r="AT452" s="186" t="s">
        <v>127</v>
      </c>
      <c r="AU452" s="186" t="s">
        <v>77</v>
      </c>
      <c r="AV452" s="12" t="s">
        <v>77</v>
      </c>
      <c r="AW452" s="12" t="s">
        <v>33</v>
      </c>
      <c r="AX452" s="12" t="s">
        <v>72</v>
      </c>
      <c r="AY452" s="186" t="s">
        <v>120</v>
      </c>
    </row>
    <row r="453" spans="2:51" s="13" customFormat="1" ht="11.25">
      <c r="B453" s="187"/>
      <c r="C453" s="188"/>
      <c r="D453" s="178" t="s">
        <v>127</v>
      </c>
      <c r="E453" s="189" t="s">
        <v>19</v>
      </c>
      <c r="F453" s="190" t="s">
        <v>498</v>
      </c>
      <c r="G453" s="188"/>
      <c r="H453" s="191">
        <v>297</v>
      </c>
      <c r="I453" s="192"/>
      <c r="J453" s="188"/>
      <c r="K453" s="188"/>
      <c r="L453" s="193"/>
      <c r="M453" s="194"/>
      <c r="N453" s="195"/>
      <c r="O453" s="195"/>
      <c r="P453" s="195"/>
      <c r="Q453" s="195"/>
      <c r="R453" s="195"/>
      <c r="S453" s="195"/>
      <c r="T453" s="196"/>
      <c r="AT453" s="197" t="s">
        <v>127</v>
      </c>
      <c r="AU453" s="197" t="s">
        <v>77</v>
      </c>
      <c r="AV453" s="13" t="s">
        <v>79</v>
      </c>
      <c r="AW453" s="13" t="s">
        <v>33</v>
      </c>
      <c r="AX453" s="13" t="s">
        <v>72</v>
      </c>
      <c r="AY453" s="197" t="s">
        <v>120</v>
      </c>
    </row>
    <row r="454" spans="2:51" s="15" customFormat="1" ht="11.25">
      <c r="B454" s="220"/>
      <c r="C454" s="221"/>
      <c r="D454" s="178" t="s">
        <v>127</v>
      </c>
      <c r="E454" s="222" t="s">
        <v>19</v>
      </c>
      <c r="F454" s="223" t="s">
        <v>242</v>
      </c>
      <c r="G454" s="221"/>
      <c r="H454" s="224">
        <v>297</v>
      </c>
      <c r="I454" s="225"/>
      <c r="J454" s="221"/>
      <c r="K454" s="221"/>
      <c r="L454" s="226"/>
      <c r="M454" s="227"/>
      <c r="N454" s="228"/>
      <c r="O454" s="228"/>
      <c r="P454" s="228"/>
      <c r="Q454" s="228"/>
      <c r="R454" s="228"/>
      <c r="S454" s="228"/>
      <c r="T454" s="229"/>
      <c r="AT454" s="230" t="s">
        <v>127</v>
      </c>
      <c r="AU454" s="230" t="s">
        <v>77</v>
      </c>
      <c r="AV454" s="15" t="s">
        <v>119</v>
      </c>
      <c r="AW454" s="15" t="s">
        <v>33</v>
      </c>
      <c r="AX454" s="15" t="s">
        <v>72</v>
      </c>
      <c r="AY454" s="230" t="s">
        <v>120</v>
      </c>
    </row>
    <row r="455" spans="2:51" s="14" customFormat="1" ht="11.25">
      <c r="B455" s="198"/>
      <c r="C455" s="199"/>
      <c r="D455" s="178" t="s">
        <v>127</v>
      </c>
      <c r="E455" s="200" t="s">
        <v>19</v>
      </c>
      <c r="F455" s="201" t="s">
        <v>130</v>
      </c>
      <c r="G455" s="199"/>
      <c r="H455" s="202">
        <v>297</v>
      </c>
      <c r="I455" s="203"/>
      <c r="J455" s="199"/>
      <c r="K455" s="199"/>
      <c r="L455" s="204"/>
      <c r="M455" s="205"/>
      <c r="N455" s="206"/>
      <c r="O455" s="206"/>
      <c r="P455" s="206"/>
      <c r="Q455" s="206"/>
      <c r="R455" s="206"/>
      <c r="S455" s="206"/>
      <c r="T455" s="207"/>
      <c r="AT455" s="208" t="s">
        <v>127</v>
      </c>
      <c r="AU455" s="208" t="s">
        <v>77</v>
      </c>
      <c r="AV455" s="14" t="s">
        <v>131</v>
      </c>
      <c r="AW455" s="14" t="s">
        <v>33</v>
      </c>
      <c r="AX455" s="14" t="s">
        <v>77</v>
      </c>
      <c r="AY455" s="208" t="s">
        <v>120</v>
      </c>
    </row>
    <row r="456" spans="1:65" s="2" customFormat="1" ht="16.5" customHeight="1">
      <c r="A456" s="35"/>
      <c r="B456" s="36"/>
      <c r="C456" s="209" t="s">
        <v>499</v>
      </c>
      <c r="D456" s="209" t="s">
        <v>231</v>
      </c>
      <c r="E456" s="210" t="s">
        <v>307</v>
      </c>
      <c r="F456" s="211" t="s">
        <v>308</v>
      </c>
      <c r="G456" s="212" t="s">
        <v>239</v>
      </c>
      <c r="H456" s="213">
        <v>230</v>
      </c>
      <c r="I456" s="214"/>
      <c r="J456" s="215">
        <f>ROUND(I456*H456,2)</f>
        <v>0</v>
      </c>
      <c r="K456" s="216"/>
      <c r="L456" s="217"/>
      <c r="M456" s="218" t="s">
        <v>19</v>
      </c>
      <c r="N456" s="219" t="s">
        <v>43</v>
      </c>
      <c r="O456" s="65"/>
      <c r="P456" s="172">
        <f>O456*H456</f>
        <v>0</v>
      </c>
      <c r="Q456" s="172">
        <v>0</v>
      </c>
      <c r="R456" s="172">
        <f>Q456*H456</f>
        <v>0</v>
      </c>
      <c r="S456" s="172">
        <v>0</v>
      </c>
      <c r="T456" s="173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174" t="s">
        <v>234</v>
      </c>
      <c r="AT456" s="174" t="s">
        <v>231</v>
      </c>
      <c r="AU456" s="174" t="s">
        <v>77</v>
      </c>
      <c r="AY456" s="18" t="s">
        <v>120</v>
      </c>
      <c r="BE456" s="175">
        <f>IF(N456="základní",J456,0)</f>
        <v>0</v>
      </c>
      <c r="BF456" s="175">
        <f>IF(N456="snížená",J456,0)</f>
        <v>0</v>
      </c>
      <c r="BG456" s="175">
        <f>IF(N456="zákl. přenesená",J456,0)</f>
        <v>0</v>
      </c>
      <c r="BH456" s="175">
        <f>IF(N456="sníž. přenesená",J456,0)</f>
        <v>0</v>
      </c>
      <c r="BI456" s="175">
        <f>IF(N456="nulová",J456,0)</f>
        <v>0</v>
      </c>
      <c r="BJ456" s="18" t="s">
        <v>77</v>
      </c>
      <c r="BK456" s="175">
        <f>ROUND(I456*H456,2)</f>
        <v>0</v>
      </c>
      <c r="BL456" s="18" t="s">
        <v>234</v>
      </c>
      <c r="BM456" s="174" t="s">
        <v>500</v>
      </c>
    </row>
    <row r="457" spans="2:51" s="12" customFormat="1" ht="11.25">
      <c r="B457" s="176"/>
      <c r="C457" s="177"/>
      <c r="D457" s="178" t="s">
        <v>127</v>
      </c>
      <c r="E457" s="179" t="s">
        <v>19</v>
      </c>
      <c r="F457" s="180" t="s">
        <v>447</v>
      </c>
      <c r="G457" s="177"/>
      <c r="H457" s="179" t="s">
        <v>19</v>
      </c>
      <c r="I457" s="181"/>
      <c r="J457" s="177"/>
      <c r="K457" s="177"/>
      <c r="L457" s="182"/>
      <c r="M457" s="183"/>
      <c r="N457" s="184"/>
      <c r="O457" s="184"/>
      <c r="P457" s="184"/>
      <c r="Q457" s="184"/>
      <c r="R457" s="184"/>
      <c r="S457" s="184"/>
      <c r="T457" s="185"/>
      <c r="AT457" s="186" t="s">
        <v>127</v>
      </c>
      <c r="AU457" s="186" t="s">
        <v>77</v>
      </c>
      <c r="AV457" s="12" t="s">
        <v>77</v>
      </c>
      <c r="AW457" s="12" t="s">
        <v>33</v>
      </c>
      <c r="AX457" s="12" t="s">
        <v>72</v>
      </c>
      <c r="AY457" s="186" t="s">
        <v>120</v>
      </c>
    </row>
    <row r="458" spans="2:51" s="13" customFormat="1" ht="11.25">
      <c r="B458" s="187"/>
      <c r="C458" s="188"/>
      <c r="D458" s="178" t="s">
        <v>127</v>
      </c>
      <c r="E458" s="189" t="s">
        <v>19</v>
      </c>
      <c r="F458" s="190" t="s">
        <v>462</v>
      </c>
      <c r="G458" s="188"/>
      <c r="H458" s="191">
        <v>230</v>
      </c>
      <c r="I458" s="192"/>
      <c r="J458" s="188"/>
      <c r="K458" s="188"/>
      <c r="L458" s="193"/>
      <c r="M458" s="194"/>
      <c r="N458" s="195"/>
      <c r="O458" s="195"/>
      <c r="P458" s="195"/>
      <c r="Q458" s="195"/>
      <c r="R458" s="195"/>
      <c r="S458" s="195"/>
      <c r="T458" s="196"/>
      <c r="AT458" s="197" t="s">
        <v>127</v>
      </c>
      <c r="AU458" s="197" t="s">
        <v>77</v>
      </c>
      <c r="AV458" s="13" t="s">
        <v>79</v>
      </c>
      <c r="AW458" s="13" t="s">
        <v>33</v>
      </c>
      <c r="AX458" s="13" t="s">
        <v>72</v>
      </c>
      <c r="AY458" s="197" t="s">
        <v>120</v>
      </c>
    </row>
    <row r="459" spans="2:51" s="15" customFormat="1" ht="11.25">
      <c r="B459" s="220"/>
      <c r="C459" s="221"/>
      <c r="D459" s="178" t="s">
        <v>127</v>
      </c>
      <c r="E459" s="222" t="s">
        <v>19</v>
      </c>
      <c r="F459" s="223" t="s">
        <v>242</v>
      </c>
      <c r="G459" s="221"/>
      <c r="H459" s="224">
        <v>230</v>
      </c>
      <c r="I459" s="225"/>
      <c r="J459" s="221"/>
      <c r="K459" s="221"/>
      <c r="L459" s="226"/>
      <c r="M459" s="227"/>
      <c r="N459" s="228"/>
      <c r="O459" s="228"/>
      <c r="P459" s="228"/>
      <c r="Q459" s="228"/>
      <c r="R459" s="228"/>
      <c r="S459" s="228"/>
      <c r="T459" s="229"/>
      <c r="AT459" s="230" t="s">
        <v>127</v>
      </c>
      <c r="AU459" s="230" t="s">
        <v>77</v>
      </c>
      <c r="AV459" s="15" t="s">
        <v>119</v>
      </c>
      <c r="AW459" s="15" t="s">
        <v>33</v>
      </c>
      <c r="AX459" s="15" t="s">
        <v>72</v>
      </c>
      <c r="AY459" s="230" t="s">
        <v>120</v>
      </c>
    </row>
    <row r="460" spans="2:51" s="14" customFormat="1" ht="11.25">
      <c r="B460" s="198"/>
      <c r="C460" s="199"/>
      <c r="D460" s="178" t="s">
        <v>127</v>
      </c>
      <c r="E460" s="200" t="s">
        <v>19</v>
      </c>
      <c r="F460" s="201" t="s">
        <v>130</v>
      </c>
      <c r="G460" s="199"/>
      <c r="H460" s="202">
        <v>230</v>
      </c>
      <c r="I460" s="203"/>
      <c r="J460" s="199"/>
      <c r="K460" s="199"/>
      <c r="L460" s="204"/>
      <c r="M460" s="205"/>
      <c r="N460" s="206"/>
      <c r="O460" s="206"/>
      <c r="P460" s="206"/>
      <c r="Q460" s="206"/>
      <c r="R460" s="206"/>
      <c r="S460" s="206"/>
      <c r="T460" s="207"/>
      <c r="AT460" s="208" t="s">
        <v>127</v>
      </c>
      <c r="AU460" s="208" t="s">
        <v>77</v>
      </c>
      <c r="AV460" s="14" t="s">
        <v>131</v>
      </c>
      <c r="AW460" s="14" t="s">
        <v>33</v>
      </c>
      <c r="AX460" s="14" t="s">
        <v>77</v>
      </c>
      <c r="AY460" s="208" t="s">
        <v>120</v>
      </c>
    </row>
    <row r="461" spans="1:65" s="2" customFormat="1" ht="16.5" customHeight="1">
      <c r="A461" s="35"/>
      <c r="B461" s="36"/>
      <c r="C461" s="209" t="s">
        <v>501</v>
      </c>
      <c r="D461" s="209" t="s">
        <v>231</v>
      </c>
      <c r="E461" s="210" t="s">
        <v>502</v>
      </c>
      <c r="F461" s="211" t="s">
        <v>318</v>
      </c>
      <c r="G461" s="212" t="s">
        <v>239</v>
      </c>
      <c r="H461" s="213">
        <v>217</v>
      </c>
      <c r="I461" s="214"/>
      <c r="J461" s="215">
        <f>ROUND(I461*H461,2)</f>
        <v>0</v>
      </c>
      <c r="K461" s="216"/>
      <c r="L461" s="217"/>
      <c r="M461" s="218" t="s">
        <v>19</v>
      </c>
      <c r="N461" s="219" t="s">
        <v>43</v>
      </c>
      <c r="O461" s="65"/>
      <c r="P461" s="172">
        <f>O461*H461</f>
        <v>0</v>
      </c>
      <c r="Q461" s="172">
        <v>0</v>
      </c>
      <c r="R461" s="172">
        <f>Q461*H461</f>
        <v>0</v>
      </c>
      <c r="S461" s="172">
        <v>0</v>
      </c>
      <c r="T461" s="173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74" t="s">
        <v>234</v>
      </c>
      <c r="AT461" s="174" t="s">
        <v>231</v>
      </c>
      <c r="AU461" s="174" t="s">
        <v>77</v>
      </c>
      <c r="AY461" s="18" t="s">
        <v>120</v>
      </c>
      <c r="BE461" s="175">
        <f>IF(N461="základní",J461,0)</f>
        <v>0</v>
      </c>
      <c r="BF461" s="175">
        <f>IF(N461="snížená",J461,0)</f>
        <v>0</v>
      </c>
      <c r="BG461" s="175">
        <f>IF(N461="zákl. přenesená",J461,0)</f>
        <v>0</v>
      </c>
      <c r="BH461" s="175">
        <f>IF(N461="sníž. přenesená",J461,0)</f>
        <v>0</v>
      </c>
      <c r="BI461" s="175">
        <f>IF(N461="nulová",J461,0)</f>
        <v>0</v>
      </c>
      <c r="BJ461" s="18" t="s">
        <v>77</v>
      </c>
      <c r="BK461" s="175">
        <f>ROUND(I461*H461,2)</f>
        <v>0</v>
      </c>
      <c r="BL461" s="18" t="s">
        <v>234</v>
      </c>
      <c r="BM461" s="174" t="s">
        <v>503</v>
      </c>
    </row>
    <row r="462" spans="2:51" s="12" customFormat="1" ht="11.25">
      <c r="B462" s="176"/>
      <c r="C462" s="177"/>
      <c r="D462" s="178" t="s">
        <v>127</v>
      </c>
      <c r="E462" s="179" t="s">
        <v>19</v>
      </c>
      <c r="F462" s="180" t="s">
        <v>447</v>
      </c>
      <c r="G462" s="177"/>
      <c r="H462" s="179" t="s">
        <v>19</v>
      </c>
      <c r="I462" s="181"/>
      <c r="J462" s="177"/>
      <c r="K462" s="177"/>
      <c r="L462" s="182"/>
      <c r="M462" s="183"/>
      <c r="N462" s="184"/>
      <c r="O462" s="184"/>
      <c r="P462" s="184"/>
      <c r="Q462" s="184"/>
      <c r="R462" s="184"/>
      <c r="S462" s="184"/>
      <c r="T462" s="185"/>
      <c r="AT462" s="186" t="s">
        <v>127</v>
      </c>
      <c r="AU462" s="186" t="s">
        <v>77</v>
      </c>
      <c r="AV462" s="12" t="s">
        <v>77</v>
      </c>
      <c r="AW462" s="12" t="s">
        <v>33</v>
      </c>
      <c r="AX462" s="12" t="s">
        <v>72</v>
      </c>
      <c r="AY462" s="186" t="s">
        <v>120</v>
      </c>
    </row>
    <row r="463" spans="2:51" s="13" customFormat="1" ht="11.25">
      <c r="B463" s="187"/>
      <c r="C463" s="188"/>
      <c r="D463" s="178" t="s">
        <v>127</v>
      </c>
      <c r="E463" s="189" t="s">
        <v>19</v>
      </c>
      <c r="F463" s="190" t="s">
        <v>504</v>
      </c>
      <c r="G463" s="188"/>
      <c r="H463" s="191">
        <v>217</v>
      </c>
      <c r="I463" s="192"/>
      <c r="J463" s="188"/>
      <c r="K463" s="188"/>
      <c r="L463" s="193"/>
      <c r="M463" s="194"/>
      <c r="N463" s="195"/>
      <c r="O463" s="195"/>
      <c r="P463" s="195"/>
      <c r="Q463" s="195"/>
      <c r="R463" s="195"/>
      <c r="S463" s="195"/>
      <c r="T463" s="196"/>
      <c r="AT463" s="197" t="s">
        <v>127</v>
      </c>
      <c r="AU463" s="197" t="s">
        <v>77</v>
      </c>
      <c r="AV463" s="13" t="s">
        <v>79</v>
      </c>
      <c r="AW463" s="13" t="s">
        <v>33</v>
      </c>
      <c r="AX463" s="13" t="s">
        <v>72</v>
      </c>
      <c r="AY463" s="197" t="s">
        <v>120</v>
      </c>
    </row>
    <row r="464" spans="2:51" s="15" customFormat="1" ht="11.25">
      <c r="B464" s="220"/>
      <c r="C464" s="221"/>
      <c r="D464" s="178" t="s">
        <v>127</v>
      </c>
      <c r="E464" s="222" t="s">
        <v>19</v>
      </c>
      <c r="F464" s="223" t="s">
        <v>242</v>
      </c>
      <c r="G464" s="221"/>
      <c r="H464" s="224">
        <v>217</v>
      </c>
      <c r="I464" s="225"/>
      <c r="J464" s="221"/>
      <c r="K464" s="221"/>
      <c r="L464" s="226"/>
      <c r="M464" s="227"/>
      <c r="N464" s="228"/>
      <c r="O464" s="228"/>
      <c r="P464" s="228"/>
      <c r="Q464" s="228"/>
      <c r="R464" s="228"/>
      <c r="S464" s="228"/>
      <c r="T464" s="229"/>
      <c r="AT464" s="230" t="s">
        <v>127</v>
      </c>
      <c r="AU464" s="230" t="s">
        <v>77</v>
      </c>
      <c r="AV464" s="15" t="s">
        <v>119</v>
      </c>
      <c r="AW464" s="15" t="s">
        <v>33</v>
      </c>
      <c r="AX464" s="15" t="s">
        <v>72</v>
      </c>
      <c r="AY464" s="230" t="s">
        <v>120</v>
      </c>
    </row>
    <row r="465" spans="2:51" s="14" customFormat="1" ht="11.25">
      <c r="B465" s="198"/>
      <c r="C465" s="199"/>
      <c r="D465" s="178" t="s">
        <v>127</v>
      </c>
      <c r="E465" s="200" t="s">
        <v>19</v>
      </c>
      <c r="F465" s="201" t="s">
        <v>130</v>
      </c>
      <c r="G465" s="199"/>
      <c r="H465" s="202">
        <v>217</v>
      </c>
      <c r="I465" s="203"/>
      <c r="J465" s="199"/>
      <c r="K465" s="199"/>
      <c r="L465" s="204"/>
      <c r="M465" s="205"/>
      <c r="N465" s="206"/>
      <c r="O465" s="206"/>
      <c r="P465" s="206"/>
      <c r="Q465" s="206"/>
      <c r="R465" s="206"/>
      <c r="S465" s="206"/>
      <c r="T465" s="207"/>
      <c r="AT465" s="208" t="s">
        <v>127</v>
      </c>
      <c r="AU465" s="208" t="s">
        <v>77</v>
      </c>
      <c r="AV465" s="14" t="s">
        <v>131</v>
      </c>
      <c r="AW465" s="14" t="s">
        <v>33</v>
      </c>
      <c r="AX465" s="14" t="s">
        <v>77</v>
      </c>
      <c r="AY465" s="208" t="s">
        <v>120</v>
      </c>
    </row>
    <row r="466" spans="1:65" s="2" customFormat="1" ht="16.5" customHeight="1">
      <c r="A466" s="35"/>
      <c r="B466" s="36"/>
      <c r="C466" s="209" t="s">
        <v>505</v>
      </c>
      <c r="D466" s="209" t="s">
        <v>231</v>
      </c>
      <c r="E466" s="210" t="s">
        <v>506</v>
      </c>
      <c r="F466" s="211" t="s">
        <v>507</v>
      </c>
      <c r="G466" s="212" t="s">
        <v>239</v>
      </c>
      <c r="H466" s="213">
        <v>328</v>
      </c>
      <c r="I466" s="214"/>
      <c r="J466" s="215">
        <f>ROUND(I466*H466,2)</f>
        <v>0</v>
      </c>
      <c r="K466" s="216"/>
      <c r="L466" s="217"/>
      <c r="M466" s="218" t="s">
        <v>19</v>
      </c>
      <c r="N466" s="219" t="s">
        <v>43</v>
      </c>
      <c r="O466" s="65"/>
      <c r="P466" s="172">
        <f>O466*H466</f>
        <v>0</v>
      </c>
      <c r="Q466" s="172">
        <v>0</v>
      </c>
      <c r="R466" s="172">
        <f>Q466*H466</f>
        <v>0</v>
      </c>
      <c r="S466" s="172">
        <v>0</v>
      </c>
      <c r="T466" s="173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74" t="s">
        <v>234</v>
      </c>
      <c r="AT466" s="174" t="s">
        <v>231</v>
      </c>
      <c r="AU466" s="174" t="s">
        <v>77</v>
      </c>
      <c r="AY466" s="18" t="s">
        <v>120</v>
      </c>
      <c r="BE466" s="175">
        <f>IF(N466="základní",J466,0)</f>
        <v>0</v>
      </c>
      <c r="BF466" s="175">
        <f>IF(N466="snížená",J466,0)</f>
        <v>0</v>
      </c>
      <c r="BG466" s="175">
        <f>IF(N466="zákl. přenesená",J466,0)</f>
        <v>0</v>
      </c>
      <c r="BH466" s="175">
        <f>IF(N466="sníž. přenesená",J466,0)</f>
        <v>0</v>
      </c>
      <c r="BI466" s="175">
        <f>IF(N466="nulová",J466,0)</f>
        <v>0</v>
      </c>
      <c r="BJ466" s="18" t="s">
        <v>77</v>
      </c>
      <c r="BK466" s="175">
        <f>ROUND(I466*H466,2)</f>
        <v>0</v>
      </c>
      <c r="BL466" s="18" t="s">
        <v>234</v>
      </c>
      <c r="BM466" s="174" t="s">
        <v>508</v>
      </c>
    </row>
    <row r="467" spans="2:51" s="12" customFormat="1" ht="11.25">
      <c r="B467" s="176"/>
      <c r="C467" s="177"/>
      <c r="D467" s="178" t="s">
        <v>127</v>
      </c>
      <c r="E467" s="179" t="s">
        <v>19</v>
      </c>
      <c r="F467" s="180" t="s">
        <v>447</v>
      </c>
      <c r="G467" s="177"/>
      <c r="H467" s="179" t="s">
        <v>19</v>
      </c>
      <c r="I467" s="181"/>
      <c r="J467" s="177"/>
      <c r="K467" s="177"/>
      <c r="L467" s="182"/>
      <c r="M467" s="183"/>
      <c r="N467" s="184"/>
      <c r="O467" s="184"/>
      <c r="P467" s="184"/>
      <c r="Q467" s="184"/>
      <c r="R467" s="184"/>
      <c r="S467" s="184"/>
      <c r="T467" s="185"/>
      <c r="AT467" s="186" t="s">
        <v>127</v>
      </c>
      <c r="AU467" s="186" t="s">
        <v>77</v>
      </c>
      <c r="AV467" s="12" t="s">
        <v>77</v>
      </c>
      <c r="AW467" s="12" t="s">
        <v>33</v>
      </c>
      <c r="AX467" s="12" t="s">
        <v>72</v>
      </c>
      <c r="AY467" s="186" t="s">
        <v>120</v>
      </c>
    </row>
    <row r="468" spans="2:51" s="13" customFormat="1" ht="11.25">
      <c r="B468" s="187"/>
      <c r="C468" s="188"/>
      <c r="D468" s="178" t="s">
        <v>127</v>
      </c>
      <c r="E468" s="189" t="s">
        <v>19</v>
      </c>
      <c r="F468" s="190" t="s">
        <v>509</v>
      </c>
      <c r="G468" s="188"/>
      <c r="H468" s="191">
        <v>328</v>
      </c>
      <c r="I468" s="192"/>
      <c r="J468" s="188"/>
      <c r="K468" s="188"/>
      <c r="L468" s="193"/>
      <c r="M468" s="194"/>
      <c r="N468" s="195"/>
      <c r="O468" s="195"/>
      <c r="P468" s="195"/>
      <c r="Q468" s="195"/>
      <c r="R468" s="195"/>
      <c r="S468" s="195"/>
      <c r="T468" s="196"/>
      <c r="AT468" s="197" t="s">
        <v>127</v>
      </c>
      <c r="AU468" s="197" t="s">
        <v>77</v>
      </c>
      <c r="AV468" s="13" t="s">
        <v>79</v>
      </c>
      <c r="AW468" s="13" t="s">
        <v>33</v>
      </c>
      <c r="AX468" s="13" t="s">
        <v>72</v>
      </c>
      <c r="AY468" s="197" t="s">
        <v>120</v>
      </c>
    </row>
    <row r="469" spans="2:51" s="15" customFormat="1" ht="11.25">
      <c r="B469" s="220"/>
      <c r="C469" s="221"/>
      <c r="D469" s="178" t="s">
        <v>127</v>
      </c>
      <c r="E469" s="222" t="s">
        <v>19</v>
      </c>
      <c r="F469" s="223" t="s">
        <v>242</v>
      </c>
      <c r="G469" s="221"/>
      <c r="H469" s="224">
        <v>328</v>
      </c>
      <c r="I469" s="225"/>
      <c r="J469" s="221"/>
      <c r="K469" s="221"/>
      <c r="L469" s="226"/>
      <c r="M469" s="227"/>
      <c r="N469" s="228"/>
      <c r="O469" s="228"/>
      <c r="P469" s="228"/>
      <c r="Q469" s="228"/>
      <c r="R469" s="228"/>
      <c r="S469" s="228"/>
      <c r="T469" s="229"/>
      <c r="AT469" s="230" t="s">
        <v>127</v>
      </c>
      <c r="AU469" s="230" t="s">
        <v>77</v>
      </c>
      <c r="AV469" s="15" t="s">
        <v>119</v>
      </c>
      <c r="AW469" s="15" t="s">
        <v>33</v>
      </c>
      <c r="AX469" s="15" t="s">
        <v>72</v>
      </c>
      <c r="AY469" s="230" t="s">
        <v>120</v>
      </c>
    </row>
    <row r="470" spans="2:51" s="14" customFormat="1" ht="11.25">
      <c r="B470" s="198"/>
      <c r="C470" s="199"/>
      <c r="D470" s="178" t="s">
        <v>127</v>
      </c>
      <c r="E470" s="200" t="s">
        <v>19</v>
      </c>
      <c r="F470" s="201" t="s">
        <v>130</v>
      </c>
      <c r="G470" s="199"/>
      <c r="H470" s="202">
        <v>328</v>
      </c>
      <c r="I470" s="203"/>
      <c r="J470" s="199"/>
      <c r="K470" s="199"/>
      <c r="L470" s="204"/>
      <c r="M470" s="205"/>
      <c r="N470" s="206"/>
      <c r="O470" s="206"/>
      <c r="P470" s="206"/>
      <c r="Q470" s="206"/>
      <c r="R470" s="206"/>
      <c r="S470" s="206"/>
      <c r="T470" s="207"/>
      <c r="AT470" s="208" t="s">
        <v>127</v>
      </c>
      <c r="AU470" s="208" t="s">
        <v>77</v>
      </c>
      <c r="AV470" s="14" t="s">
        <v>131</v>
      </c>
      <c r="AW470" s="14" t="s">
        <v>33</v>
      </c>
      <c r="AX470" s="14" t="s">
        <v>77</v>
      </c>
      <c r="AY470" s="208" t="s">
        <v>120</v>
      </c>
    </row>
    <row r="471" spans="1:65" s="2" customFormat="1" ht="16.5" customHeight="1">
      <c r="A471" s="35"/>
      <c r="B471" s="36"/>
      <c r="C471" s="209" t="s">
        <v>510</v>
      </c>
      <c r="D471" s="209" t="s">
        <v>231</v>
      </c>
      <c r="E471" s="210" t="s">
        <v>272</v>
      </c>
      <c r="F471" s="211" t="s">
        <v>273</v>
      </c>
      <c r="G471" s="212" t="s">
        <v>239</v>
      </c>
      <c r="H471" s="213">
        <v>13</v>
      </c>
      <c r="I471" s="214"/>
      <c r="J471" s="215">
        <f>ROUND(I471*H471,2)</f>
        <v>0</v>
      </c>
      <c r="K471" s="216"/>
      <c r="L471" s="217"/>
      <c r="M471" s="218" t="s">
        <v>19</v>
      </c>
      <c r="N471" s="219" t="s">
        <v>43</v>
      </c>
      <c r="O471" s="65"/>
      <c r="P471" s="172">
        <f>O471*H471</f>
        <v>0</v>
      </c>
      <c r="Q471" s="172">
        <v>0</v>
      </c>
      <c r="R471" s="172">
        <f>Q471*H471</f>
        <v>0</v>
      </c>
      <c r="S471" s="172">
        <v>0</v>
      </c>
      <c r="T471" s="173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74" t="s">
        <v>234</v>
      </c>
      <c r="AT471" s="174" t="s">
        <v>231</v>
      </c>
      <c r="AU471" s="174" t="s">
        <v>77</v>
      </c>
      <c r="AY471" s="18" t="s">
        <v>120</v>
      </c>
      <c r="BE471" s="175">
        <f>IF(N471="základní",J471,0)</f>
        <v>0</v>
      </c>
      <c r="BF471" s="175">
        <f>IF(N471="snížená",J471,0)</f>
        <v>0</v>
      </c>
      <c r="BG471" s="175">
        <f>IF(N471="zákl. přenesená",J471,0)</f>
        <v>0</v>
      </c>
      <c r="BH471" s="175">
        <f>IF(N471="sníž. přenesená",J471,0)</f>
        <v>0</v>
      </c>
      <c r="BI471" s="175">
        <f>IF(N471="nulová",J471,0)</f>
        <v>0</v>
      </c>
      <c r="BJ471" s="18" t="s">
        <v>77</v>
      </c>
      <c r="BK471" s="175">
        <f>ROUND(I471*H471,2)</f>
        <v>0</v>
      </c>
      <c r="BL471" s="18" t="s">
        <v>234</v>
      </c>
      <c r="BM471" s="174" t="s">
        <v>511</v>
      </c>
    </row>
    <row r="472" spans="2:51" s="12" customFormat="1" ht="11.25">
      <c r="B472" s="176"/>
      <c r="C472" s="177"/>
      <c r="D472" s="178" t="s">
        <v>127</v>
      </c>
      <c r="E472" s="179" t="s">
        <v>19</v>
      </c>
      <c r="F472" s="180" t="s">
        <v>447</v>
      </c>
      <c r="G472" s="177"/>
      <c r="H472" s="179" t="s">
        <v>19</v>
      </c>
      <c r="I472" s="181"/>
      <c r="J472" s="177"/>
      <c r="K472" s="177"/>
      <c r="L472" s="182"/>
      <c r="M472" s="183"/>
      <c r="N472" s="184"/>
      <c r="O472" s="184"/>
      <c r="P472" s="184"/>
      <c r="Q472" s="184"/>
      <c r="R472" s="184"/>
      <c r="S472" s="184"/>
      <c r="T472" s="185"/>
      <c r="AT472" s="186" t="s">
        <v>127</v>
      </c>
      <c r="AU472" s="186" t="s">
        <v>77</v>
      </c>
      <c r="AV472" s="12" t="s">
        <v>77</v>
      </c>
      <c r="AW472" s="12" t="s">
        <v>33</v>
      </c>
      <c r="AX472" s="12" t="s">
        <v>72</v>
      </c>
      <c r="AY472" s="186" t="s">
        <v>120</v>
      </c>
    </row>
    <row r="473" spans="2:51" s="13" customFormat="1" ht="11.25">
      <c r="B473" s="187"/>
      <c r="C473" s="188"/>
      <c r="D473" s="178" t="s">
        <v>127</v>
      </c>
      <c r="E473" s="189" t="s">
        <v>19</v>
      </c>
      <c r="F473" s="190" t="s">
        <v>189</v>
      </c>
      <c r="G473" s="188"/>
      <c r="H473" s="191">
        <v>13</v>
      </c>
      <c r="I473" s="192"/>
      <c r="J473" s="188"/>
      <c r="K473" s="188"/>
      <c r="L473" s="193"/>
      <c r="M473" s="194"/>
      <c r="N473" s="195"/>
      <c r="O473" s="195"/>
      <c r="P473" s="195"/>
      <c r="Q473" s="195"/>
      <c r="R473" s="195"/>
      <c r="S473" s="195"/>
      <c r="T473" s="196"/>
      <c r="AT473" s="197" t="s">
        <v>127</v>
      </c>
      <c r="AU473" s="197" t="s">
        <v>77</v>
      </c>
      <c r="AV473" s="13" t="s">
        <v>79</v>
      </c>
      <c r="AW473" s="13" t="s">
        <v>33</v>
      </c>
      <c r="AX473" s="13" t="s">
        <v>72</v>
      </c>
      <c r="AY473" s="197" t="s">
        <v>120</v>
      </c>
    </row>
    <row r="474" spans="2:51" s="15" customFormat="1" ht="11.25">
      <c r="B474" s="220"/>
      <c r="C474" s="221"/>
      <c r="D474" s="178" t="s">
        <v>127</v>
      </c>
      <c r="E474" s="222" t="s">
        <v>19</v>
      </c>
      <c r="F474" s="223" t="s">
        <v>242</v>
      </c>
      <c r="G474" s="221"/>
      <c r="H474" s="224">
        <v>13</v>
      </c>
      <c r="I474" s="225"/>
      <c r="J474" s="221"/>
      <c r="K474" s="221"/>
      <c r="L474" s="226"/>
      <c r="M474" s="227"/>
      <c r="N474" s="228"/>
      <c r="O474" s="228"/>
      <c r="P474" s="228"/>
      <c r="Q474" s="228"/>
      <c r="R474" s="228"/>
      <c r="S474" s="228"/>
      <c r="T474" s="229"/>
      <c r="AT474" s="230" t="s">
        <v>127</v>
      </c>
      <c r="AU474" s="230" t="s">
        <v>77</v>
      </c>
      <c r="AV474" s="15" t="s">
        <v>119</v>
      </c>
      <c r="AW474" s="15" t="s">
        <v>33</v>
      </c>
      <c r="AX474" s="15" t="s">
        <v>72</v>
      </c>
      <c r="AY474" s="230" t="s">
        <v>120</v>
      </c>
    </row>
    <row r="475" spans="2:51" s="14" customFormat="1" ht="11.25">
      <c r="B475" s="198"/>
      <c r="C475" s="199"/>
      <c r="D475" s="178" t="s">
        <v>127</v>
      </c>
      <c r="E475" s="200" t="s">
        <v>19</v>
      </c>
      <c r="F475" s="201" t="s">
        <v>130</v>
      </c>
      <c r="G475" s="199"/>
      <c r="H475" s="202">
        <v>13</v>
      </c>
      <c r="I475" s="203"/>
      <c r="J475" s="199"/>
      <c r="K475" s="199"/>
      <c r="L475" s="204"/>
      <c r="M475" s="205"/>
      <c r="N475" s="206"/>
      <c r="O475" s="206"/>
      <c r="P475" s="206"/>
      <c r="Q475" s="206"/>
      <c r="R475" s="206"/>
      <c r="S475" s="206"/>
      <c r="T475" s="207"/>
      <c r="AT475" s="208" t="s">
        <v>127</v>
      </c>
      <c r="AU475" s="208" t="s">
        <v>77</v>
      </c>
      <c r="AV475" s="14" t="s">
        <v>131</v>
      </c>
      <c r="AW475" s="14" t="s">
        <v>33</v>
      </c>
      <c r="AX475" s="14" t="s">
        <v>77</v>
      </c>
      <c r="AY475" s="208" t="s">
        <v>120</v>
      </c>
    </row>
    <row r="476" spans="1:65" s="2" customFormat="1" ht="16.5" customHeight="1">
      <c r="A476" s="35"/>
      <c r="B476" s="36"/>
      <c r="C476" s="209" t="s">
        <v>512</v>
      </c>
      <c r="D476" s="209" t="s">
        <v>231</v>
      </c>
      <c r="E476" s="210" t="s">
        <v>513</v>
      </c>
      <c r="F476" s="211" t="s">
        <v>273</v>
      </c>
      <c r="G476" s="212" t="s">
        <v>239</v>
      </c>
      <c r="H476" s="213">
        <v>7</v>
      </c>
      <c r="I476" s="214"/>
      <c r="J476" s="215">
        <f>ROUND(I476*H476,2)</f>
        <v>0</v>
      </c>
      <c r="K476" s="216"/>
      <c r="L476" s="217"/>
      <c r="M476" s="218" t="s">
        <v>19</v>
      </c>
      <c r="N476" s="219" t="s">
        <v>43</v>
      </c>
      <c r="O476" s="65"/>
      <c r="P476" s="172">
        <f>O476*H476</f>
        <v>0</v>
      </c>
      <c r="Q476" s="172">
        <v>0</v>
      </c>
      <c r="R476" s="172">
        <f>Q476*H476</f>
        <v>0</v>
      </c>
      <c r="S476" s="172">
        <v>0</v>
      </c>
      <c r="T476" s="173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74" t="s">
        <v>234</v>
      </c>
      <c r="AT476" s="174" t="s">
        <v>231</v>
      </c>
      <c r="AU476" s="174" t="s">
        <v>77</v>
      </c>
      <c r="AY476" s="18" t="s">
        <v>120</v>
      </c>
      <c r="BE476" s="175">
        <f>IF(N476="základní",J476,0)</f>
        <v>0</v>
      </c>
      <c r="BF476" s="175">
        <f>IF(N476="snížená",J476,0)</f>
        <v>0</v>
      </c>
      <c r="BG476" s="175">
        <f>IF(N476="zákl. přenesená",J476,0)</f>
        <v>0</v>
      </c>
      <c r="BH476" s="175">
        <f>IF(N476="sníž. přenesená",J476,0)</f>
        <v>0</v>
      </c>
      <c r="BI476" s="175">
        <f>IF(N476="nulová",J476,0)</f>
        <v>0</v>
      </c>
      <c r="BJ476" s="18" t="s">
        <v>77</v>
      </c>
      <c r="BK476" s="175">
        <f>ROUND(I476*H476,2)</f>
        <v>0</v>
      </c>
      <c r="BL476" s="18" t="s">
        <v>234</v>
      </c>
      <c r="BM476" s="174" t="s">
        <v>514</v>
      </c>
    </row>
    <row r="477" spans="2:51" s="12" customFormat="1" ht="11.25">
      <c r="B477" s="176"/>
      <c r="C477" s="177"/>
      <c r="D477" s="178" t="s">
        <v>127</v>
      </c>
      <c r="E477" s="179" t="s">
        <v>19</v>
      </c>
      <c r="F477" s="180" t="s">
        <v>447</v>
      </c>
      <c r="G477" s="177"/>
      <c r="H477" s="179" t="s">
        <v>19</v>
      </c>
      <c r="I477" s="181"/>
      <c r="J477" s="177"/>
      <c r="K477" s="177"/>
      <c r="L477" s="182"/>
      <c r="M477" s="183"/>
      <c r="N477" s="184"/>
      <c r="O477" s="184"/>
      <c r="P477" s="184"/>
      <c r="Q477" s="184"/>
      <c r="R477" s="184"/>
      <c r="S477" s="184"/>
      <c r="T477" s="185"/>
      <c r="AT477" s="186" t="s">
        <v>127</v>
      </c>
      <c r="AU477" s="186" t="s">
        <v>77</v>
      </c>
      <c r="AV477" s="12" t="s">
        <v>77</v>
      </c>
      <c r="AW477" s="12" t="s">
        <v>33</v>
      </c>
      <c r="AX477" s="12" t="s">
        <v>72</v>
      </c>
      <c r="AY477" s="186" t="s">
        <v>120</v>
      </c>
    </row>
    <row r="478" spans="2:51" s="13" customFormat="1" ht="11.25">
      <c r="B478" s="187"/>
      <c r="C478" s="188"/>
      <c r="D478" s="178" t="s">
        <v>127</v>
      </c>
      <c r="E478" s="189" t="s">
        <v>19</v>
      </c>
      <c r="F478" s="190" t="s">
        <v>156</v>
      </c>
      <c r="G478" s="188"/>
      <c r="H478" s="191">
        <v>7</v>
      </c>
      <c r="I478" s="192"/>
      <c r="J478" s="188"/>
      <c r="K478" s="188"/>
      <c r="L478" s="193"/>
      <c r="M478" s="194"/>
      <c r="N478" s="195"/>
      <c r="O478" s="195"/>
      <c r="P478" s="195"/>
      <c r="Q478" s="195"/>
      <c r="R478" s="195"/>
      <c r="S478" s="195"/>
      <c r="T478" s="196"/>
      <c r="AT478" s="197" t="s">
        <v>127</v>
      </c>
      <c r="AU478" s="197" t="s">
        <v>77</v>
      </c>
      <c r="AV478" s="13" t="s">
        <v>79</v>
      </c>
      <c r="AW478" s="13" t="s">
        <v>33</v>
      </c>
      <c r="AX478" s="13" t="s">
        <v>72</v>
      </c>
      <c r="AY478" s="197" t="s">
        <v>120</v>
      </c>
    </row>
    <row r="479" spans="2:51" s="15" customFormat="1" ht="11.25">
      <c r="B479" s="220"/>
      <c r="C479" s="221"/>
      <c r="D479" s="178" t="s">
        <v>127</v>
      </c>
      <c r="E479" s="222" t="s">
        <v>19</v>
      </c>
      <c r="F479" s="223" t="s">
        <v>242</v>
      </c>
      <c r="G479" s="221"/>
      <c r="H479" s="224">
        <v>7</v>
      </c>
      <c r="I479" s="225"/>
      <c r="J479" s="221"/>
      <c r="K479" s="221"/>
      <c r="L479" s="226"/>
      <c r="M479" s="227"/>
      <c r="N479" s="228"/>
      <c r="O479" s="228"/>
      <c r="P479" s="228"/>
      <c r="Q479" s="228"/>
      <c r="R479" s="228"/>
      <c r="S479" s="228"/>
      <c r="T479" s="229"/>
      <c r="AT479" s="230" t="s">
        <v>127</v>
      </c>
      <c r="AU479" s="230" t="s">
        <v>77</v>
      </c>
      <c r="AV479" s="15" t="s">
        <v>119</v>
      </c>
      <c r="AW479" s="15" t="s">
        <v>33</v>
      </c>
      <c r="AX479" s="15" t="s">
        <v>72</v>
      </c>
      <c r="AY479" s="230" t="s">
        <v>120</v>
      </c>
    </row>
    <row r="480" spans="2:51" s="14" customFormat="1" ht="11.25">
      <c r="B480" s="198"/>
      <c r="C480" s="199"/>
      <c r="D480" s="178" t="s">
        <v>127</v>
      </c>
      <c r="E480" s="200" t="s">
        <v>19</v>
      </c>
      <c r="F480" s="201" t="s">
        <v>130</v>
      </c>
      <c r="G480" s="199"/>
      <c r="H480" s="202">
        <v>7</v>
      </c>
      <c r="I480" s="203"/>
      <c r="J480" s="199"/>
      <c r="K480" s="199"/>
      <c r="L480" s="204"/>
      <c r="M480" s="205"/>
      <c r="N480" s="206"/>
      <c r="O480" s="206"/>
      <c r="P480" s="206"/>
      <c r="Q480" s="206"/>
      <c r="R480" s="206"/>
      <c r="S480" s="206"/>
      <c r="T480" s="207"/>
      <c r="AT480" s="208" t="s">
        <v>127</v>
      </c>
      <c r="AU480" s="208" t="s">
        <v>77</v>
      </c>
      <c r="AV480" s="14" t="s">
        <v>131</v>
      </c>
      <c r="AW480" s="14" t="s">
        <v>33</v>
      </c>
      <c r="AX480" s="14" t="s">
        <v>77</v>
      </c>
      <c r="AY480" s="208" t="s">
        <v>120</v>
      </c>
    </row>
    <row r="481" spans="1:65" s="2" customFormat="1" ht="16.5" customHeight="1">
      <c r="A481" s="35"/>
      <c r="B481" s="36"/>
      <c r="C481" s="209" t="s">
        <v>515</v>
      </c>
      <c r="D481" s="209" t="s">
        <v>231</v>
      </c>
      <c r="E481" s="210" t="s">
        <v>516</v>
      </c>
      <c r="F481" s="211" t="s">
        <v>517</v>
      </c>
      <c r="G481" s="212" t="s">
        <v>239</v>
      </c>
      <c r="H481" s="213">
        <v>31</v>
      </c>
      <c r="I481" s="214"/>
      <c r="J481" s="215">
        <f>ROUND(I481*H481,2)</f>
        <v>0</v>
      </c>
      <c r="K481" s="216"/>
      <c r="L481" s="217"/>
      <c r="M481" s="218" t="s">
        <v>19</v>
      </c>
      <c r="N481" s="219" t="s">
        <v>43</v>
      </c>
      <c r="O481" s="65"/>
      <c r="P481" s="172">
        <f>O481*H481</f>
        <v>0</v>
      </c>
      <c r="Q481" s="172">
        <v>0</v>
      </c>
      <c r="R481" s="172">
        <f>Q481*H481</f>
        <v>0</v>
      </c>
      <c r="S481" s="172">
        <v>0</v>
      </c>
      <c r="T481" s="173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174" t="s">
        <v>234</v>
      </c>
      <c r="AT481" s="174" t="s">
        <v>231</v>
      </c>
      <c r="AU481" s="174" t="s">
        <v>77</v>
      </c>
      <c r="AY481" s="18" t="s">
        <v>120</v>
      </c>
      <c r="BE481" s="175">
        <f>IF(N481="základní",J481,0)</f>
        <v>0</v>
      </c>
      <c r="BF481" s="175">
        <f>IF(N481="snížená",J481,0)</f>
        <v>0</v>
      </c>
      <c r="BG481" s="175">
        <f>IF(N481="zákl. přenesená",J481,0)</f>
        <v>0</v>
      </c>
      <c r="BH481" s="175">
        <f>IF(N481="sníž. přenesená",J481,0)</f>
        <v>0</v>
      </c>
      <c r="BI481" s="175">
        <f>IF(N481="nulová",J481,0)</f>
        <v>0</v>
      </c>
      <c r="BJ481" s="18" t="s">
        <v>77</v>
      </c>
      <c r="BK481" s="175">
        <f>ROUND(I481*H481,2)</f>
        <v>0</v>
      </c>
      <c r="BL481" s="18" t="s">
        <v>234</v>
      </c>
      <c r="BM481" s="174" t="s">
        <v>518</v>
      </c>
    </row>
    <row r="482" spans="2:51" s="12" customFormat="1" ht="11.25">
      <c r="B482" s="176"/>
      <c r="C482" s="177"/>
      <c r="D482" s="178" t="s">
        <v>127</v>
      </c>
      <c r="E482" s="179" t="s">
        <v>19</v>
      </c>
      <c r="F482" s="180" t="s">
        <v>447</v>
      </c>
      <c r="G482" s="177"/>
      <c r="H482" s="179" t="s">
        <v>19</v>
      </c>
      <c r="I482" s="181"/>
      <c r="J482" s="177"/>
      <c r="K482" s="177"/>
      <c r="L482" s="182"/>
      <c r="M482" s="183"/>
      <c r="N482" s="184"/>
      <c r="O482" s="184"/>
      <c r="P482" s="184"/>
      <c r="Q482" s="184"/>
      <c r="R482" s="184"/>
      <c r="S482" s="184"/>
      <c r="T482" s="185"/>
      <c r="AT482" s="186" t="s">
        <v>127</v>
      </c>
      <c r="AU482" s="186" t="s">
        <v>77</v>
      </c>
      <c r="AV482" s="12" t="s">
        <v>77</v>
      </c>
      <c r="AW482" s="12" t="s">
        <v>33</v>
      </c>
      <c r="AX482" s="12" t="s">
        <v>72</v>
      </c>
      <c r="AY482" s="186" t="s">
        <v>120</v>
      </c>
    </row>
    <row r="483" spans="2:51" s="13" customFormat="1" ht="11.25">
      <c r="B483" s="187"/>
      <c r="C483" s="188"/>
      <c r="D483" s="178" t="s">
        <v>127</v>
      </c>
      <c r="E483" s="189" t="s">
        <v>19</v>
      </c>
      <c r="F483" s="190" t="s">
        <v>297</v>
      </c>
      <c r="G483" s="188"/>
      <c r="H483" s="191">
        <v>31</v>
      </c>
      <c r="I483" s="192"/>
      <c r="J483" s="188"/>
      <c r="K483" s="188"/>
      <c r="L483" s="193"/>
      <c r="M483" s="194"/>
      <c r="N483" s="195"/>
      <c r="O483" s="195"/>
      <c r="P483" s="195"/>
      <c r="Q483" s="195"/>
      <c r="R483" s="195"/>
      <c r="S483" s="195"/>
      <c r="T483" s="196"/>
      <c r="AT483" s="197" t="s">
        <v>127</v>
      </c>
      <c r="AU483" s="197" t="s">
        <v>77</v>
      </c>
      <c r="AV483" s="13" t="s">
        <v>79</v>
      </c>
      <c r="AW483" s="13" t="s">
        <v>33</v>
      </c>
      <c r="AX483" s="13" t="s">
        <v>72</v>
      </c>
      <c r="AY483" s="197" t="s">
        <v>120</v>
      </c>
    </row>
    <row r="484" spans="2:51" s="15" customFormat="1" ht="11.25">
      <c r="B484" s="220"/>
      <c r="C484" s="221"/>
      <c r="D484" s="178" t="s">
        <v>127</v>
      </c>
      <c r="E484" s="222" t="s">
        <v>19</v>
      </c>
      <c r="F484" s="223" t="s">
        <v>242</v>
      </c>
      <c r="G484" s="221"/>
      <c r="H484" s="224">
        <v>31</v>
      </c>
      <c r="I484" s="225"/>
      <c r="J484" s="221"/>
      <c r="K484" s="221"/>
      <c r="L484" s="226"/>
      <c r="M484" s="227"/>
      <c r="N484" s="228"/>
      <c r="O484" s="228"/>
      <c r="P484" s="228"/>
      <c r="Q484" s="228"/>
      <c r="R484" s="228"/>
      <c r="S484" s="228"/>
      <c r="T484" s="229"/>
      <c r="AT484" s="230" t="s">
        <v>127</v>
      </c>
      <c r="AU484" s="230" t="s">
        <v>77</v>
      </c>
      <c r="AV484" s="15" t="s">
        <v>119</v>
      </c>
      <c r="AW484" s="15" t="s">
        <v>33</v>
      </c>
      <c r="AX484" s="15" t="s">
        <v>72</v>
      </c>
      <c r="AY484" s="230" t="s">
        <v>120</v>
      </c>
    </row>
    <row r="485" spans="2:51" s="14" customFormat="1" ht="11.25">
      <c r="B485" s="198"/>
      <c r="C485" s="199"/>
      <c r="D485" s="178" t="s">
        <v>127</v>
      </c>
      <c r="E485" s="200" t="s">
        <v>19</v>
      </c>
      <c r="F485" s="201" t="s">
        <v>130</v>
      </c>
      <c r="G485" s="199"/>
      <c r="H485" s="202">
        <v>31</v>
      </c>
      <c r="I485" s="203"/>
      <c r="J485" s="199"/>
      <c r="K485" s="199"/>
      <c r="L485" s="204"/>
      <c r="M485" s="205"/>
      <c r="N485" s="206"/>
      <c r="O485" s="206"/>
      <c r="P485" s="206"/>
      <c r="Q485" s="206"/>
      <c r="R485" s="206"/>
      <c r="S485" s="206"/>
      <c r="T485" s="207"/>
      <c r="AT485" s="208" t="s">
        <v>127</v>
      </c>
      <c r="AU485" s="208" t="s">
        <v>77</v>
      </c>
      <c r="AV485" s="14" t="s">
        <v>131</v>
      </c>
      <c r="AW485" s="14" t="s">
        <v>33</v>
      </c>
      <c r="AX485" s="14" t="s">
        <v>77</v>
      </c>
      <c r="AY485" s="208" t="s">
        <v>120</v>
      </c>
    </row>
    <row r="486" spans="1:65" s="2" customFormat="1" ht="16.5" customHeight="1">
      <c r="A486" s="35"/>
      <c r="B486" s="36"/>
      <c r="C486" s="209" t="s">
        <v>519</v>
      </c>
      <c r="D486" s="209" t="s">
        <v>231</v>
      </c>
      <c r="E486" s="210" t="s">
        <v>520</v>
      </c>
      <c r="F486" s="211" t="s">
        <v>521</v>
      </c>
      <c r="G486" s="212" t="s">
        <v>239</v>
      </c>
      <c r="H486" s="213">
        <v>20</v>
      </c>
      <c r="I486" s="214"/>
      <c r="J486" s="215">
        <f>ROUND(I486*H486,2)</f>
        <v>0</v>
      </c>
      <c r="K486" s="216"/>
      <c r="L486" s="217"/>
      <c r="M486" s="218" t="s">
        <v>19</v>
      </c>
      <c r="N486" s="219" t="s">
        <v>43</v>
      </c>
      <c r="O486" s="65"/>
      <c r="P486" s="172">
        <f>O486*H486</f>
        <v>0</v>
      </c>
      <c r="Q486" s="172">
        <v>0</v>
      </c>
      <c r="R486" s="172">
        <f>Q486*H486</f>
        <v>0</v>
      </c>
      <c r="S486" s="172">
        <v>0</v>
      </c>
      <c r="T486" s="173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74" t="s">
        <v>234</v>
      </c>
      <c r="AT486" s="174" t="s">
        <v>231</v>
      </c>
      <c r="AU486" s="174" t="s">
        <v>77</v>
      </c>
      <c r="AY486" s="18" t="s">
        <v>120</v>
      </c>
      <c r="BE486" s="175">
        <f>IF(N486="základní",J486,0)</f>
        <v>0</v>
      </c>
      <c r="BF486" s="175">
        <f>IF(N486="snížená",J486,0)</f>
        <v>0</v>
      </c>
      <c r="BG486" s="175">
        <f>IF(N486="zákl. přenesená",J486,0)</f>
        <v>0</v>
      </c>
      <c r="BH486" s="175">
        <f>IF(N486="sníž. přenesená",J486,0)</f>
        <v>0</v>
      </c>
      <c r="BI486" s="175">
        <f>IF(N486="nulová",J486,0)</f>
        <v>0</v>
      </c>
      <c r="BJ486" s="18" t="s">
        <v>77</v>
      </c>
      <c r="BK486" s="175">
        <f>ROUND(I486*H486,2)</f>
        <v>0</v>
      </c>
      <c r="BL486" s="18" t="s">
        <v>234</v>
      </c>
      <c r="BM486" s="174" t="s">
        <v>522</v>
      </c>
    </row>
    <row r="487" spans="2:51" s="12" customFormat="1" ht="11.25">
      <c r="B487" s="176"/>
      <c r="C487" s="177"/>
      <c r="D487" s="178" t="s">
        <v>127</v>
      </c>
      <c r="E487" s="179" t="s">
        <v>19</v>
      </c>
      <c r="F487" s="180" t="s">
        <v>447</v>
      </c>
      <c r="G487" s="177"/>
      <c r="H487" s="179" t="s">
        <v>19</v>
      </c>
      <c r="I487" s="181"/>
      <c r="J487" s="177"/>
      <c r="K487" s="177"/>
      <c r="L487" s="182"/>
      <c r="M487" s="183"/>
      <c r="N487" s="184"/>
      <c r="O487" s="184"/>
      <c r="P487" s="184"/>
      <c r="Q487" s="184"/>
      <c r="R487" s="184"/>
      <c r="S487" s="184"/>
      <c r="T487" s="185"/>
      <c r="AT487" s="186" t="s">
        <v>127</v>
      </c>
      <c r="AU487" s="186" t="s">
        <v>77</v>
      </c>
      <c r="AV487" s="12" t="s">
        <v>77</v>
      </c>
      <c r="AW487" s="12" t="s">
        <v>33</v>
      </c>
      <c r="AX487" s="12" t="s">
        <v>72</v>
      </c>
      <c r="AY487" s="186" t="s">
        <v>120</v>
      </c>
    </row>
    <row r="488" spans="2:51" s="13" customFormat="1" ht="11.25">
      <c r="B488" s="187"/>
      <c r="C488" s="188"/>
      <c r="D488" s="178" t="s">
        <v>127</v>
      </c>
      <c r="E488" s="189" t="s">
        <v>19</v>
      </c>
      <c r="F488" s="190" t="s">
        <v>230</v>
      </c>
      <c r="G488" s="188"/>
      <c r="H488" s="191">
        <v>20</v>
      </c>
      <c r="I488" s="192"/>
      <c r="J488" s="188"/>
      <c r="K488" s="188"/>
      <c r="L488" s="193"/>
      <c r="M488" s="194"/>
      <c r="N488" s="195"/>
      <c r="O488" s="195"/>
      <c r="P488" s="195"/>
      <c r="Q488" s="195"/>
      <c r="R488" s="195"/>
      <c r="S488" s="195"/>
      <c r="T488" s="196"/>
      <c r="AT488" s="197" t="s">
        <v>127</v>
      </c>
      <c r="AU488" s="197" t="s">
        <v>77</v>
      </c>
      <c r="AV488" s="13" t="s">
        <v>79</v>
      </c>
      <c r="AW488" s="13" t="s">
        <v>33</v>
      </c>
      <c r="AX488" s="13" t="s">
        <v>72</v>
      </c>
      <c r="AY488" s="197" t="s">
        <v>120</v>
      </c>
    </row>
    <row r="489" spans="2:51" s="15" customFormat="1" ht="11.25">
      <c r="B489" s="220"/>
      <c r="C489" s="221"/>
      <c r="D489" s="178" t="s">
        <v>127</v>
      </c>
      <c r="E489" s="222" t="s">
        <v>19</v>
      </c>
      <c r="F489" s="223" t="s">
        <v>242</v>
      </c>
      <c r="G489" s="221"/>
      <c r="H489" s="224">
        <v>20</v>
      </c>
      <c r="I489" s="225"/>
      <c r="J489" s="221"/>
      <c r="K489" s="221"/>
      <c r="L489" s="226"/>
      <c r="M489" s="227"/>
      <c r="N489" s="228"/>
      <c r="O489" s="228"/>
      <c r="P489" s="228"/>
      <c r="Q489" s="228"/>
      <c r="R489" s="228"/>
      <c r="S489" s="228"/>
      <c r="T489" s="229"/>
      <c r="AT489" s="230" t="s">
        <v>127</v>
      </c>
      <c r="AU489" s="230" t="s">
        <v>77</v>
      </c>
      <c r="AV489" s="15" t="s">
        <v>119</v>
      </c>
      <c r="AW489" s="15" t="s">
        <v>33</v>
      </c>
      <c r="AX489" s="15" t="s">
        <v>72</v>
      </c>
      <c r="AY489" s="230" t="s">
        <v>120</v>
      </c>
    </row>
    <row r="490" spans="2:51" s="14" customFormat="1" ht="11.25">
      <c r="B490" s="198"/>
      <c r="C490" s="199"/>
      <c r="D490" s="178" t="s">
        <v>127</v>
      </c>
      <c r="E490" s="200" t="s">
        <v>19</v>
      </c>
      <c r="F490" s="201" t="s">
        <v>130</v>
      </c>
      <c r="G490" s="199"/>
      <c r="H490" s="202">
        <v>20</v>
      </c>
      <c r="I490" s="203"/>
      <c r="J490" s="199"/>
      <c r="K490" s="199"/>
      <c r="L490" s="204"/>
      <c r="M490" s="205"/>
      <c r="N490" s="206"/>
      <c r="O490" s="206"/>
      <c r="P490" s="206"/>
      <c r="Q490" s="206"/>
      <c r="R490" s="206"/>
      <c r="S490" s="206"/>
      <c r="T490" s="207"/>
      <c r="AT490" s="208" t="s">
        <v>127</v>
      </c>
      <c r="AU490" s="208" t="s">
        <v>77</v>
      </c>
      <c r="AV490" s="14" t="s">
        <v>131</v>
      </c>
      <c r="AW490" s="14" t="s">
        <v>33</v>
      </c>
      <c r="AX490" s="14" t="s">
        <v>77</v>
      </c>
      <c r="AY490" s="208" t="s">
        <v>120</v>
      </c>
    </row>
    <row r="491" spans="1:65" s="2" customFormat="1" ht="16.5" customHeight="1">
      <c r="A491" s="35"/>
      <c r="B491" s="36"/>
      <c r="C491" s="209" t="s">
        <v>523</v>
      </c>
      <c r="D491" s="209" t="s">
        <v>231</v>
      </c>
      <c r="E491" s="210" t="s">
        <v>524</v>
      </c>
      <c r="F491" s="211" t="s">
        <v>525</v>
      </c>
      <c r="G491" s="212" t="s">
        <v>239</v>
      </c>
      <c r="H491" s="213">
        <v>594</v>
      </c>
      <c r="I491" s="214"/>
      <c r="J491" s="215">
        <f>ROUND(I491*H491,2)</f>
        <v>0</v>
      </c>
      <c r="K491" s="216"/>
      <c r="L491" s="217"/>
      <c r="M491" s="218" t="s">
        <v>19</v>
      </c>
      <c r="N491" s="219" t="s">
        <v>43</v>
      </c>
      <c r="O491" s="65"/>
      <c r="P491" s="172">
        <f>O491*H491</f>
        <v>0</v>
      </c>
      <c r="Q491" s="172">
        <v>0</v>
      </c>
      <c r="R491" s="172">
        <f>Q491*H491</f>
        <v>0</v>
      </c>
      <c r="S491" s="172">
        <v>0</v>
      </c>
      <c r="T491" s="173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74" t="s">
        <v>234</v>
      </c>
      <c r="AT491" s="174" t="s">
        <v>231</v>
      </c>
      <c r="AU491" s="174" t="s">
        <v>77</v>
      </c>
      <c r="AY491" s="18" t="s">
        <v>120</v>
      </c>
      <c r="BE491" s="175">
        <f>IF(N491="základní",J491,0)</f>
        <v>0</v>
      </c>
      <c r="BF491" s="175">
        <f>IF(N491="snížená",J491,0)</f>
        <v>0</v>
      </c>
      <c r="BG491" s="175">
        <f>IF(N491="zákl. přenesená",J491,0)</f>
        <v>0</v>
      </c>
      <c r="BH491" s="175">
        <f>IF(N491="sníž. přenesená",J491,0)</f>
        <v>0</v>
      </c>
      <c r="BI491" s="175">
        <f>IF(N491="nulová",J491,0)</f>
        <v>0</v>
      </c>
      <c r="BJ491" s="18" t="s">
        <v>77</v>
      </c>
      <c r="BK491" s="175">
        <f>ROUND(I491*H491,2)</f>
        <v>0</v>
      </c>
      <c r="BL491" s="18" t="s">
        <v>234</v>
      </c>
      <c r="BM491" s="174" t="s">
        <v>526</v>
      </c>
    </row>
    <row r="492" spans="2:51" s="12" customFormat="1" ht="11.25">
      <c r="B492" s="176"/>
      <c r="C492" s="177"/>
      <c r="D492" s="178" t="s">
        <v>127</v>
      </c>
      <c r="E492" s="179" t="s">
        <v>19</v>
      </c>
      <c r="F492" s="180" t="s">
        <v>447</v>
      </c>
      <c r="G492" s="177"/>
      <c r="H492" s="179" t="s">
        <v>19</v>
      </c>
      <c r="I492" s="181"/>
      <c r="J492" s="177"/>
      <c r="K492" s="177"/>
      <c r="L492" s="182"/>
      <c r="M492" s="183"/>
      <c r="N492" s="184"/>
      <c r="O492" s="184"/>
      <c r="P492" s="184"/>
      <c r="Q492" s="184"/>
      <c r="R492" s="184"/>
      <c r="S492" s="184"/>
      <c r="T492" s="185"/>
      <c r="AT492" s="186" t="s">
        <v>127</v>
      </c>
      <c r="AU492" s="186" t="s">
        <v>77</v>
      </c>
      <c r="AV492" s="12" t="s">
        <v>77</v>
      </c>
      <c r="AW492" s="12" t="s">
        <v>33</v>
      </c>
      <c r="AX492" s="12" t="s">
        <v>72</v>
      </c>
      <c r="AY492" s="186" t="s">
        <v>120</v>
      </c>
    </row>
    <row r="493" spans="2:51" s="13" customFormat="1" ht="11.25">
      <c r="B493" s="187"/>
      <c r="C493" s="188"/>
      <c r="D493" s="178" t="s">
        <v>127</v>
      </c>
      <c r="E493" s="189" t="s">
        <v>19</v>
      </c>
      <c r="F493" s="190" t="s">
        <v>527</v>
      </c>
      <c r="G493" s="188"/>
      <c r="H493" s="191">
        <v>594</v>
      </c>
      <c r="I493" s="192"/>
      <c r="J493" s="188"/>
      <c r="K493" s="188"/>
      <c r="L493" s="193"/>
      <c r="M493" s="194"/>
      <c r="N493" s="195"/>
      <c r="O493" s="195"/>
      <c r="P493" s="195"/>
      <c r="Q493" s="195"/>
      <c r="R493" s="195"/>
      <c r="S493" s="195"/>
      <c r="T493" s="196"/>
      <c r="AT493" s="197" t="s">
        <v>127</v>
      </c>
      <c r="AU493" s="197" t="s">
        <v>77</v>
      </c>
      <c r="AV493" s="13" t="s">
        <v>79</v>
      </c>
      <c r="AW493" s="13" t="s">
        <v>33</v>
      </c>
      <c r="AX493" s="13" t="s">
        <v>72</v>
      </c>
      <c r="AY493" s="197" t="s">
        <v>120</v>
      </c>
    </row>
    <row r="494" spans="2:51" s="15" customFormat="1" ht="11.25">
      <c r="B494" s="220"/>
      <c r="C494" s="221"/>
      <c r="D494" s="178" t="s">
        <v>127</v>
      </c>
      <c r="E494" s="222" t="s">
        <v>19</v>
      </c>
      <c r="F494" s="223" t="s">
        <v>242</v>
      </c>
      <c r="G494" s="221"/>
      <c r="H494" s="224">
        <v>594</v>
      </c>
      <c r="I494" s="225"/>
      <c r="J494" s="221"/>
      <c r="K494" s="221"/>
      <c r="L494" s="226"/>
      <c r="M494" s="227"/>
      <c r="N494" s="228"/>
      <c r="O494" s="228"/>
      <c r="P494" s="228"/>
      <c r="Q494" s="228"/>
      <c r="R494" s="228"/>
      <c r="S494" s="228"/>
      <c r="T494" s="229"/>
      <c r="AT494" s="230" t="s">
        <v>127</v>
      </c>
      <c r="AU494" s="230" t="s">
        <v>77</v>
      </c>
      <c r="AV494" s="15" t="s">
        <v>119</v>
      </c>
      <c r="AW494" s="15" t="s">
        <v>33</v>
      </c>
      <c r="AX494" s="15" t="s">
        <v>72</v>
      </c>
      <c r="AY494" s="230" t="s">
        <v>120</v>
      </c>
    </row>
    <row r="495" spans="2:51" s="14" customFormat="1" ht="11.25">
      <c r="B495" s="198"/>
      <c r="C495" s="199"/>
      <c r="D495" s="178" t="s">
        <v>127</v>
      </c>
      <c r="E495" s="200" t="s">
        <v>19</v>
      </c>
      <c r="F495" s="201" t="s">
        <v>130</v>
      </c>
      <c r="G495" s="199"/>
      <c r="H495" s="202">
        <v>594</v>
      </c>
      <c r="I495" s="203"/>
      <c r="J495" s="199"/>
      <c r="K495" s="199"/>
      <c r="L495" s="204"/>
      <c r="M495" s="205"/>
      <c r="N495" s="206"/>
      <c r="O495" s="206"/>
      <c r="P495" s="206"/>
      <c r="Q495" s="206"/>
      <c r="R495" s="206"/>
      <c r="S495" s="206"/>
      <c r="T495" s="207"/>
      <c r="AT495" s="208" t="s">
        <v>127</v>
      </c>
      <c r="AU495" s="208" t="s">
        <v>77</v>
      </c>
      <c r="AV495" s="14" t="s">
        <v>131</v>
      </c>
      <c r="AW495" s="14" t="s">
        <v>33</v>
      </c>
      <c r="AX495" s="14" t="s">
        <v>77</v>
      </c>
      <c r="AY495" s="208" t="s">
        <v>120</v>
      </c>
    </row>
    <row r="496" spans="1:65" s="2" customFormat="1" ht="16.5" customHeight="1">
      <c r="A496" s="35"/>
      <c r="B496" s="36"/>
      <c r="C496" s="209" t="s">
        <v>528</v>
      </c>
      <c r="D496" s="209" t="s">
        <v>231</v>
      </c>
      <c r="E496" s="210" t="s">
        <v>529</v>
      </c>
      <c r="F496" s="211" t="s">
        <v>530</v>
      </c>
      <c r="G496" s="212" t="s">
        <v>239</v>
      </c>
      <c r="H496" s="213">
        <v>133</v>
      </c>
      <c r="I496" s="214"/>
      <c r="J496" s="215">
        <f>ROUND(I496*H496,2)</f>
        <v>0</v>
      </c>
      <c r="K496" s="216"/>
      <c r="L496" s="217"/>
      <c r="M496" s="218" t="s">
        <v>19</v>
      </c>
      <c r="N496" s="219" t="s">
        <v>43</v>
      </c>
      <c r="O496" s="65"/>
      <c r="P496" s="172">
        <f>O496*H496</f>
        <v>0</v>
      </c>
      <c r="Q496" s="172">
        <v>0</v>
      </c>
      <c r="R496" s="172">
        <f>Q496*H496</f>
        <v>0</v>
      </c>
      <c r="S496" s="172">
        <v>0</v>
      </c>
      <c r="T496" s="173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74" t="s">
        <v>234</v>
      </c>
      <c r="AT496" s="174" t="s">
        <v>231</v>
      </c>
      <c r="AU496" s="174" t="s">
        <v>77</v>
      </c>
      <c r="AY496" s="18" t="s">
        <v>120</v>
      </c>
      <c r="BE496" s="175">
        <f>IF(N496="základní",J496,0)</f>
        <v>0</v>
      </c>
      <c r="BF496" s="175">
        <f>IF(N496="snížená",J496,0)</f>
        <v>0</v>
      </c>
      <c r="BG496" s="175">
        <f>IF(N496="zákl. přenesená",J496,0)</f>
        <v>0</v>
      </c>
      <c r="BH496" s="175">
        <f>IF(N496="sníž. přenesená",J496,0)</f>
        <v>0</v>
      </c>
      <c r="BI496" s="175">
        <f>IF(N496="nulová",J496,0)</f>
        <v>0</v>
      </c>
      <c r="BJ496" s="18" t="s">
        <v>77</v>
      </c>
      <c r="BK496" s="175">
        <f>ROUND(I496*H496,2)</f>
        <v>0</v>
      </c>
      <c r="BL496" s="18" t="s">
        <v>234</v>
      </c>
      <c r="BM496" s="174" t="s">
        <v>531</v>
      </c>
    </row>
    <row r="497" spans="2:51" s="12" customFormat="1" ht="11.25">
      <c r="B497" s="176"/>
      <c r="C497" s="177"/>
      <c r="D497" s="178" t="s">
        <v>127</v>
      </c>
      <c r="E497" s="179" t="s">
        <v>19</v>
      </c>
      <c r="F497" s="180" t="s">
        <v>447</v>
      </c>
      <c r="G497" s="177"/>
      <c r="H497" s="179" t="s">
        <v>19</v>
      </c>
      <c r="I497" s="181"/>
      <c r="J497" s="177"/>
      <c r="K497" s="177"/>
      <c r="L497" s="182"/>
      <c r="M497" s="183"/>
      <c r="N497" s="184"/>
      <c r="O497" s="184"/>
      <c r="P497" s="184"/>
      <c r="Q497" s="184"/>
      <c r="R497" s="184"/>
      <c r="S497" s="184"/>
      <c r="T497" s="185"/>
      <c r="AT497" s="186" t="s">
        <v>127</v>
      </c>
      <c r="AU497" s="186" t="s">
        <v>77</v>
      </c>
      <c r="AV497" s="12" t="s">
        <v>77</v>
      </c>
      <c r="AW497" s="12" t="s">
        <v>33</v>
      </c>
      <c r="AX497" s="12" t="s">
        <v>72</v>
      </c>
      <c r="AY497" s="186" t="s">
        <v>120</v>
      </c>
    </row>
    <row r="498" spans="2:51" s="13" customFormat="1" ht="11.25">
      <c r="B498" s="187"/>
      <c r="C498" s="188"/>
      <c r="D498" s="178" t="s">
        <v>127</v>
      </c>
      <c r="E498" s="189" t="s">
        <v>19</v>
      </c>
      <c r="F498" s="190" t="s">
        <v>532</v>
      </c>
      <c r="G498" s="188"/>
      <c r="H498" s="191">
        <v>133</v>
      </c>
      <c r="I498" s="192"/>
      <c r="J498" s="188"/>
      <c r="K498" s="188"/>
      <c r="L498" s="193"/>
      <c r="M498" s="194"/>
      <c r="N498" s="195"/>
      <c r="O498" s="195"/>
      <c r="P498" s="195"/>
      <c r="Q498" s="195"/>
      <c r="R498" s="195"/>
      <c r="S498" s="195"/>
      <c r="T498" s="196"/>
      <c r="AT498" s="197" t="s">
        <v>127</v>
      </c>
      <c r="AU498" s="197" t="s">
        <v>77</v>
      </c>
      <c r="AV498" s="13" t="s">
        <v>79</v>
      </c>
      <c r="AW498" s="13" t="s">
        <v>33</v>
      </c>
      <c r="AX498" s="13" t="s">
        <v>72</v>
      </c>
      <c r="AY498" s="197" t="s">
        <v>120</v>
      </c>
    </row>
    <row r="499" spans="2:51" s="15" customFormat="1" ht="11.25">
      <c r="B499" s="220"/>
      <c r="C499" s="221"/>
      <c r="D499" s="178" t="s">
        <v>127</v>
      </c>
      <c r="E499" s="222" t="s">
        <v>19</v>
      </c>
      <c r="F499" s="223" t="s">
        <v>242</v>
      </c>
      <c r="G499" s="221"/>
      <c r="H499" s="224">
        <v>133</v>
      </c>
      <c r="I499" s="225"/>
      <c r="J499" s="221"/>
      <c r="K499" s="221"/>
      <c r="L499" s="226"/>
      <c r="M499" s="227"/>
      <c r="N499" s="228"/>
      <c r="O499" s="228"/>
      <c r="P499" s="228"/>
      <c r="Q499" s="228"/>
      <c r="R499" s="228"/>
      <c r="S499" s="228"/>
      <c r="T499" s="229"/>
      <c r="AT499" s="230" t="s">
        <v>127</v>
      </c>
      <c r="AU499" s="230" t="s">
        <v>77</v>
      </c>
      <c r="AV499" s="15" t="s">
        <v>119</v>
      </c>
      <c r="AW499" s="15" t="s">
        <v>33</v>
      </c>
      <c r="AX499" s="15" t="s">
        <v>72</v>
      </c>
      <c r="AY499" s="230" t="s">
        <v>120</v>
      </c>
    </row>
    <row r="500" spans="2:51" s="14" customFormat="1" ht="11.25">
      <c r="B500" s="198"/>
      <c r="C500" s="199"/>
      <c r="D500" s="178" t="s">
        <v>127</v>
      </c>
      <c r="E500" s="200" t="s">
        <v>19</v>
      </c>
      <c r="F500" s="201" t="s">
        <v>130</v>
      </c>
      <c r="G500" s="199"/>
      <c r="H500" s="202">
        <v>133</v>
      </c>
      <c r="I500" s="203"/>
      <c r="J500" s="199"/>
      <c r="K500" s="199"/>
      <c r="L500" s="204"/>
      <c r="M500" s="205"/>
      <c r="N500" s="206"/>
      <c r="O500" s="206"/>
      <c r="P500" s="206"/>
      <c r="Q500" s="206"/>
      <c r="R500" s="206"/>
      <c r="S500" s="206"/>
      <c r="T500" s="207"/>
      <c r="AT500" s="208" t="s">
        <v>127</v>
      </c>
      <c r="AU500" s="208" t="s">
        <v>77</v>
      </c>
      <c r="AV500" s="14" t="s">
        <v>131</v>
      </c>
      <c r="AW500" s="14" t="s">
        <v>33</v>
      </c>
      <c r="AX500" s="14" t="s">
        <v>77</v>
      </c>
      <c r="AY500" s="208" t="s">
        <v>120</v>
      </c>
    </row>
    <row r="501" spans="1:65" s="2" customFormat="1" ht="16.5" customHeight="1">
      <c r="A501" s="35"/>
      <c r="B501" s="36"/>
      <c r="C501" s="209" t="s">
        <v>533</v>
      </c>
      <c r="D501" s="209" t="s">
        <v>231</v>
      </c>
      <c r="E501" s="210" t="s">
        <v>534</v>
      </c>
      <c r="F501" s="211" t="s">
        <v>535</v>
      </c>
      <c r="G501" s="212" t="s">
        <v>239</v>
      </c>
      <c r="H501" s="213">
        <v>234</v>
      </c>
      <c r="I501" s="214"/>
      <c r="J501" s="215">
        <f>ROUND(I501*H501,2)</f>
        <v>0</v>
      </c>
      <c r="K501" s="216"/>
      <c r="L501" s="217"/>
      <c r="M501" s="218" t="s">
        <v>19</v>
      </c>
      <c r="N501" s="219" t="s">
        <v>43</v>
      </c>
      <c r="O501" s="65"/>
      <c r="P501" s="172">
        <f>O501*H501</f>
        <v>0</v>
      </c>
      <c r="Q501" s="172">
        <v>0</v>
      </c>
      <c r="R501" s="172">
        <f>Q501*H501</f>
        <v>0</v>
      </c>
      <c r="S501" s="172">
        <v>0</v>
      </c>
      <c r="T501" s="173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174" t="s">
        <v>234</v>
      </c>
      <c r="AT501" s="174" t="s">
        <v>231</v>
      </c>
      <c r="AU501" s="174" t="s">
        <v>77</v>
      </c>
      <c r="AY501" s="18" t="s">
        <v>120</v>
      </c>
      <c r="BE501" s="175">
        <f>IF(N501="základní",J501,0)</f>
        <v>0</v>
      </c>
      <c r="BF501" s="175">
        <f>IF(N501="snížená",J501,0)</f>
        <v>0</v>
      </c>
      <c r="BG501" s="175">
        <f>IF(N501="zákl. přenesená",J501,0)</f>
        <v>0</v>
      </c>
      <c r="BH501" s="175">
        <f>IF(N501="sníž. přenesená",J501,0)</f>
        <v>0</v>
      </c>
      <c r="BI501" s="175">
        <f>IF(N501="nulová",J501,0)</f>
        <v>0</v>
      </c>
      <c r="BJ501" s="18" t="s">
        <v>77</v>
      </c>
      <c r="BK501" s="175">
        <f>ROUND(I501*H501,2)</f>
        <v>0</v>
      </c>
      <c r="BL501" s="18" t="s">
        <v>234</v>
      </c>
      <c r="BM501" s="174" t="s">
        <v>536</v>
      </c>
    </row>
    <row r="502" spans="2:51" s="12" customFormat="1" ht="11.25">
      <c r="B502" s="176"/>
      <c r="C502" s="177"/>
      <c r="D502" s="178" t="s">
        <v>127</v>
      </c>
      <c r="E502" s="179" t="s">
        <v>19</v>
      </c>
      <c r="F502" s="180" t="s">
        <v>447</v>
      </c>
      <c r="G502" s="177"/>
      <c r="H502" s="179" t="s">
        <v>19</v>
      </c>
      <c r="I502" s="181"/>
      <c r="J502" s="177"/>
      <c r="K502" s="177"/>
      <c r="L502" s="182"/>
      <c r="M502" s="183"/>
      <c r="N502" s="184"/>
      <c r="O502" s="184"/>
      <c r="P502" s="184"/>
      <c r="Q502" s="184"/>
      <c r="R502" s="184"/>
      <c r="S502" s="184"/>
      <c r="T502" s="185"/>
      <c r="AT502" s="186" t="s">
        <v>127</v>
      </c>
      <c r="AU502" s="186" t="s">
        <v>77</v>
      </c>
      <c r="AV502" s="12" t="s">
        <v>77</v>
      </c>
      <c r="AW502" s="12" t="s">
        <v>33</v>
      </c>
      <c r="AX502" s="12" t="s">
        <v>72</v>
      </c>
      <c r="AY502" s="186" t="s">
        <v>120</v>
      </c>
    </row>
    <row r="503" spans="2:51" s="13" customFormat="1" ht="11.25">
      <c r="B503" s="187"/>
      <c r="C503" s="188"/>
      <c r="D503" s="178" t="s">
        <v>127</v>
      </c>
      <c r="E503" s="189" t="s">
        <v>19</v>
      </c>
      <c r="F503" s="190" t="s">
        <v>249</v>
      </c>
      <c r="G503" s="188"/>
      <c r="H503" s="191">
        <v>234</v>
      </c>
      <c r="I503" s="192"/>
      <c r="J503" s="188"/>
      <c r="K503" s="188"/>
      <c r="L503" s="193"/>
      <c r="M503" s="194"/>
      <c r="N503" s="195"/>
      <c r="O503" s="195"/>
      <c r="P503" s="195"/>
      <c r="Q503" s="195"/>
      <c r="R503" s="195"/>
      <c r="S503" s="195"/>
      <c r="T503" s="196"/>
      <c r="AT503" s="197" t="s">
        <v>127</v>
      </c>
      <c r="AU503" s="197" t="s">
        <v>77</v>
      </c>
      <c r="AV503" s="13" t="s">
        <v>79</v>
      </c>
      <c r="AW503" s="13" t="s">
        <v>33</v>
      </c>
      <c r="AX503" s="13" t="s">
        <v>72</v>
      </c>
      <c r="AY503" s="197" t="s">
        <v>120</v>
      </c>
    </row>
    <row r="504" spans="2:51" s="15" customFormat="1" ht="11.25">
      <c r="B504" s="220"/>
      <c r="C504" s="221"/>
      <c r="D504" s="178" t="s">
        <v>127</v>
      </c>
      <c r="E504" s="222" t="s">
        <v>19</v>
      </c>
      <c r="F504" s="223" t="s">
        <v>242</v>
      </c>
      <c r="G504" s="221"/>
      <c r="H504" s="224">
        <v>234</v>
      </c>
      <c r="I504" s="225"/>
      <c r="J504" s="221"/>
      <c r="K504" s="221"/>
      <c r="L504" s="226"/>
      <c r="M504" s="227"/>
      <c r="N504" s="228"/>
      <c r="O504" s="228"/>
      <c r="P504" s="228"/>
      <c r="Q504" s="228"/>
      <c r="R504" s="228"/>
      <c r="S504" s="228"/>
      <c r="T504" s="229"/>
      <c r="AT504" s="230" t="s">
        <v>127</v>
      </c>
      <c r="AU504" s="230" t="s">
        <v>77</v>
      </c>
      <c r="AV504" s="15" t="s">
        <v>119</v>
      </c>
      <c r="AW504" s="15" t="s">
        <v>33</v>
      </c>
      <c r="AX504" s="15" t="s">
        <v>72</v>
      </c>
      <c r="AY504" s="230" t="s">
        <v>120</v>
      </c>
    </row>
    <row r="505" spans="2:51" s="14" customFormat="1" ht="11.25">
      <c r="B505" s="198"/>
      <c r="C505" s="199"/>
      <c r="D505" s="178" t="s">
        <v>127</v>
      </c>
      <c r="E505" s="200" t="s">
        <v>19</v>
      </c>
      <c r="F505" s="201" t="s">
        <v>130</v>
      </c>
      <c r="G505" s="199"/>
      <c r="H505" s="202">
        <v>234</v>
      </c>
      <c r="I505" s="203"/>
      <c r="J505" s="199"/>
      <c r="K505" s="199"/>
      <c r="L505" s="204"/>
      <c r="M505" s="205"/>
      <c r="N505" s="206"/>
      <c r="O505" s="206"/>
      <c r="P505" s="206"/>
      <c r="Q505" s="206"/>
      <c r="R505" s="206"/>
      <c r="S505" s="206"/>
      <c r="T505" s="207"/>
      <c r="AT505" s="208" t="s">
        <v>127</v>
      </c>
      <c r="AU505" s="208" t="s">
        <v>77</v>
      </c>
      <c r="AV505" s="14" t="s">
        <v>131</v>
      </c>
      <c r="AW505" s="14" t="s">
        <v>33</v>
      </c>
      <c r="AX505" s="14" t="s">
        <v>77</v>
      </c>
      <c r="AY505" s="208" t="s">
        <v>120</v>
      </c>
    </row>
    <row r="506" spans="1:65" s="2" customFormat="1" ht="16.5" customHeight="1">
      <c r="A506" s="35"/>
      <c r="B506" s="36"/>
      <c r="C506" s="209" t="s">
        <v>537</v>
      </c>
      <c r="D506" s="209" t="s">
        <v>231</v>
      </c>
      <c r="E506" s="210" t="s">
        <v>538</v>
      </c>
      <c r="F506" s="211" t="s">
        <v>539</v>
      </c>
      <c r="G506" s="212" t="s">
        <v>239</v>
      </c>
      <c r="H506" s="213">
        <v>36</v>
      </c>
      <c r="I506" s="214"/>
      <c r="J506" s="215">
        <f>ROUND(I506*H506,2)</f>
        <v>0</v>
      </c>
      <c r="K506" s="216"/>
      <c r="L506" s="217"/>
      <c r="M506" s="218" t="s">
        <v>19</v>
      </c>
      <c r="N506" s="219" t="s">
        <v>43</v>
      </c>
      <c r="O506" s="65"/>
      <c r="P506" s="172">
        <f>O506*H506</f>
        <v>0</v>
      </c>
      <c r="Q506" s="172">
        <v>0</v>
      </c>
      <c r="R506" s="172">
        <f>Q506*H506</f>
        <v>0</v>
      </c>
      <c r="S506" s="172">
        <v>0</v>
      </c>
      <c r="T506" s="173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174" t="s">
        <v>234</v>
      </c>
      <c r="AT506" s="174" t="s">
        <v>231</v>
      </c>
      <c r="AU506" s="174" t="s">
        <v>77</v>
      </c>
      <c r="AY506" s="18" t="s">
        <v>120</v>
      </c>
      <c r="BE506" s="175">
        <f>IF(N506="základní",J506,0)</f>
        <v>0</v>
      </c>
      <c r="BF506" s="175">
        <f>IF(N506="snížená",J506,0)</f>
        <v>0</v>
      </c>
      <c r="BG506" s="175">
        <f>IF(N506="zákl. přenesená",J506,0)</f>
        <v>0</v>
      </c>
      <c r="BH506" s="175">
        <f>IF(N506="sníž. přenesená",J506,0)</f>
        <v>0</v>
      </c>
      <c r="BI506" s="175">
        <f>IF(N506="nulová",J506,0)</f>
        <v>0</v>
      </c>
      <c r="BJ506" s="18" t="s">
        <v>77</v>
      </c>
      <c r="BK506" s="175">
        <f>ROUND(I506*H506,2)</f>
        <v>0</v>
      </c>
      <c r="BL506" s="18" t="s">
        <v>234</v>
      </c>
      <c r="BM506" s="174" t="s">
        <v>540</v>
      </c>
    </row>
    <row r="507" spans="2:51" s="12" customFormat="1" ht="11.25">
      <c r="B507" s="176"/>
      <c r="C507" s="177"/>
      <c r="D507" s="178" t="s">
        <v>127</v>
      </c>
      <c r="E507" s="179" t="s">
        <v>19</v>
      </c>
      <c r="F507" s="180" t="s">
        <v>447</v>
      </c>
      <c r="G507" s="177"/>
      <c r="H507" s="179" t="s">
        <v>19</v>
      </c>
      <c r="I507" s="181"/>
      <c r="J507" s="177"/>
      <c r="K507" s="177"/>
      <c r="L507" s="182"/>
      <c r="M507" s="183"/>
      <c r="N507" s="184"/>
      <c r="O507" s="184"/>
      <c r="P507" s="184"/>
      <c r="Q507" s="184"/>
      <c r="R507" s="184"/>
      <c r="S507" s="184"/>
      <c r="T507" s="185"/>
      <c r="AT507" s="186" t="s">
        <v>127</v>
      </c>
      <c r="AU507" s="186" t="s">
        <v>77</v>
      </c>
      <c r="AV507" s="12" t="s">
        <v>77</v>
      </c>
      <c r="AW507" s="12" t="s">
        <v>33</v>
      </c>
      <c r="AX507" s="12" t="s">
        <v>72</v>
      </c>
      <c r="AY507" s="186" t="s">
        <v>120</v>
      </c>
    </row>
    <row r="508" spans="2:51" s="13" customFormat="1" ht="11.25">
      <c r="B508" s="187"/>
      <c r="C508" s="188"/>
      <c r="D508" s="178" t="s">
        <v>127</v>
      </c>
      <c r="E508" s="189" t="s">
        <v>19</v>
      </c>
      <c r="F508" s="190" t="s">
        <v>541</v>
      </c>
      <c r="G508" s="188"/>
      <c r="H508" s="191">
        <v>36</v>
      </c>
      <c r="I508" s="192"/>
      <c r="J508" s="188"/>
      <c r="K508" s="188"/>
      <c r="L508" s="193"/>
      <c r="M508" s="194"/>
      <c r="N508" s="195"/>
      <c r="O508" s="195"/>
      <c r="P508" s="195"/>
      <c r="Q508" s="195"/>
      <c r="R508" s="195"/>
      <c r="S508" s="195"/>
      <c r="T508" s="196"/>
      <c r="AT508" s="197" t="s">
        <v>127</v>
      </c>
      <c r="AU508" s="197" t="s">
        <v>77</v>
      </c>
      <c r="AV508" s="13" t="s">
        <v>79</v>
      </c>
      <c r="AW508" s="13" t="s">
        <v>33</v>
      </c>
      <c r="AX508" s="13" t="s">
        <v>72</v>
      </c>
      <c r="AY508" s="197" t="s">
        <v>120</v>
      </c>
    </row>
    <row r="509" spans="2:51" s="15" customFormat="1" ht="11.25">
      <c r="B509" s="220"/>
      <c r="C509" s="221"/>
      <c r="D509" s="178" t="s">
        <v>127</v>
      </c>
      <c r="E509" s="222" t="s">
        <v>19</v>
      </c>
      <c r="F509" s="223" t="s">
        <v>242</v>
      </c>
      <c r="G509" s="221"/>
      <c r="H509" s="224">
        <v>36</v>
      </c>
      <c r="I509" s="225"/>
      <c r="J509" s="221"/>
      <c r="K509" s="221"/>
      <c r="L509" s="226"/>
      <c r="M509" s="227"/>
      <c r="N509" s="228"/>
      <c r="O509" s="228"/>
      <c r="P509" s="228"/>
      <c r="Q509" s="228"/>
      <c r="R509" s="228"/>
      <c r="S509" s="228"/>
      <c r="T509" s="229"/>
      <c r="AT509" s="230" t="s">
        <v>127</v>
      </c>
      <c r="AU509" s="230" t="s">
        <v>77</v>
      </c>
      <c r="AV509" s="15" t="s">
        <v>119</v>
      </c>
      <c r="AW509" s="15" t="s">
        <v>33</v>
      </c>
      <c r="AX509" s="15" t="s">
        <v>72</v>
      </c>
      <c r="AY509" s="230" t="s">
        <v>120</v>
      </c>
    </row>
    <row r="510" spans="2:51" s="14" customFormat="1" ht="11.25">
      <c r="B510" s="198"/>
      <c r="C510" s="199"/>
      <c r="D510" s="178" t="s">
        <v>127</v>
      </c>
      <c r="E510" s="200" t="s">
        <v>19</v>
      </c>
      <c r="F510" s="201" t="s">
        <v>130</v>
      </c>
      <c r="G510" s="199"/>
      <c r="H510" s="202">
        <v>36</v>
      </c>
      <c r="I510" s="203"/>
      <c r="J510" s="199"/>
      <c r="K510" s="199"/>
      <c r="L510" s="204"/>
      <c r="M510" s="205"/>
      <c r="N510" s="206"/>
      <c r="O510" s="206"/>
      <c r="P510" s="206"/>
      <c r="Q510" s="206"/>
      <c r="R510" s="206"/>
      <c r="S510" s="206"/>
      <c r="T510" s="207"/>
      <c r="AT510" s="208" t="s">
        <v>127</v>
      </c>
      <c r="AU510" s="208" t="s">
        <v>77</v>
      </c>
      <c r="AV510" s="14" t="s">
        <v>131</v>
      </c>
      <c r="AW510" s="14" t="s">
        <v>33</v>
      </c>
      <c r="AX510" s="14" t="s">
        <v>77</v>
      </c>
      <c r="AY510" s="208" t="s">
        <v>120</v>
      </c>
    </row>
    <row r="511" spans="1:65" s="2" customFormat="1" ht="16.5" customHeight="1">
      <c r="A511" s="35"/>
      <c r="B511" s="36"/>
      <c r="C511" s="209" t="s">
        <v>542</v>
      </c>
      <c r="D511" s="209" t="s">
        <v>231</v>
      </c>
      <c r="E511" s="210" t="s">
        <v>543</v>
      </c>
      <c r="F511" s="211" t="s">
        <v>544</v>
      </c>
      <c r="G511" s="212" t="s">
        <v>239</v>
      </c>
      <c r="H511" s="213">
        <v>7</v>
      </c>
      <c r="I511" s="214"/>
      <c r="J511" s="215">
        <f>ROUND(I511*H511,2)</f>
        <v>0</v>
      </c>
      <c r="K511" s="216"/>
      <c r="L511" s="217"/>
      <c r="M511" s="218" t="s">
        <v>19</v>
      </c>
      <c r="N511" s="219" t="s">
        <v>43</v>
      </c>
      <c r="O511" s="65"/>
      <c r="P511" s="172">
        <f>O511*H511</f>
        <v>0</v>
      </c>
      <c r="Q511" s="172">
        <v>0</v>
      </c>
      <c r="R511" s="172">
        <f>Q511*H511</f>
        <v>0</v>
      </c>
      <c r="S511" s="172">
        <v>0</v>
      </c>
      <c r="T511" s="173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74" t="s">
        <v>234</v>
      </c>
      <c r="AT511" s="174" t="s">
        <v>231</v>
      </c>
      <c r="AU511" s="174" t="s">
        <v>77</v>
      </c>
      <c r="AY511" s="18" t="s">
        <v>120</v>
      </c>
      <c r="BE511" s="175">
        <f>IF(N511="základní",J511,0)</f>
        <v>0</v>
      </c>
      <c r="BF511" s="175">
        <f>IF(N511="snížená",J511,0)</f>
        <v>0</v>
      </c>
      <c r="BG511" s="175">
        <f>IF(N511="zákl. přenesená",J511,0)</f>
        <v>0</v>
      </c>
      <c r="BH511" s="175">
        <f>IF(N511="sníž. přenesená",J511,0)</f>
        <v>0</v>
      </c>
      <c r="BI511" s="175">
        <f>IF(N511="nulová",J511,0)</f>
        <v>0</v>
      </c>
      <c r="BJ511" s="18" t="s">
        <v>77</v>
      </c>
      <c r="BK511" s="175">
        <f>ROUND(I511*H511,2)</f>
        <v>0</v>
      </c>
      <c r="BL511" s="18" t="s">
        <v>234</v>
      </c>
      <c r="BM511" s="174" t="s">
        <v>545</v>
      </c>
    </row>
    <row r="512" spans="2:51" s="12" customFormat="1" ht="11.25">
      <c r="B512" s="176"/>
      <c r="C512" s="177"/>
      <c r="D512" s="178" t="s">
        <v>127</v>
      </c>
      <c r="E512" s="179" t="s">
        <v>19</v>
      </c>
      <c r="F512" s="180" t="s">
        <v>447</v>
      </c>
      <c r="G512" s="177"/>
      <c r="H512" s="179" t="s">
        <v>19</v>
      </c>
      <c r="I512" s="181"/>
      <c r="J512" s="177"/>
      <c r="K512" s="177"/>
      <c r="L512" s="182"/>
      <c r="M512" s="183"/>
      <c r="N512" s="184"/>
      <c r="O512" s="184"/>
      <c r="P512" s="184"/>
      <c r="Q512" s="184"/>
      <c r="R512" s="184"/>
      <c r="S512" s="184"/>
      <c r="T512" s="185"/>
      <c r="AT512" s="186" t="s">
        <v>127</v>
      </c>
      <c r="AU512" s="186" t="s">
        <v>77</v>
      </c>
      <c r="AV512" s="12" t="s">
        <v>77</v>
      </c>
      <c r="AW512" s="12" t="s">
        <v>33</v>
      </c>
      <c r="AX512" s="12" t="s">
        <v>72</v>
      </c>
      <c r="AY512" s="186" t="s">
        <v>120</v>
      </c>
    </row>
    <row r="513" spans="2:51" s="13" customFormat="1" ht="11.25">
      <c r="B513" s="187"/>
      <c r="C513" s="188"/>
      <c r="D513" s="178" t="s">
        <v>127</v>
      </c>
      <c r="E513" s="189" t="s">
        <v>19</v>
      </c>
      <c r="F513" s="190" t="s">
        <v>156</v>
      </c>
      <c r="G513" s="188"/>
      <c r="H513" s="191">
        <v>7</v>
      </c>
      <c r="I513" s="192"/>
      <c r="J513" s="188"/>
      <c r="K513" s="188"/>
      <c r="L513" s="193"/>
      <c r="M513" s="194"/>
      <c r="N513" s="195"/>
      <c r="O513" s="195"/>
      <c r="P513" s="195"/>
      <c r="Q513" s="195"/>
      <c r="R513" s="195"/>
      <c r="S513" s="195"/>
      <c r="T513" s="196"/>
      <c r="AT513" s="197" t="s">
        <v>127</v>
      </c>
      <c r="AU513" s="197" t="s">
        <v>77</v>
      </c>
      <c r="AV513" s="13" t="s">
        <v>79</v>
      </c>
      <c r="AW513" s="13" t="s">
        <v>33</v>
      </c>
      <c r="AX513" s="13" t="s">
        <v>72</v>
      </c>
      <c r="AY513" s="197" t="s">
        <v>120</v>
      </c>
    </row>
    <row r="514" spans="2:51" s="15" customFormat="1" ht="11.25">
      <c r="B514" s="220"/>
      <c r="C514" s="221"/>
      <c r="D514" s="178" t="s">
        <v>127</v>
      </c>
      <c r="E514" s="222" t="s">
        <v>19</v>
      </c>
      <c r="F514" s="223" t="s">
        <v>242</v>
      </c>
      <c r="G514" s="221"/>
      <c r="H514" s="224">
        <v>7</v>
      </c>
      <c r="I514" s="225"/>
      <c r="J514" s="221"/>
      <c r="K514" s="221"/>
      <c r="L514" s="226"/>
      <c r="M514" s="227"/>
      <c r="N514" s="228"/>
      <c r="O514" s="228"/>
      <c r="P514" s="228"/>
      <c r="Q514" s="228"/>
      <c r="R514" s="228"/>
      <c r="S514" s="228"/>
      <c r="T514" s="229"/>
      <c r="AT514" s="230" t="s">
        <v>127</v>
      </c>
      <c r="AU514" s="230" t="s">
        <v>77</v>
      </c>
      <c r="AV514" s="15" t="s">
        <v>119</v>
      </c>
      <c r="AW514" s="15" t="s">
        <v>33</v>
      </c>
      <c r="AX514" s="15" t="s">
        <v>72</v>
      </c>
      <c r="AY514" s="230" t="s">
        <v>120</v>
      </c>
    </row>
    <row r="515" spans="2:51" s="14" customFormat="1" ht="11.25">
      <c r="B515" s="198"/>
      <c r="C515" s="199"/>
      <c r="D515" s="178" t="s">
        <v>127</v>
      </c>
      <c r="E515" s="200" t="s">
        <v>19</v>
      </c>
      <c r="F515" s="201" t="s">
        <v>130</v>
      </c>
      <c r="G515" s="199"/>
      <c r="H515" s="202">
        <v>7</v>
      </c>
      <c r="I515" s="203"/>
      <c r="J515" s="199"/>
      <c r="K515" s="199"/>
      <c r="L515" s="204"/>
      <c r="M515" s="205"/>
      <c r="N515" s="206"/>
      <c r="O515" s="206"/>
      <c r="P515" s="206"/>
      <c r="Q515" s="206"/>
      <c r="R515" s="206"/>
      <c r="S515" s="206"/>
      <c r="T515" s="207"/>
      <c r="AT515" s="208" t="s">
        <v>127</v>
      </c>
      <c r="AU515" s="208" t="s">
        <v>77</v>
      </c>
      <c r="AV515" s="14" t="s">
        <v>131</v>
      </c>
      <c r="AW515" s="14" t="s">
        <v>33</v>
      </c>
      <c r="AX515" s="14" t="s">
        <v>77</v>
      </c>
      <c r="AY515" s="208" t="s">
        <v>120</v>
      </c>
    </row>
    <row r="516" spans="1:65" s="2" customFormat="1" ht="16.5" customHeight="1">
      <c r="A516" s="35"/>
      <c r="B516" s="36"/>
      <c r="C516" s="209" t="s">
        <v>546</v>
      </c>
      <c r="D516" s="209" t="s">
        <v>231</v>
      </c>
      <c r="E516" s="210" t="s">
        <v>547</v>
      </c>
      <c r="F516" s="211" t="s">
        <v>548</v>
      </c>
      <c r="G516" s="212" t="s">
        <v>239</v>
      </c>
      <c r="H516" s="213">
        <v>7</v>
      </c>
      <c r="I516" s="214"/>
      <c r="J516" s="215">
        <f>ROUND(I516*H516,2)</f>
        <v>0</v>
      </c>
      <c r="K516" s="216"/>
      <c r="L516" s="217"/>
      <c r="M516" s="218" t="s">
        <v>19</v>
      </c>
      <c r="N516" s="219" t="s">
        <v>43</v>
      </c>
      <c r="O516" s="65"/>
      <c r="P516" s="172">
        <f>O516*H516</f>
        <v>0</v>
      </c>
      <c r="Q516" s="172">
        <v>0</v>
      </c>
      <c r="R516" s="172">
        <f>Q516*H516</f>
        <v>0</v>
      </c>
      <c r="S516" s="172">
        <v>0</v>
      </c>
      <c r="T516" s="173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74" t="s">
        <v>234</v>
      </c>
      <c r="AT516" s="174" t="s">
        <v>231</v>
      </c>
      <c r="AU516" s="174" t="s">
        <v>77</v>
      </c>
      <c r="AY516" s="18" t="s">
        <v>120</v>
      </c>
      <c r="BE516" s="175">
        <f>IF(N516="základní",J516,0)</f>
        <v>0</v>
      </c>
      <c r="BF516" s="175">
        <f>IF(N516="snížená",J516,0)</f>
        <v>0</v>
      </c>
      <c r="BG516" s="175">
        <f>IF(N516="zákl. přenesená",J516,0)</f>
        <v>0</v>
      </c>
      <c r="BH516" s="175">
        <f>IF(N516="sníž. přenesená",J516,0)</f>
        <v>0</v>
      </c>
      <c r="BI516" s="175">
        <f>IF(N516="nulová",J516,0)</f>
        <v>0</v>
      </c>
      <c r="BJ516" s="18" t="s">
        <v>77</v>
      </c>
      <c r="BK516" s="175">
        <f>ROUND(I516*H516,2)</f>
        <v>0</v>
      </c>
      <c r="BL516" s="18" t="s">
        <v>234</v>
      </c>
      <c r="BM516" s="174" t="s">
        <v>549</v>
      </c>
    </row>
    <row r="517" spans="2:51" s="12" customFormat="1" ht="11.25">
      <c r="B517" s="176"/>
      <c r="C517" s="177"/>
      <c r="D517" s="178" t="s">
        <v>127</v>
      </c>
      <c r="E517" s="179" t="s">
        <v>19</v>
      </c>
      <c r="F517" s="180" t="s">
        <v>447</v>
      </c>
      <c r="G517" s="177"/>
      <c r="H517" s="179" t="s">
        <v>19</v>
      </c>
      <c r="I517" s="181"/>
      <c r="J517" s="177"/>
      <c r="K517" s="177"/>
      <c r="L517" s="182"/>
      <c r="M517" s="183"/>
      <c r="N517" s="184"/>
      <c r="O517" s="184"/>
      <c r="P517" s="184"/>
      <c r="Q517" s="184"/>
      <c r="R517" s="184"/>
      <c r="S517" s="184"/>
      <c r="T517" s="185"/>
      <c r="AT517" s="186" t="s">
        <v>127</v>
      </c>
      <c r="AU517" s="186" t="s">
        <v>77</v>
      </c>
      <c r="AV517" s="12" t="s">
        <v>77</v>
      </c>
      <c r="AW517" s="12" t="s">
        <v>33</v>
      </c>
      <c r="AX517" s="12" t="s">
        <v>72</v>
      </c>
      <c r="AY517" s="186" t="s">
        <v>120</v>
      </c>
    </row>
    <row r="518" spans="2:51" s="13" customFormat="1" ht="11.25">
      <c r="B518" s="187"/>
      <c r="C518" s="188"/>
      <c r="D518" s="178" t="s">
        <v>127</v>
      </c>
      <c r="E518" s="189" t="s">
        <v>19</v>
      </c>
      <c r="F518" s="190" t="s">
        <v>156</v>
      </c>
      <c r="G518" s="188"/>
      <c r="H518" s="191">
        <v>7</v>
      </c>
      <c r="I518" s="192"/>
      <c r="J518" s="188"/>
      <c r="K518" s="188"/>
      <c r="L518" s="193"/>
      <c r="M518" s="194"/>
      <c r="N518" s="195"/>
      <c r="O518" s="195"/>
      <c r="P518" s="195"/>
      <c r="Q518" s="195"/>
      <c r="R518" s="195"/>
      <c r="S518" s="195"/>
      <c r="T518" s="196"/>
      <c r="AT518" s="197" t="s">
        <v>127</v>
      </c>
      <c r="AU518" s="197" t="s">
        <v>77</v>
      </c>
      <c r="AV518" s="13" t="s">
        <v>79</v>
      </c>
      <c r="AW518" s="13" t="s">
        <v>33</v>
      </c>
      <c r="AX518" s="13" t="s">
        <v>72</v>
      </c>
      <c r="AY518" s="197" t="s">
        <v>120</v>
      </c>
    </row>
    <row r="519" spans="2:51" s="15" customFormat="1" ht="11.25">
      <c r="B519" s="220"/>
      <c r="C519" s="221"/>
      <c r="D519" s="178" t="s">
        <v>127</v>
      </c>
      <c r="E519" s="222" t="s">
        <v>19</v>
      </c>
      <c r="F519" s="223" t="s">
        <v>242</v>
      </c>
      <c r="G519" s="221"/>
      <c r="H519" s="224">
        <v>7</v>
      </c>
      <c r="I519" s="225"/>
      <c r="J519" s="221"/>
      <c r="K519" s="221"/>
      <c r="L519" s="226"/>
      <c r="M519" s="227"/>
      <c r="N519" s="228"/>
      <c r="O519" s="228"/>
      <c r="P519" s="228"/>
      <c r="Q519" s="228"/>
      <c r="R519" s="228"/>
      <c r="S519" s="228"/>
      <c r="T519" s="229"/>
      <c r="AT519" s="230" t="s">
        <v>127</v>
      </c>
      <c r="AU519" s="230" t="s">
        <v>77</v>
      </c>
      <c r="AV519" s="15" t="s">
        <v>119</v>
      </c>
      <c r="AW519" s="15" t="s">
        <v>33</v>
      </c>
      <c r="AX519" s="15" t="s">
        <v>72</v>
      </c>
      <c r="AY519" s="230" t="s">
        <v>120</v>
      </c>
    </row>
    <row r="520" spans="2:51" s="14" customFormat="1" ht="11.25">
      <c r="B520" s="198"/>
      <c r="C520" s="199"/>
      <c r="D520" s="178" t="s">
        <v>127</v>
      </c>
      <c r="E520" s="200" t="s">
        <v>19</v>
      </c>
      <c r="F520" s="201" t="s">
        <v>130</v>
      </c>
      <c r="G520" s="199"/>
      <c r="H520" s="202">
        <v>7</v>
      </c>
      <c r="I520" s="203"/>
      <c r="J520" s="199"/>
      <c r="K520" s="199"/>
      <c r="L520" s="204"/>
      <c r="M520" s="205"/>
      <c r="N520" s="206"/>
      <c r="O520" s="206"/>
      <c r="P520" s="206"/>
      <c r="Q520" s="206"/>
      <c r="R520" s="206"/>
      <c r="S520" s="206"/>
      <c r="T520" s="207"/>
      <c r="AT520" s="208" t="s">
        <v>127</v>
      </c>
      <c r="AU520" s="208" t="s">
        <v>77</v>
      </c>
      <c r="AV520" s="14" t="s">
        <v>131</v>
      </c>
      <c r="AW520" s="14" t="s">
        <v>33</v>
      </c>
      <c r="AX520" s="14" t="s">
        <v>77</v>
      </c>
      <c r="AY520" s="208" t="s">
        <v>120</v>
      </c>
    </row>
    <row r="521" spans="1:65" s="2" customFormat="1" ht="16.5" customHeight="1">
      <c r="A521" s="35"/>
      <c r="B521" s="36"/>
      <c r="C521" s="209" t="s">
        <v>550</v>
      </c>
      <c r="D521" s="209" t="s">
        <v>231</v>
      </c>
      <c r="E521" s="210" t="s">
        <v>551</v>
      </c>
      <c r="F521" s="211" t="s">
        <v>552</v>
      </c>
      <c r="G521" s="212" t="s">
        <v>239</v>
      </c>
      <c r="H521" s="213">
        <v>7</v>
      </c>
      <c r="I521" s="214"/>
      <c r="J521" s="215">
        <f>ROUND(I521*H521,2)</f>
        <v>0</v>
      </c>
      <c r="K521" s="216"/>
      <c r="L521" s="217"/>
      <c r="M521" s="218" t="s">
        <v>19</v>
      </c>
      <c r="N521" s="219" t="s">
        <v>43</v>
      </c>
      <c r="O521" s="65"/>
      <c r="P521" s="172">
        <f>O521*H521</f>
        <v>0</v>
      </c>
      <c r="Q521" s="172">
        <v>0</v>
      </c>
      <c r="R521" s="172">
        <f>Q521*H521</f>
        <v>0</v>
      </c>
      <c r="S521" s="172">
        <v>0</v>
      </c>
      <c r="T521" s="173">
        <f>S521*H521</f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174" t="s">
        <v>234</v>
      </c>
      <c r="AT521" s="174" t="s">
        <v>231</v>
      </c>
      <c r="AU521" s="174" t="s">
        <v>77</v>
      </c>
      <c r="AY521" s="18" t="s">
        <v>120</v>
      </c>
      <c r="BE521" s="175">
        <f>IF(N521="základní",J521,0)</f>
        <v>0</v>
      </c>
      <c r="BF521" s="175">
        <f>IF(N521="snížená",J521,0)</f>
        <v>0</v>
      </c>
      <c r="BG521" s="175">
        <f>IF(N521="zákl. přenesená",J521,0)</f>
        <v>0</v>
      </c>
      <c r="BH521" s="175">
        <f>IF(N521="sníž. přenesená",J521,0)</f>
        <v>0</v>
      </c>
      <c r="BI521" s="175">
        <f>IF(N521="nulová",J521,0)</f>
        <v>0</v>
      </c>
      <c r="BJ521" s="18" t="s">
        <v>77</v>
      </c>
      <c r="BK521" s="175">
        <f>ROUND(I521*H521,2)</f>
        <v>0</v>
      </c>
      <c r="BL521" s="18" t="s">
        <v>234</v>
      </c>
      <c r="BM521" s="174" t="s">
        <v>553</v>
      </c>
    </row>
    <row r="522" spans="2:51" s="12" customFormat="1" ht="11.25">
      <c r="B522" s="176"/>
      <c r="C522" s="177"/>
      <c r="D522" s="178" t="s">
        <v>127</v>
      </c>
      <c r="E522" s="179" t="s">
        <v>19</v>
      </c>
      <c r="F522" s="180" t="s">
        <v>447</v>
      </c>
      <c r="G522" s="177"/>
      <c r="H522" s="179" t="s">
        <v>19</v>
      </c>
      <c r="I522" s="181"/>
      <c r="J522" s="177"/>
      <c r="K522" s="177"/>
      <c r="L522" s="182"/>
      <c r="M522" s="183"/>
      <c r="N522" s="184"/>
      <c r="O522" s="184"/>
      <c r="P522" s="184"/>
      <c r="Q522" s="184"/>
      <c r="R522" s="184"/>
      <c r="S522" s="184"/>
      <c r="T522" s="185"/>
      <c r="AT522" s="186" t="s">
        <v>127</v>
      </c>
      <c r="AU522" s="186" t="s">
        <v>77</v>
      </c>
      <c r="AV522" s="12" t="s">
        <v>77</v>
      </c>
      <c r="AW522" s="12" t="s">
        <v>33</v>
      </c>
      <c r="AX522" s="12" t="s">
        <v>72</v>
      </c>
      <c r="AY522" s="186" t="s">
        <v>120</v>
      </c>
    </row>
    <row r="523" spans="2:51" s="13" customFormat="1" ht="11.25">
      <c r="B523" s="187"/>
      <c r="C523" s="188"/>
      <c r="D523" s="178" t="s">
        <v>127</v>
      </c>
      <c r="E523" s="189" t="s">
        <v>19</v>
      </c>
      <c r="F523" s="190" t="s">
        <v>156</v>
      </c>
      <c r="G523" s="188"/>
      <c r="H523" s="191">
        <v>7</v>
      </c>
      <c r="I523" s="192"/>
      <c r="J523" s="188"/>
      <c r="K523" s="188"/>
      <c r="L523" s="193"/>
      <c r="M523" s="194"/>
      <c r="N523" s="195"/>
      <c r="O523" s="195"/>
      <c r="P523" s="195"/>
      <c r="Q523" s="195"/>
      <c r="R523" s="195"/>
      <c r="S523" s="195"/>
      <c r="T523" s="196"/>
      <c r="AT523" s="197" t="s">
        <v>127</v>
      </c>
      <c r="AU523" s="197" t="s">
        <v>77</v>
      </c>
      <c r="AV523" s="13" t="s">
        <v>79</v>
      </c>
      <c r="AW523" s="13" t="s">
        <v>33</v>
      </c>
      <c r="AX523" s="13" t="s">
        <v>72</v>
      </c>
      <c r="AY523" s="197" t="s">
        <v>120</v>
      </c>
    </row>
    <row r="524" spans="2:51" s="15" customFormat="1" ht="11.25">
      <c r="B524" s="220"/>
      <c r="C524" s="221"/>
      <c r="D524" s="178" t="s">
        <v>127</v>
      </c>
      <c r="E524" s="222" t="s">
        <v>19</v>
      </c>
      <c r="F524" s="223" t="s">
        <v>242</v>
      </c>
      <c r="G524" s="221"/>
      <c r="H524" s="224">
        <v>7</v>
      </c>
      <c r="I524" s="225"/>
      <c r="J524" s="221"/>
      <c r="K524" s="221"/>
      <c r="L524" s="226"/>
      <c r="M524" s="227"/>
      <c r="N524" s="228"/>
      <c r="O524" s="228"/>
      <c r="P524" s="228"/>
      <c r="Q524" s="228"/>
      <c r="R524" s="228"/>
      <c r="S524" s="228"/>
      <c r="T524" s="229"/>
      <c r="AT524" s="230" t="s">
        <v>127</v>
      </c>
      <c r="AU524" s="230" t="s">
        <v>77</v>
      </c>
      <c r="AV524" s="15" t="s">
        <v>119</v>
      </c>
      <c r="AW524" s="15" t="s">
        <v>33</v>
      </c>
      <c r="AX524" s="15" t="s">
        <v>72</v>
      </c>
      <c r="AY524" s="230" t="s">
        <v>120</v>
      </c>
    </row>
    <row r="525" spans="2:51" s="14" customFormat="1" ht="11.25">
      <c r="B525" s="198"/>
      <c r="C525" s="199"/>
      <c r="D525" s="178" t="s">
        <v>127</v>
      </c>
      <c r="E525" s="200" t="s">
        <v>19</v>
      </c>
      <c r="F525" s="201" t="s">
        <v>130</v>
      </c>
      <c r="G525" s="199"/>
      <c r="H525" s="202">
        <v>7</v>
      </c>
      <c r="I525" s="203"/>
      <c r="J525" s="199"/>
      <c r="K525" s="199"/>
      <c r="L525" s="204"/>
      <c r="M525" s="205"/>
      <c r="N525" s="206"/>
      <c r="O525" s="206"/>
      <c r="P525" s="206"/>
      <c r="Q525" s="206"/>
      <c r="R525" s="206"/>
      <c r="S525" s="206"/>
      <c r="T525" s="207"/>
      <c r="AT525" s="208" t="s">
        <v>127</v>
      </c>
      <c r="AU525" s="208" t="s">
        <v>77</v>
      </c>
      <c r="AV525" s="14" t="s">
        <v>131</v>
      </c>
      <c r="AW525" s="14" t="s">
        <v>33</v>
      </c>
      <c r="AX525" s="14" t="s">
        <v>77</v>
      </c>
      <c r="AY525" s="208" t="s">
        <v>120</v>
      </c>
    </row>
    <row r="526" spans="1:65" s="2" customFormat="1" ht="16.5" customHeight="1">
      <c r="A526" s="35"/>
      <c r="B526" s="36"/>
      <c r="C526" s="209" t="s">
        <v>554</v>
      </c>
      <c r="D526" s="209" t="s">
        <v>231</v>
      </c>
      <c r="E526" s="210" t="s">
        <v>555</v>
      </c>
      <c r="F526" s="211" t="s">
        <v>291</v>
      </c>
      <c r="G526" s="212" t="s">
        <v>239</v>
      </c>
      <c r="H526" s="213">
        <v>7</v>
      </c>
      <c r="I526" s="214"/>
      <c r="J526" s="215">
        <f>ROUND(I526*H526,2)</f>
        <v>0</v>
      </c>
      <c r="K526" s="216"/>
      <c r="L526" s="217"/>
      <c r="M526" s="218" t="s">
        <v>19</v>
      </c>
      <c r="N526" s="219" t="s">
        <v>43</v>
      </c>
      <c r="O526" s="65"/>
      <c r="P526" s="172">
        <f>O526*H526</f>
        <v>0</v>
      </c>
      <c r="Q526" s="172">
        <v>0</v>
      </c>
      <c r="R526" s="172">
        <f>Q526*H526</f>
        <v>0</v>
      </c>
      <c r="S526" s="172">
        <v>0</v>
      </c>
      <c r="T526" s="173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174" t="s">
        <v>234</v>
      </c>
      <c r="AT526" s="174" t="s">
        <v>231</v>
      </c>
      <c r="AU526" s="174" t="s">
        <v>77</v>
      </c>
      <c r="AY526" s="18" t="s">
        <v>120</v>
      </c>
      <c r="BE526" s="175">
        <f>IF(N526="základní",J526,0)</f>
        <v>0</v>
      </c>
      <c r="BF526" s="175">
        <f>IF(N526="snížená",J526,0)</f>
        <v>0</v>
      </c>
      <c r="BG526" s="175">
        <f>IF(N526="zákl. přenesená",J526,0)</f>
        <v>0</v>
      </c>
      <c r="BH526" s="175">
        <f>IF(N526="sníž. přenesená",J526,0)</f>
        <v>0</v>
      </c>
      <c r="BI526" s="175">
        <f>IF(N526="nulová",J526,0)</f>
        <v>0</v>
      </c>
      <c r="BJ526" s="18" t="s">
        <v>77</v>
      </c>
      <c r="BK526" s="175">
        <f>ROUND(I526*H526,2)</f>
        <v>0</v>
      </c>
      <c r="BL526" s="18" t="s">
        <v>234</v>
      </c>
      <c r="BM526" s="174" t="s">
        <v>556</v>
      </c>
    </row>
    <row r="527" spans="2:51" s="12" customFormat="1" ht="11.25">
      <c r="B527" s="176"/>
      <c r="C527" s="177"/>
      <c r="D527" s="178" t="s">
        <v>127</v>
      </c>
      <c r="E527" s="179" t="s">
        <v>19</v>
      </c>
      <c r="F527" s="180" t="s">
        <v>447</v>
      </c>
      <c r="G527" s="177"/>
      <c r="H527" s="179" t="s">
        <v>19</v>
      </c>
      <c r="I527" s="181"/>
      <c r="J527" s="177"/>
      <c r="K527" s="177"/>
      <c r="L527" s="182"/>
      <c r="M527" s="183"/>
      <c r="N527" s="184"/>
      <c r="O527" s="184"/>
      <c r="P527" s="184"/>
      <c r="Q527" s="184"/>
      <c r="R527" s="184"/>
      <c r="S527" s="184"/>
      <c r="T527" s="185"/>
      <c r="AT527" s="186" t="s">
        <v>127</v>
      </c>
      <c r="AU527" s="186" t="s">
        <v>77</v>
      </c>
      <c r="AV527" s="12" t="s">
        <v>77</v>
      </c>
      <c r="AW527" s="12" t="s">
        <v>33</v>
      </c>
      <c r="AX527" s="12" t="s">
        <v>72</v>
      </c>
      <c r="AY527" s="186" t="s">
        <v>120</v>
      </c>
    </row>
    <row r="528" spans="2:51" s="13" customFormat="1" ht="11.25">
      <c r="B528" s="187"/>
      <c r="C528" s="188"/>
      <c r="D528" s="178" t="s">
        <v>127</v>
      </c>
      <c r="E528" s="189" t="s">
        <v>19</v>
      </c>
      <c r="F528" s="190" t="s">
        <v>156</v>
      </c>
      <c r="G528" s="188"/>
      <c r="H528" s="191">
        <v>7</v>
      </c>
      <c r="I528" s="192"/>
      <c r="J528" s="188"/>
      <c r="K528" s="188"/>
      <c r="L528" s="193"/>
      <c r="M528" s="194"/>
      <c r="N528" s="195"/>
      <c r="O528" s="195"/>
      <c r="P528" s="195"/>
      <c r="Q528" s="195"/>
      <c r="R528" s="195"/>
      <c r="S528" s="195"/>
      <c r="T528" s="196"/>
      <c r="AT528" s="197" t="s">
        <v>127</v>
      </c>
      <c r="AU528" s="197" t="s">
        <v>77</v>
      </c>
      <c r="AV528" s="13" t="s">
        <v>79</v>
      </c>
      <c r="AW528" s="13" t="s">
        <v>33</v>
      </c>
      <c r="AX528" s="13" t="s">
        <v>72</v>
      </c>
      <c r="AY528" s="197" t="s">
        <v>120</v>
      </c>
    </row>
    <row r="529" spans="2:51" s="15" customFormat="1" ht="11.25">
      <c r="B529" s="220"/>
      <c r="C529" s="221"/>
      <c r="D529" s="178" t="s">
        <v>127</v>
      </c>
      <c r="E529" s="222" t="s">
        <v>19</v>
      </c>
      <c r="F529" s="223" t="s">
        <v>242</v>
      </c>
      <c r="G529" s="221"/>
      <c r="H529" s="224">
        <v>7</v>
      </c>
      <c r="I529" s="225"/>
      <c r="J529" s="221"/>
      <c r="K529" s="221"/>
      <c r="L529" s="226"/>
      <c r="M529" s="227"/>
      <c r="N529" s="228"/>
      <c r="O529" s="228"/>
      <c r="P529" s="228"/>
      <c r="Q529" s="228"/>
      <c r="R529" s="228"/>
      <c r="S529" s="228"/>
      <c r="T529" s="229"/>
      <c r="AT529" s="230" t="s">
        <v>127</v>
      </c>
      <c r="AU529" s="230" t="s">
        <v>77</v>
      </c>
      <c r="AV529" s="15" t="s">
        <v>119</v>
      </c>
      <c r="AW529" s="15" t="s">
        <v>33</v>
      </c>
      <c r="AX529" s="15" t="s">
        <v>72</v>
      </c>
      <c r="AY529" s="230" t="s">
        <v>120</v>
      </c>
    </row>
    <row r="530" spans="2:51" s="14" customFormat="1" ht="11.25">
      <c r="B530" s="198"/>
      <c r="C530" s="199"/>
      <c r="D530" s="178" t="s">
        <v>127</v>
      </c>
      <c r="E530" s="200" t="s">
        <v>19</v>
      </c>
      <c r="F530" s="201" t="s">
        <v>130</v>
      </c>
      <c r="G530" s="199"/>
      <c r="H530" s="202">
        <v>7</v>
      </c>
      <c r="I530" s="203"/>
      <c r="J530" s="199"/>
      <c r="K530" s="199"/>
      <c r="L530" s="204"/>
      <c r="M530" s="205"/>
      <c r="N530" s="206"/>
      <c r="O530" s="206"/>
      <c r="P530" s="206"/>
      <c r="Q530" s="206"/>
      <c r="R530" s="206"/>
      <c r="S530" s="206"/>
      <c r="T530" s="207"/>
      <c r="AT530" s="208" t="s">
        <v>127</v>
      </c>
      <c r="AU530" s="208" t="s">
        <v>77</v>
      </c>
      <c r="AV530" s="14" t="s">
        <v>131</v>
      </c>
      <c r="AW530" s="14" t="s">
        <v>33</v>
      </c>
      <c r="AX530" s="14" t="s">
        <v>77</v>
      </c>
      <c r="AY530" s="208" t="s">
        <v>120</v>
      </c>
    </row>
    <row r="531" spans="1:65" s="2" customFormat="1" ht="16.5" customHeight="1">
      <c r="A531" s="35"/>
      <c r="B531" s="36"/>
      <c r="C531" s="209" t="s">
        <v>557</v>
      </c>
      <c r="D531" s="209" t="s">
        <v>231</v>
      </c>
      <c r="E531" s="210" t="s">
        <v>558</v>
      </c>
      <c r="F531" s="211" t="s">
        <v>559</v>
      </c>
      <c r="G531" s="212" t="s">
        <v>239</v>
      </c>
      <c r="H531" s="213">
        <v>4</v>
      </c>
      <c r="I531" s="214"/>
      <c r="J531" s="215">
        <f>ROUND(I531*H531,2)</f>
        <v>0</v>
      </c>
      <c r="K531" s="216"/>
      <c r="L531" s="217"/>
      <c r="M531" s="218" t="s">
        <v>19</v>
      </c>
      <c r="N531" s="219" t="s">
        <v>43</v>
      </c>
      <c r="O531" s="65"/>
      <c r="P531" s="172">
        <f>O531*H531</f>
        <v>0</v>
      </c>
      <c r="Q531" s="172">
        <v>0</v>
      </c>
      <c r="R531" s="172">
        <f>Q531*H531</f>
        <v>0</v>
      </c>
      <c r="S531" s="172">
        <v>0</v>
      </c>
      <c r="T531" s="173">
        <f>S531*H531</f>
        <v>0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R531" s="174" t="s">
        <v>234</v>
      </c>
      <c r="AT531" s="174" t="s">
        <v>231</v>
      </c>
      <c r="AU531" s="174" t="s">
        <v>77</v>
      </c>
      <c r="AY531" s="18" t="s">
        <v>120</v>
      </c>
      <c r="BE531" s="175">
        <f>IF(N531="základní",J531,0)</f>
        <v>0</v>
      </c>
      <c r="BF531" s="175">
        <f>IF(N531="snížená",J531,0)</f>
        <v>0</v>
      </c>
      <c r="BG531" s="175">
        <f>IF(N531="zákl. přenesená",J531,0)</f>
        <v>0</v>
      </c>
      <c r="BH531" s="175">
        <f>IF(N531="sníž. přenesená",J531,0)</f>
        <v>0</v>
      </c>
      <c r="BI531" s="175">
        <f>IF(N531="nulová",J531,0)</f>
        <v>0</v>
      </c>
      <c r="BJ531" s="18" t="s">
        <v>77</v>
      </c>
      <c r="BK531" s="175">
        <f>ROUND(I531*H531,2)</f>
        <v>0</v>
      </c>
      <c r="BL531" s="18" t="s">
        <v>234</v>
      </c>
      <c r="BM531" s="174" t="s">
        <v>560</v>
      </c>
    </row>
    <row r="532" spans="2:51" s="12" customFormat="1" ht="11.25">
      <c r="B532" s="176"/>
      <c r="C532" s="177"/>
      <c r="D532" s="178" t="s">
        <v>127</v>
      </c>
      <c r="E532" s="179" t="s">
        <v>19</v>
      </c>
      <c r="F532" s="180" t="s">
        <v>447</v>
      </c>
      <c r="G532" s="177"/>
      <c r="H532" s="179" t="s">
        <v>19</v>
      </c>
      <c r="I532" s="181"/>
      <c r="J532" s="177"/>
      <c r="K532" s="177"/>
      <c r="L532" s="182"/>
      <c r="M532" s="183"/>
      <c r="N532" s="184"/>
      <c r="O532" s="184"/>
      <c r="P532" s="184"/>
      <c r="Q532" s="184"/>
      <c r="R532" s="184"/>
      <c r="S532" s="184"/>
      <c r="T532" s="185"/>
      <c r="AT532" s="186" t="s">
        <v>127</v>
      </c>
      <c r="AU532" s="186" t="s">
        <v>77</v>
      </c>
      <c r="AV532" s="12" t="s">
        <v>77</v>
      </c>
      <c r="AW532" s="12" t="s">
        <v>33</v>
      </c>
      <c r="AX532" s="12" t="s">
        <v>72</v>
      </c>
      <c r="AY532" s="186" t="s">
        <v>120</v>
      </c>
    </row>
    <row r="533" spans="2:51" s="13" customFormat="1" ht="11.25">
      <c r="B533" s="187"/>
      <c r="C533" s="188"/>
      <c r="D533" s="178" t="s">
        <v>127</v>
      </c>
      <c r="E533" s="189" t="s">
        <v>19</v>
      </c>
      <c r="F533" s="190" t="s">
        <v>131</v>
      </c>
      <c r="G533" s="188"/>
      <c r="H533" s="191">
        <v>4</v>
      </c>
      <c r="I533" s="192"/>
      <c r="J533" s="188"/>
      <c r="K533" s="188"/>
      <c r="L533" s="193"/>
      <c r="M533" s="194"/>
      <c r="N533" s="195"/>
      <c r="O533" s="195"/>
      <c r="P533" s="195"/>
      <c r="Q533" s="195"/>
      <c r="R533" s="195"/>
      <c r="S533" s="195"/>
      <c r="T533" s="196"/>
      <c r="AT533" s="197" t="s">
        <v>127</v>
      </c>
      <c r="AU533" s="197" t="s">
        <v>77</v>
      </c>
      <c r="AV533" s="13" t="s">
        <v>79</v>
      </c>
      <c r="AW533" s="13" t="s">
        <v>33</v>
      </c>
      <c r="AX533" s="13" t="s">
        <v>72</v>
      </c>
      <c r="AY533" s="197" t="s">
        <v>120</v>
      </c>
    </row>
    <row r="534" spans="2:51" s="15" customFormat="1" ht="11.25">
      <c r="B534" s="220"/>
      <c r="C534" s="221"/>
      <c r="D534" s="178" t="s">
        <v>127</v>
      </c>
      <c r="E534" s="222" t="s">
        <v>19</v>
      </c>
      <c r="F534" s="223" t="s">
        <v>242</v>
      </c>
      <c r="G534" s="221"/>
      <c r="H534" s="224">
        <v>4</v>
      </c>
      <c r="I534" s="225"/>
      <c r="J534" s="221"/>
      <c r="K534" s="221"/>
      <c r="L534" s="226"/>
      <c r="M534" s="227"/>
      <c r="N534" s="228"/>
      <c r="O534" s="228"/>
      <c r="P534" s="228"/>
      <c r="Q534" s="228"/>
      <c r="R534" s="228"/>
      <c r="S534" s="228"/>
      <c r="T534" s="229"/>
      <c r="AT534" s="230" t="s">
        <v>127</v>
      </c>
      <c r="AU534" s="230" t="s">
        <v>77</v>
      </c>
      <c r="AV534" s="15" t="s">
        <v>119</v>
      </c>
      <c r="AW534" s="15" t="s">
        <v>33</v>
      </c>
      <c r="AX534" s="15" t="s">
        <v>72</v>
      </c>
      <c r="AY534" s="230" t="s">
        <v>120</v>
      </c>
    </row>
    <row r="535" spans="2:51" s="14" customFormat="1" ht="11.25">
      <c r="B535" s="198"/>
      <c r="C535" s="199"/>
      <c r="D535" s="178" t="s">
        <v>127</v>
      </c>
      <c r="E535" s="200" t="s">
        <v>19</v>
      </c>
      <c r="F535" s="201" t="s">
        <v>130</v>
      </c>
      <c r="G535" s="199"/>
      <c r="H535" s="202">
        <v>4</v>
      </c>
      <c r="I535" s="203"/>
      <c r="J535" s="199"/>
      <c r="K535" s="199"/>
      <c r="L535" s="204"/>
      <c r="M535" s="205"/>
      <c r="N535" s="206"/>
      <c r="O535" s="206"/>
      <c r="P535" s="206"/>
      <c r="Q535" s="206"/>
      <c r="R535" s="206"/>
      <c r="S535" s="206"/>
      <c r="T535" s="207"/>
      <c r="AT535" s="208" t="s">
        <v>127</v>
      </c>
      <c r="AU535" s="208" t="s">
        <v>77</v>
      </c>
      <c r="AV535" s="14" t="s">
        <v>131</v>
      </c>
      <c r="AW535" s="14" t="s">
        <v>33</v>
      </c>
      <c r="AX535" s="14" t="s">
        <v>77</v>
      </c>
      <c r="AY535" s="208" t="s">
        <v>120</v>
      </c>
    </row>
    <row r="536" spans="2:63" s="11" customFormat="1" ht="25.9" customHeight="1">
      <c r="B536" s="148"/>
      <c r="C536" s="149"/>
      <c r="D536" s="150" t="s">
        <v>71</v>
      </c>
      <c r="E536" s="151" t="s">
        <v>561</v>
      </c>
      <c r="F536" s="151" t="s">
        <v>562</v>
      </c>
      <c r="G536" s="149"/>
      <c r="H536" s="149"/>
      <c r="I536" s="152"/>
      <c r="J536" s="153">
        <f>BK536</f>
        <v>0</v>
      </c>
      <c r="K536" s="149"/>
      <c r="L536" s="154"/>
      <c r="M536" s="155"/>
      <c r="N536" s="156"/>
      <c r="O536" s="156"/>
      <c r="P536" s="157">
        <f>SUM(P537:P647)</f>
        <v>0</v>
      </c>
      <c r="Q536" s="156"/>
      <c r="R536" s="157">
        <f>SUM(R537:R647)</f>
        <v>15863.401138814</v>
      </c>
      <c r="S536" s="156"/>
      <c r="T536" s="158">
        <f>SUM(T537:T647)</f>
        <v>0</v>
      </c>
      <c r="AR536" s="159" t="s">
        <v>119</v>
      </c>
      <c r="AT536" s="160" t="s">
        <v>71</v>
      </c>
      <c r="AU536" s="160" t="s">
        <v>72</v>
      </c>
      <c r="AY536" s="159" t="s">
        <v>120</v>
      </c>
      <c r="BK536" s="161">
        <f>SUM(BK537:BK647)</f>
        <v>0</v>
      </c>
    </row>
    <row r="537" spans="1:65" s="2" customFormat="1" ht="37.9" customHeight="1">
      <c r="A537" s="35"/>
      <c r="B537" s="36"/>
      <c r="C537" s="162" t="s">
        <v>563</v>
      </c>
      <c r="D537" s="162" t="s">
        <v>121</v>
      </c>
      <c r="E537" s="163" t="s">
        <v>564</v>
      </c>
      <c r="F537" s="164" t="s">
        <v>565</v>
      </c>
      <c r="G537" s="165" t="s">
        <v>566</v>
      </c>
      <c r="H537" s="166">
        <v>325</v>
      </c>
      <c r="I537" s="167"/>
      <c r="J537" s="168">
        <f>ROUND(I537*H537,2)</f>
        <v>0</v>
      </c>
      <c r="K537" s="169"/>
      <c r="L537" s="40"/>
      <c r="M537" s="170" t="s">
        <v>19</v>
      </c>
      <c r="N537" s="171" t="s">
        <v>43</v>
      </c>
      <c r="O537" s="65"/>
      <c r="P537" s="172">
        <f>O537*H537</f>
        <v>0</v>
      </c>
      <c r="Q537" s="172">
        <v>0</v>
      </c>
      <c r="R537" s="172">
        <f>Q537*H537</f>
        <v>0</v>
      </c>
      <c r="S537" s="172">
        <v>0</v>
      </c>
      <c r="T537" s="173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174" t="s">
        <v>125</v>
      </c>
      <c r="AT537" s="174" t="s">
        <v>121</v>
      </c>
      <c r="AU537" s="174" t="s">
        <v>77</v>
      </c>
      <c r="AY537" s="18" t="s">
        <v>120</v>
      </c>
      <c r="BE537" s="175">
        <f>IF(N537="základní",J537,0)</f>
        <v>0</v>
      </c>
      <c r="BF537" s="175">
        <f>IF(N537="snížená",J537,0)</f>
        <v>0</v>
      </c>
      <c r="BG537" s="175">
        <f>IF(N537="zákl. přenesená",J537,0)</f>
        <v>0</v>
      </c>
      <c r="BH537" s="175">
        <f>IF(N537="sníž. přenesená",J537,0)</f>
        <v>0</v>
      </c>
      <c r="BI537" s="175">
        <f>IF(N537="nulová",J537,0)</f>
        <v>0</v>
      </c>
      <c r="BJ537" s="18" t="s">
        <v>77</v>
      </c>
      <c r="BK537" s="175">
        <f>ROUND(I537*H537,2)</f>
        <v>0</v>
      </c>
      <c r="BL537" s="18" t="s">
        <v>125</v>
      </c>
      <c r="BM537" s="174" t="s">
        <v>567</v>
      </c>
    </row>
    <row r="538" spans="2:51" s="12" customFormat="1" ht="11.25">
      <c r="B538" s="176"/>
      <c r="C538" s="177"/>
      <c r="D538" s="178" t="s">
        <v>127</v>
      </c>
      <c r="E538" s="179" t="s">
        <v>19</v>
      </c>
      <c r="F538" s="180" t="s">
        <v>568</v>
      </c>
      <c r="G538" s="177"/>
      <c r="H538" s="179" t="s">
        <v>19</v>
      </c>
      <c r="I538" s="181"/>
      <c r="J538" s="177"/>
      <c r="K538" s="177"/>
      <c r="L538" s="182"/>
      <c r="M538" s="183"/>
      <c r="N538" s="184"/>
      <c r="O538" s="184"/>
      <c r="P538" s="184"/>
      <c r="Q538" s="184"/>
      <c r="R538" s="184"/>
      <c r="S538" s="184"/>
      <c r="T538" s="185"/>
      <c r="AT538" s="186" t="s">
        <v>127</v>
      </c>
      <c r="AU538" s="186" t="s">
        <v>77</v>
      </c>
      <c r="AV538" s="12" t="s">
        <v>77</v>
      </c>
      <c r="AW538" s="12" t="s">
        <v>33</v>
      </c>
      <c r="AX538" s="12" t="s">
        <v>72</v>
      </c>
      <c r="AY538" s="186" t="s">
        <v>120</v>
      </c>
    </row>
    <row r="539" spans="2:51" s="13" customFormat="1" ht="11.25">
      <c r="B539" s="187"/>
      <c r="C539" s="188"/>
      <c r="D539" s="178" t="s">
        <v>127</v>
      </c>
      <c r="E539" s="189" t="s">
        <v>19</v>
      </c>
      <c r="F539" s="190" t="s">
        <v>569</v>
      </c>
      <c r="G539" s="188"/>
      <c r="H539" s="191">
        <v>325</v>
      </c>
      <c r="I539" s="192"/>
      <c r="J539" s="188"/>
      <c r="K539" s="188"/>
      <c r="L539" s="193"/>
      <c r="M539" s="194"/>
      <c r="N539" s="195"/>
      <c r="O539" s="195"/>
      <c r="P539" s="195"/>
      <c r="Q539" s="195"/>
      <c r="R539" s="195"/>
      <c r="S539" s="195"/>
      <c r="T539" s="196"/>
      <c r="AT539" s="197" t="s">
        <v>127</v>
      </c>
      <c r="AU539" s="197" t="s">
        <v>77</v>
      </c>
      <c r="AV539" s="13" t="s">
        <v>79</v>
      </c>
      <c r="AW539" s="13" t="s">
        <v>33</v>
      </c>
      <c r="AX539" s="13" t="s">
        <v>72</v>
      </c>
      <c r="AY539" s="197" t="s">
        <v>120</v>
      </c>
    </row>
    <row r="540" spans="2:51" s="14" customFormat="1" ht="11.25">
      <c r="B540" s="198"/>
      <c r="C540" s="199"/>
      <c r="D540" s="178" t="s">
        <v>127</v>
      </c>
      <c r="E540" s="200" t="s">
        <v>19</v>
      </c>
      <c r="F540" s="201" t="s">
        <v>130</v>
      </c>
      <c r="G540" s="199"/>
      <c r="H540" s="202">
        <v>325</v>
      </c>
      <c r="I540" s="203"/>
      <c r="J540" s="199"/>
      <c r="K540" s="199"/>
      <c r="L540" s="204"/>
      <c r="M540" s="205"/>
      <c r="N540" s="206"/>
      <c r="O540" s="206"/>
      <c r="P540" s="206"/>
      <c r="Q540" s="206"/>
      <c r="R540" s="206"/>
      <c r="S540" s="206"/>
      <c r="T540" s="207"/>
      <c r="AT540" s="208" t="s">
        <v>127</v>
      </c>
      <c r="AU540" s="208" t="s">
        <v>77</v>
      </c>
      <c r="AV540" s="14" t="s">
        <v>131</v>
      </c>
      <c r="AW540" s="14" t="s">
        <v>33</v>
      </c>
      <c r="AX540" s="14" t="s">
        <v>77</v>
      </c>
      <c r="AY540" s="208" t="s">
        <v>120</v>
      </c>
    </row>
    <row r="541" spans="1:65" s="2" customFormat="1" ht="24.2" customHeight="1">
      <c r="A541" s="35"/>
      <c r="B541" s="36"/>
      <c r="C541" s="162" t="s">
        <v>570</v>
      </c>
      <c r="D541" s="162" t="s">
        <v>121</v>
      </c>
      <c r="E541" s="163" t="s">
        <v>571</v>
      </c>
      <c r="F541" s="164" t="s">
        <v>572</v>
      </c>
      <c r="G541" s="165" t="s">
        <v>566</v>
      </c>
      <c r="H541" s="166">
        <v>10500</v>
      </c>
      <c r="I541" s="167"/>
      <c r="J541" s="168">
        <f>ROUND(I541*H541,2)</f>
        <v>0</v>
      </c>
      <c r="K541" s="169"/>
      <c r="L541" s="40"/>
      <c r="M541" s="170" t="s">
        <v>19</v>
      </c>
      <c r="N541" s="171" t="s">
        <v>43</v>
      </c>
      <c r="O541" s="65"/>
      <c r="P541" s="172">
        <f>O541*H541</f>
        <v>0</v>
      </c>
      <c r="Q541" s="172">
        <v>0</v>
      </c>
      <c r="R541" s="172">
        <f>Q541*H541</f>
        <v>0</v>
      </c>
      <c r="S541" s="172">
        <v>0</v>
      </c>
      <c r="T541" s="173">
        <f>S541*H541</f>
        <v>0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R541" s="174" t="s">
        <v>125</v>
      </c>
      <c r="AT541" s="174" t="s">
        <v>121</v>
      </c>
      <c r="AU541" s="174" t="s">
        <v>77</v>
      </c>
      <c r="AY541" s="18" t="s">
        <v>120</v>
      </c>
      <c r="BE541" s="175">
        <f>IF(N541="základní",J541,0)</f>
        <v>0</v>
      </c>
      <c r="BF541" s="175">
        <f>IF(N541="snížená",J541,0)</f>
        <v>0</v>
      </c>
      <c r="BG541" s="175">
        <f>IF(N541="zákl. přenesená",J541,0)</f>
        <v>0</v>
      </c>
      <c r="BH541" s="175">
        <f>IF(N541="sníž. přenesená",J541,0)</f>
        <v>0</v>
      </c>
      <c r="BI541" s="175">
        <f>IF(N541="nulová",J541,0)</f>
        <v>0</v>
      </c>
      <c r="BJ541" s="18" t="s">
        <v>77</v>
      </c>
      <c r="BK541" s="175">
        <f>ROUND(I541*H541,2)</f>
        <v>0</v>
      </c>
      <c r="BL541" s="18" t="s">
        <v>125</v>
      </c>
      <c r="BM541" s="174" t="s">
        <v>573</v>
      </c>
    </row>
    <row r="542" spans="2:51" s="12" customFormat="1" ht="11.25">
      <c r="B542" s="176"/>
      <c r="C542" s="177"/>
      <c r="D542" s="178" t="s">
        <v>127</v>
      </c>
      <c r="E542" s="179" t="s">
        <v>19</v>
      </c>
      <c r="F542" s="180" t="s">
        <v>568</v>
      </c>
      <c r="G542" s="177"/>
      <c r="H542" s="179" t="s">
        <v>19</v>
      </c>
      <c r="I542" s="181"/>
      <c r="J542" s="177"/>
      <c r="K542" s="177"/>
      <c r="L542" s="182"/>
      <c r="M542" s="183"/>
      <c r="N542" s="184"/>
      <c r="O542" s="184"/>
      <c r="P542" s="184"/>
      <c r="Q542" s="184"/>
      <c r="R542" s="184"/>
      <c r="S542" s="184"/>
      <c r="T542" s="185"/>
      <c r="AT542" s="186" t="s">
        <v>127</v>
      </c>
      <c r="AU542" s="186" t="s">
        <v>77</v>
      </c>
      <c r="AV542" s="12" t="s">
        <v>77</v>
      </c>
      <c r="AW542" s="12" t="s">
        <v>33</v>
      </c>
      <c r="AX542" s="12" t="s">
        <v>72</v>
      </c>
      <c r="AY542" s="186" t="s">
        <v>120</v>
      </c>
    </row>
    <row r="543" spans="2:51" s="13" customFormat="1" ht="11.25">
      <c r="B543" s="187"/>
      <c r="C543" s="188"/>
      <c r="D543" s="178" t="s">
        <v>127</v>
      </c>
      <c r="E543" s="189" t="s">
        <v>19</v>
      </c>
      <c r="F543" s="190" t="s">
        <v>574</v>
      </c>
      <c r="G543" s="188"/>
      <c r="H543" s="191">
        <v>10500</v>
      </c>
      <c r="I543" s="192"/>
      <c r="J543" s="188"/>
      <c r="K543" s="188"/>
      <c r="L543" s="193"/>
      <c r="M543" s="194"/>
      <c r="N543" s="195"/>
      <c r="O543" s="195"/>
      <c r="P543" s="195"/>
      <c r="Q543" s="195"/>
      <c r="R543" s="195"/>
      <c r="S543" s="195"/>
      <c r="T543" s="196"/>
      <c r="AT543" s="197" t="s">
        <v>127</v>
      </c>
      <c r="AU543" s="197" t="s">
        <v>77</v>
      </c>
      <c r="AV543" s="13" t="s">
        <v>79</v>
      </c>
      <c r="AW543" s="13" t="s">
        <v>33</v>
      </c>
      <c r="AX543" s="13" t="s">
        <v>72</v>
      </c>
      <c r="AY543" s="197" t="s">
        <v>120</v>
      </c>
    </row>
    <row r="544" spans="2:51" s="14" customFormat="1" ht="11.25">
      <c r="B544" s="198"/>
      <c r="C544" s="199"/>
      <c r="D544" s="178" t="s">
        <v>127</v>
      </c>
      <c r="E544" s="200" t="s">
        <v>19</v>
      </c>
      <c r="F544" s="201" t="s">
        <v>130</v>
      </c>
      <c r="G544" s="199"/>
      <c r="H544" s="202">
        <v>10500</v>
      </c>
      <c r="I544" s="203"/>
      <c r="J544" s="199"/>
      <c r="K544" s="199"/>
      <c r="L544" s="204"/>
      <c r="M544" s="205"/>
      <c r="N544" s="206"/>
      <c r="O544" s="206"/>
      <c r="P544" s="206"/>
      <c r="Q544" s="206"/>
      <c r="R544" s="206"/>
      <c r="S544" s="206"/>
      <c r="T544" s="207"/>
      <c r="AT544" s="208" t="s">
        <v>127</v>
      </c>
      <c r="AU544" s="208" t="s">
        <v>77</v>
      </c>
      <c r="AV544" s="14" t="s">
        <v>131</v>
      </c>
      <c r="AW544" s="14" t="s">
        <v>33</v>
      </c>
      <c r="AX544" s="14" t="s">
        <v>77</v>
      </c>
      <c r="AY544" s="208" t="s">
        <v>120</v>
      </c>
    </row>
    <row r="545" spans="1:65" s="2" customFormat="1" ht="24.2" customHeight="1">
      <c r="A545" s="35"/>
      <c r="B545" s="36"/>
      <c r="C545" s="162" t="s">
        <v>575</v>
      </c>
      <c r="D545" s="162" t="s">
        <v>121</v>
      </c>
      <c r="E545" s="163" t="s">
        <v>576</v>
      </c>
      <c r="F545" s="164" t="s">
        <v>577</v>
      </c>
      <c r="G545" s="165" t="s">
        <v>566</v>
      </c>
      <c r="H545" s="166">
        <v>10825</v>
      </c>
      <c r="I545" s="167"/>
      <c r="J545" s="168">
        <f>ROUND(I545*H545,2)</f>
        <v>0</v>
      </c>
      <c r="K545" s="169"/>
      <c r="L545" s="40"/>
      <c r="M545" s="170" t="s">
        <v>19</v>
      </c>
      <c r="N545" s="171" t="s">
        <v>43</v>
      </c>
      <c r="O545" s="65"/>
      <c r="P545" s="172">
        <f>O545*H545</f>
        <v>0</v>
      </c>
      <c r="Q545" s="172">
        <v>0</v>
      </c>
      <c r="R545" s="172">
        <f>Q545*H545</f>
        <v>0</v>
      </c>
      <c r="S545" s="172">
        <v>0</v>
      </c>
      <c r="T545" s="173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74" t="s">
        <v>131</v>
      </c>
      <c r="AT545" s="174" t="s">
        <v>121</v>
      </c>
      <c r="AU545" s="174" t="s">
        <v>77</v>
      </c>
      <c r="AY545" s="18" t="s">
        <v>120</v>
      </c>
      <c r="BE545" s="175">
        <f>IF(N545="základní",J545,0)</f>
        <v>0</v>
      </c>
      <c r="BF545" s="175">
        <f>IF(N545="snížená",J545,0)</f>
        <v>0</v>
      </c>
      <c r="BG545" s="175">
        <f>IF(N545="zákl. přenesená",J545,0)</f>
        <v>0</v>
      </c>
      <c r="BH545" s="175">
        <f>IF(N545="sníž. přenesená",J545,0)</f>
        <v>0</v>
      </c>
      <c r="BI545" s="175">
        <f>IF(N545="nulová",J545,0)</f>
        <v>0</v>
      </c>
      <c r="BJ545" s="18" t="s">
        <v>77</v>
      </c>
      <c r="BK545" s="175">
        <f>ROUND(I545*H545,2)</f>
        <v>0</v>
      </c>
      <c r="BL545" s="18" t="s">
        <v>131</v>
      </c>
      <c r="BM545" s="174" t="s">
        <v>578</v>
      </c>
    </row>
    <row r="546" spans="2:51" s="12" customFormat="1" ht="11.25">
      <c r="B546" s="176"/>
      <c r="C546" s="177"/>
      <c r="D546" s="178" t="s">
        <v>127</v>
      </c>
      <c r="E546" s="179" t="s">
        <v>19</v>
      </c>
      <c r="F546" s="180" t="s">
        <v>568</v>
      </c>
      <c r="G546" s="177"/>
      <c r="H546" s="179" t="s">
        <v>19</v>
      </c>
      <c r="I546" s="181"/>
      <c r="J546" s="177"/>
      <c r="K546" s="177"/>
      <c r="L546" s="182"/>
      <c r="M546" s="183"/>
      <c r="N546" s="184"/>
      <c r="O546" s="184"/>
      <c r="P546" s="184"/>
      <c r="Q546" s="184"/>
      <c r="R546" s="184"/>
      <c r="S546" s="184"/>
      <c r="T546" s="185"/>
      <c r="AT546" s="186" t="s">
        <v>127</v>
      </c>
      <c r="AU546" s="186" t="s">
        <v>77</v>
      </c>
      <c r="AV546" s="12" t="s">
        <v>77</v>
      </c>
      <c r="AW546" s="12" t="s">
        <v>33</v>
      </c>
      <c r="AX546" s="12" t="s">
        <v>72</v>
      </c>
      <c r="AY546" s="186" t="s">
        <v>120</v>
      </c>
    </row>
    <row r="547" spans="2:51" s="13" customFormat="1" ht="11.25">
      <c r="B547" s="187"/>
      <c r="C547" s="188"/>
      <c r="D547" s="178" t="s">
        <v>127</v>
      </c>
      <c r="E547" s="189" t="s">
        <v>19</v>
      </c>
      <c r="F547" s="190" t="s">
        <v>579</v>
      </c>
      <c r="G547" s="188"/>
      <c r="H547" s="191">
        <v>10825</v>
      </c>
      <c r="I547" s="192"/>
      <c r="J547" s="188"/>
      <c r="K547" s="188"/>
      <c r="L547" s="193"/>
      <c r="M547" s="194"/>
      <c r="N547" s="195"/>
      <c r="O547" s="195"/>
      <c r="P547" s="195"/>
      <c r="Q547" s="195"/>
      <c r="R547" s="195"/>
      <c r="S547" s="195"/>
      <c r="T547" s="196"/>
      <c r="AT547" s="197" t="s">
        <v>127</v>
      </c>
      <c r="AU547" s="197" t="s">
        <v>77</v>
      </c>
      <c r="AV547" s="13" t="s">
        <v>79</v>
      </c>
      <c r="AW547" s="13" t="s">
        <v>33</v>
      </c>
      <c r="AX547" s="13" t="s">
        <v>72</v>
      </c>
      <c r="AY547" s="197" t="s">
        <v>120</v>
      </c>
    </row>
    <row r="548" spans="2:51" s="14" customFormat="1" ht="11.25">
      <c r="B548" s="198"/>
      <c r="C548" s="199"/>
      <c r="D548" s="178" t="s">
        <v>127</v>
      </c>
      <c r="E548" s="200" t="s">
        <v>19</v>
      </c>
      <c r="F548" s="201" t="s">
        <v>130</v>
      </c>
      <c r="G548" s="199"/>
      <c r="H548" s="202">
        <v>10825</v>
      </c>
      <c r="I548" s="203"/>
      <c r="J548" s="199"/>
      <c r="K548" s="199"/>
      <c r="L548" s="204"/>
      <c r="M548" s="205"/>
      <c r="N548" s="206"/>
      <c r="O548" s="206"/>
      <c r="P548" s="206"/>
      <c r="Q548" s="206"/>
      <c r="R548" s="206"/>
      <c r="S548" s="206"/>
      <c r="T548" s="207"/>
      <c r="AT548" s="208" t="s">
        <v>127</v>
      </c>
      <c r="AU548" s="208" t="s">
        <v>77</v>
      </c>
      <c r="AV548" s="14" t="s">
        <v>131</v>
      </c>
      <c r="AW548" s="14" t="s">
        <v>33</v>
      </c>
      <c r="AX548" s="14" t="s">
        <v>77</v>
      </c>
      <c r="AY548" s="208" t="s">
        <v>120</v>
      </c>
    </row>
    <row r="549" spans="1:65" s="2" customFormat="1" ht="37.9" customHeight="1">
      <c r="A549" s="35"/>
      <c r="B549" s="36"/>
      <c r="C549" s="162" t="s">
        <v>580</v>
      </c>
      <c r="D549" s="162" t="s">
        <v>121</v>
      </c>
      <c r="E549" s="163" t="s">
        <v>581</v>
      </c>
      <c r="F549" s="164" t="s">
        <v>582</v>
      </c>
      <c r="G549" s="165" t="s">
        <v>566</v>
      </c>
      <c r="H549" s="166">
        <v>0.9</v>
      </c>
      <c r="I549" s="167"/>
      <c r="J549" s="168">
        <f>ROUND(I549*H549,2)</f>
        <v>0</v>
      </c>
      <c r="K549" s="169"/>
      <c r="L549" s="40"/>
      <c r="M549" s="170" t="s">
        <v>19</v>
      </c>
      <c r="N549" s="171" t="s">
        <v>43</v>
      </c>
      <c r="O549" s="65"/>
      <c r="P549" s="172">
        <f>O549*H549</f>
        <v>0</v>
      </c>
      <c r="Q549" s="172">
        <v>0</v>
      </c>
      <c r="R549" s="172">
        <f>Q549*H549</f>
        <v>0</v>
      </c>
      <c r="S549" s="172">
        <v>0</v>
      </c>
      <c r="T549" s="173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174" t="s">
        <v>125</v>
      </c>
      <c r="AT549" s="174" t="s">
        <v>121</v>
      </c>
      <c r="AU549" s="174" t="s">
        <v>77</v>
      </c>
      <c r="AY549" s="18" t="s">
        <v>120</v>
      </c>
      <c r="BE549" s="175">
        <f>IF(N549="základní",J549,0)</f>
        <v>0</v>
      </c>
      <c r="BF549" s="175">
        <f>IF(N549="snížená",J549,0)</f>
        <v>0</v>
      </c>
      <c r="BG549" s="175">
        <f>IF(N549="zákl. přenesená",J549,0)</f>
        <v>0</v>
      </c>
      <c r="BH549" s="175">
        <f>IF(N549="sníž. přenesená",J549,0)</f>
        <v>0</v>
      </c>
      <c r="BI549" s="175">
        <f>IF(N549="nulová",J549,0)</f>
        <v>0</v>
      </c>
      <c r="BJ549" s="18" t="s">
        <v>77</v>
      </c>
      <c r="BK549" s="175">
        <f>ROUND(I549*H549,2)</f>
        <v>0</v>
      </c>
      <c r="BL549" s="18" t="s">
        <v>125</v>
      </c>
      <c r="BM549" s="174" t="s">
        <v>583</v>
      </c>
    </row>
    <row r="550" spans="2:51" s="12" customFormat="1" ht="11.25">
      <c r="B550" s="176"/>
      <c r="C550" s="177"/>
      <c r="D550" s="178" t="s">
        <v>127</v>
      </c>
      <c r="E550" s="179" t="s">
        <v>19</v>
      </c>
      <c r="F550" s="180" t="s">
        <v>568</v>
      </c>
      <c r="G550" s="177"/>
      <c r="H550" s="179" t="s">
        <v>19</v>
      </c>
      <c r="I550" s="181"/>
      <c r="J550" s="177"/>
      <c r="K550" s="177"/>
      <c r="L550" s="182"/>
      <c r="M550" s="183"/>
      <c r="N550" s="184"/>
      <c r="O550" s="184"/>
      <c r="P550" s="184"/>
      <c r="Q550" s="184"/>
      <c r="R550" s="184"/>
      <c r="S550" s="184"/>
      <c r="T550" s="185"/>
      <c r="AT550" s="186" t="s">
        <v>127</v>
      </c>
      <c r="AU550" s="186" t="s">
        <v>77</v>
      </c>
      <c r="AV550" s="12" t="s">
        <v>77</v>
      </c>
      <c r="AW550" s="12" t="s">
        <v>33</v>
      </c>
      <c r="AX550" s="12" t="s">
        <v>72</v>
      </c>
      <c r="AY550" s="186" t="s">
        <v>120</v>
      </c>
    </row>
    <row r="551" spans="2:51" s="13" customFormat="1" ht="11.25">
      <c r="B551" s="187"/>
      <c r="C551" s="188"/>
      <c r="D551" s="178" t="s">
        <v>127</v>
      </c>
      <c r="E551" s="189" t="s">
        <v>19</v>
      </c>
      <c r="F551" s="190" t="s">
        <v>584</v>
      </c>
      <c r="G551" s="188"/>
      <c r="H551" s="191">
        <v>0.9</v>
      </c>
      <c r="I551" s="192"/>
      <c r="J551" s="188"/>
      <c r="K551" s="188"/>
      <c r="L551" s="193"/>
      <c r="M551" s="194"/>
      <c r="N551" s="195"/>
      <c r="O551" s="195"/>
      <c r="P551" s="195"/>
      <c r="Q551" s="195"/>
      <c r="R551" s="195"/>
      <c r="S551" s="195"/>
      <c r="T551" s="196"/>
      <c r="AT551" s="197" t="s">
        <v>127</v>
      </c>
      <c r="AU551" s="197" t="s">
        <v>77</v>
      </c>
      <c r="AV551" s="13" t="s">
        <v>79</v>
      </c>
      <c r="AW551" s="13" t="s">
        <v>33</v>
      </c>
      <c r="AX551" s="13" t="s">
        <v>72</v>
      </c>
      <c r="AY551" s="197" t="s">
        <v>120</v>
      </c>
    </row>
    <row r="552" spans="2:51" s="14" customFormat="1" ht="11.25">
      <c r="B552" s="198"/>
      <c r="C552" s="199"/>
      <c r="D552" s="178" t="s">
        <v>127</v>
      </c>
      <c r="E552" s="200" t="s">
        <v>19</v>
      </c>
      <c r="F552" s="201" t="s">
        <v>130</v>
      </c>
      <c r="G552" s="199"/>
      <c r="H552" s="202">
        <v>0.9</v>
      </c>
      <c r="I552" s="203"/>
      <c r="J552" s="199"/>
      <c r="K552" s="199"/>
      <c r="L552" s="204"/>
      <c r="M552" s="205"/>
      <c r="N552" s="206"/>
      <c r="O552" s="206"/>
      <c r="P552" s="206"/>
      <c r="Q552" s="206"/>
      <c r="R552" s="206"/>
      <c r="S552" s="206"/>
      <c r="T552" s="207"/>
      <c r="AT552" s="208" t="s">
        <v>127</v>
      </c>
      <c r="AU552" s="208" t="s">
        <v>77</v>
      </c>
      <c r="AV552" s="14" t="s">
        <v>131</v>
      </c>
      <c r="AW552" s="14" t="s">
        <v>33</v>
      </c>
      <c r="AX552" s="14" t="s">
        <v>77</v>
      </c>
      <c r="AY552" s="208" t="s">
        <v>120</v>
      </c>
    </row>
    <row r="553" spans="1:65" s="2" customFormat="1" ht="24.2" customHeight="1">
      <c r="A553" s="35"/>
      <c r="B553" s="36"/>
      <c r="C553" s="162" t="s">
        <v>324</v>
      </c>
      <c r="D553" s="162" t="s">
        <v>121</v>
      </c>
      <c r="E553" s="163" t="s">
        <v>585</v>
      </c>
      <c r="F553" s="164" t="s">
        <v>586</v>
      </c>
      <c r="G553" s="165" t="s">
        <v>566</v>
      </c>
      <c r="H553" s="166">
        <v>29.1</v>
      </c>
      <c r="I553" s="167"/>
      <c r="J553" s="168">
        <f>ROUND(I553*H553,2)</f>
        <v>0</v>
      </c>
      <c r="K553" s="169"/>
      <c r="L553" s="40"/>
      <c r="M553" s="170" t="s">
        <v>19</v>
      </c>
      <c r="N553" s="171" t="s">
        <v>43</v>
      </c>
      <c r="O553" s="65"/>
      <c r="P553" s="172">
        <f>O553*H553</f>
        <v>0</v>
      </c>
      <c r="Q553" s="172">
        <v>0</v>
      </c>
      <c r="R553" s="172">
        <f>Q553*H553</f>
        <v>0</v>
      </c>
      <c r="S553" s="172">
        <v>0</v>
      </c>
      <c r="T553" s="173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174" t="s">
        <v>125</v>
      </c>
      <c r="AT553" s="174" t="s">
        <v>121</v>
      </c>
      <c r="AU553" s="174" t="s">
        <v>77</v>
      </c>
      <c r="AY553" s="18" t="s">
        <v>120</v>
      </c>
      <c r="BE553" s="175">
        <f>IF(N553="základní",J553,0)</f>
        <v>0</v>
      </c>
      <c r="BF553" s="175">
        <f>IF(N553="snížená",J553,0)</f>
        <v>0</v>
      </c>
      <c r="BG553" s="175">
        <f>IF(N553="zákl. přenesená",J553,0)</f>
        <v>0</v>
      </c>
      <c r="BH553" s="175">
        <f>IF(N553="sníž. přenesená",J553,0)</f>
        <v>0</v>
      </c>
      <c r="BI553" s="175">
        <f>IF(N553="nulová",J553,0)</f>
        <v>0</v>
      </c>
      <c r="BJ553" s="18" t="s">
        <v>77</v>
      </c>
      <c r="BK553" s="175">
        <f>ROUND(I553*H553,2)</f>
        <v>0</v>
      </c>
      <c r="BL553" s="18" t="s">
        <v>125</v>
      </c>
      <c r="BM553" s="174" t="s">
        <v>587</v>
      </c>
    </row>
    <row r="554" spans="2:51" s="12" customFormat="1" ht="11.25">
      <c r="B554" s="176"/>
      <c r="C554" s="177"/>
      <c r="D554" s="178" t="s">
        <v>127</v>
      </c>
      <c r="E554" s="179" t="s">
        <v>19</v>
      </c>
      <c r="F554" s="180" t="s">
        <v>588</v>
      </c>
      <c r="G554" s="177"/>
      <c r="H554" s="179" t="s">
        <v>19</v>
      </c>
      <c r="I554" s="181"/>
      <c r="J554" s="177"/>
      <c r="K554" s="177"/>
      <c r="L554" s="182"/>
      <c r="M554" s="183"/>
      <c r="N554" s="184"/>
      <c r="O554" s="184"/>
      <c r="P554" s="184"/>
      <c r="Q554" s="184"/>
      <c r="R554" s="184"/>
      <c r="S554" s="184"/>
      <c r="T554" s="185"/>
      <c r="AT554" s="186" t="s">
        <v>127</v>
      </c>
      <c r="AU554" s="186" t="s">
        <v>77</v>
      </c>
      <c r="AV554" s="12" t="s">
        <v>77</v>
      </c>
      <c r="AW554" s="12" t="s">
        <v>33</v>
      </c>
      <c r="AX554" s="12" t="s">
        <v>72</v>
      </c>
      <c r="AY554" s="186" t="s">
        <v>120</v>
      </c>
    </row>
    <row r="555" spans="2:51" s="13" customFormat="1" ht="11.25">
      <c r="B555" s="187"/>
      <c r="C555" s="188"/>
      <c r="D555" s="178" t="s">
        <v>127</v>
      </c>
      <c r="E555" s="189" t="s">
        <v>19</v>
      </c>
      <c r="F555" s="190" t="s">
        <v>589</v>
      </c>
      <c r="G555" s="188"/>
      <c r="H555" s="191">
        <v>29.1</v>
      </c>
      <c r="I555" s="192"/>
      <c r="J555" s="188"/>
      <c r="K555" s="188"/>
      <c r="L555" s="193"/>
      <c r="M555" s="194"/>
      <c r="N555" s="195"/>
      <c r="O555" s="195"/>
      <c r="P555" s="195"/>
      <c r="Q555" s="195"/>
      <c r="R555" s="195"/>
      <c r="S555" s="195"/>
      <c r="T555" s="196"/>
      <c r="AT555" s="197" t="s">
        <v>127</v>
      </c>
      <c r="AU555" s="197" t="s">
        <v>77</v>
      </c>
      <c r="AV555" s="13" t="s">
        <v>79</v>
      </c>
      <c r="AW555" s="13" t="s">
        <v>33</v>
      </c>
      <c r="AX555" s="13" t="s">
        <v>72</v>
      </c>
      <c r="AY555" s="197" t="s">
        <v>120</v>
      </c>
    </row>
    <row r="556" spans="2:51" s="14" customFormat="1" ht="11.25">
      <c r="B556" s="198"/>
      <c r="C556" s="199"/>
      <c r="D556" s="178" t="s">
        <v>127</v>
      </c>
      <c r="E556" s="200" t="s">
        <v>19</v>
      </c>
      <c r="F556" s="201" t="s">
        <v>130</v>
      </c>
      <c r="G556" s="199"/>
      <c r="H556" s="202">
        <v>29.1</v>
      </c>
      <c r="I556" s="203"/>
      <c r="J556" s="199"/>
      <c r="K556" s="199"/>
      <c r="L556" s="204"/>
      <c r="M556" s="205"/>
      <c r="N556" s="206"/>
      <c r="O556" s="206"/>
      <c r="P556" s="206"/>
      <c r="Q556" s="206"/>
      <c r="R556" s="206"/>
      <c r="S556" s="206"/>
      <c r="T556" s="207"/>
      <c r="AT556" s="208" t="s">
        <v>127</v>
      </c>
      <c r="AU556" s="208" t="s">
        <v>77</v>
      </c>
      <c r="AV556" s="14" t="s">
        <v>131</v>
      </c>
      <c r="AW556" s="14" t="s">
        <v>33</v>
      </c>
      <c r="AX556" s="14" t="s">
        <v>77</v>
      </c>
      <c r="AY556" s="208" t="s">
        <v>120</v>
      </c>
    </row>
    <row r="557" spans="1:65" s="2" customFormat="1" ht="24.2" customHeight="1">
      <c r="A557" s="35"/>
      <c r="B557" s="36"/>
      <c r="C557" s="162" t="s">
        <v>590</v>
      </c>
      <c r="D557" s="162" t="s">
        <v>121</v>
      </c>
      <c r="E557" s="163" t="s">
        <v>591</v>
      </c>
      <c r="F557" s="164" t="s">
        <v>592</v>
      </c>
      <c r="G557" s="165" t="s">
        <v>566</v>
      </c>
      <c r="H557" s="166">
        <v>30</v>
      </c>
      <c r="I557" s="167"/>
      <c r="J557" s="168">
        <f>ROUND(I557*H557,2)</f>
        <v>0</v>
      </c>
      <c r="K557" s="169"/>
      <c r="L557" s="40"/>
      <c r="M557" s="170" t="s">
        <v>19</v>
      </c>
      <c r="N557" s="171" t="s">
        <v>43</v>
      </c>
      <c r="O557" s="65"/>
      <c r="P557" s="172">
        <f>O557*H557</f>
        <v>0</v>
      </c>
      <c r="Q557" s="172">
        <v>0</v>
      </c>
      <c r="R557" s="172">
        <f>Q557*H557</f>
        <v>0</v>
      </c>
      <c r="S557" s="172">
        <v>0</v>
      </c>
      <c r="T557" s="173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74" t="s">
        <v>131</v>
      </c>
      <c r="AT557" s="174" t="s">
        <v>121</v>
      </c>
      <c r="AU557" s="174" t="s">
        <v>77</v>
      </c>
      <c r="AY557" s="18" t="s">
        <v>120</v>
      </c>
      <c r="BE557" s="175">
        <f>IF(N557="základní",J557,0)</f>
        <v>0</v>
      </c>
      <c r="BF557" s="175">
        <f>IF(N557="snížená",J557,0)</f>
        <v>0</v>
      </c>
      <c r="BG557" s="175">
        <f>IF(N557="zákl. přenesená",J557,0)</f>
        <v>0</v>
      </c>
      <c r="BH557" s="175">
        <f>IF(N557="sníž. přenesená",J557,0)</f>
        <v>0</v>
      </c>
      <c r="BI557" s="175">
        <f>IF(N557="nulová",J557,0)</f>
        <v>0</v>
      </c>
      <c r="BJ557" s="18" t="s">
        <v>77</v>
      </c>
      <c r="BK557" s="175">
        <f>ROUND(I557*H557,2)</f>
        <v>0</v>
      </c>
      <c r="BL557" s="18" t="s">
        <v>131</v>
      </c>
      <c r="BM557" s="174" t="s">
        <v>593</v>
      </c>
    </row>
    <row r="558" spans="2:51" s="12" customFormat="1" ht="11.25">
      <c r="B558" s="176"/>
      <c r="C558" s="177"/>
      <c r="D558" s="178" t="s">
        <v>127</v>
      </c>
      <c r="E558" s="179" t="s">
        <v>19</v>
      </c>
      <c r="F558" s="180" t="s">
        <v>568</v>
      </c>
      <c r="G558" s="177"/>
      <c r="H558" s="179" t="s">
        <v>19</v>
      </c>
      <c r="I558" s="181"/>
      <c r="J558" s="177"/>
      <c r="K558" s="177"/>
      <c r="L558" s="182"/>
      <c r="M558" s="183"/>
      <c r="N558" s="184"/>
      <c r="O558" s="184"/>
      <c r="P558" s="184"/>
      <c r="Q558" s="184"/>
      <c r="R558" s="184"/>
      <c r="S558" s="184"/>
      <c r="T558" s="185"/>
      <c r="AT558" s="186" t="s">
        <v>127</v>
      </c>
      <c r="AU558" s="186" t="s">
        <v>77</v>
      </c>
      <c r="AV558" s="12" t="s">
        <v>77</v>
      </c>
      <c r="AW558" s="12" t="s">
        <v>33</v>
      </c>
      <c r="AX558" s="12" t="s">
        <v>72</v>
      </c>
      <c r="AY558" s="186" t="s">
        <v>120</v>
      </c>
    </row>
    <row r="559" spans="2:51" s="13" customFormat="1" ht="11.25">
      <c r="B559" s="187"/>
      <c r="C559" s="188"/>
      <c r="D559" s="178" t="s">
        <v>127</v>
      </c>
      <c r="E559" s="189" t="s">
        <v>19</v>
      </c>
      <c r="F559" s="190" t="s">
        <v>594</v>
      </c>
      <c r="G559" s="188"/>
      <c r="H559" s="191">
        <v>30</v>
      </c>
      <c r="I559" s="192"/>
      <c r="J559" s="188"/>
      <c r="K559" s="188"/>
      <c r="L559" s="193"/>
      <c r="M559" s="194"/>
      <c r="N559" s="195"/>
      <c r="O559" s="195"/>
      <c r="P559" s="195"/>
      <c r="Q559" s="195"/>
      <c r="R559" s="195"/>
      <c r="S559" s="195"/>
      <c r="T559" s="196"/>
      <c r="AT559" s="197" t="s">
        <v>127</v>
      </c>
      <c r="AU559" s="197" t="s">
        <v>77</v>
      </c>
      <c r="AV559" s="13" t="s">
        <v>79</v>
      </c>
      <c r="AW559" s="13" t="s">
        <v>33</v>
      </c>
      <c r="AX559" s="13" t="s">
        <v>72</v>
      </c>
      <c r="AY559" s="197" t="s">
        <v>120</v>
      </c>
    </row>
    <row r="560" spans="2:51" s="14" customFormat="1" ht="11.25">
      <c r="B560" s="198"/>
      <c r="C560" s="199"/>
      <c r="D560" s="178" t="s">
        <v>127</v>
      </c>
      <c r="E560" s="200" t="s">
        <v>19</v>
      </c>
      <c r="F560" s="201" t="s">
        <v>130</v>
      </c>
      <c r="G560" s="199"/>
      <c r="H560" s="202">
        <v>30</v>
      </c>
      <c r="I560" s="203"/>
      <c r="J560" s="199"/>
      <c r="K560" s="199"/>
      <c r="L560" s="204"/>
      <c r="M560" s="205"/>
      <c r="N560" s="206"/>
      <c r="O560" s="206"/>
      <c r="P560" s="206"/>
      <c r="Q560" s="206"/>
      <c r="R560" s="206"/>
      <c r="S560" s="206"/>
      <c r="T560" s="207"/>
      <c r="AT560" s="208" t="s">
        <v>127</v>
      </c>
      <c r="AU560" s="208" t="s">
        <v>77</v>
      </c>
      <c r="AV560" s="14" t="s">
        <v>131</v>
      </c>
      <c r="AW560" s="14" t="s">
        <v>33</v>
      </c>
      <c r="AX560" s="14" t="s">
        <v>77</v>
      </c>
      <c r="AY560" s="208" t="s">
        <v>120</v>
      </c>
    </row>
    <row r="561" spans="1:65" s="2" customFormat="1" ht="24.2" customHeight="1">
      <c r="A561" s="35"/>
      <c r="B561" s="36"/>
      <c r="C561" s="162" t="s">
        <v>595</v>
      </c>
      <c r="D561" s="162" t="s">
        <v>121</v>
      </c>
      <c r="E561" s="163" t="s">
        <v>596</v>
      </c>
      <c r="F561" s="164" t="s">
        <v>597</v>
      </c>
      <c r="G561" s="165" t="s">
        <v>124</v>
      </c>
      <c r="H561" s="166">
        <v>169.443</v>
      </c>
      <c r="I561" s="167"/>
      <c r="J561" s="168">
        <f>ROUND(I561*H561,2)</f>
        <v>0</v>
      </c>
      <c r="K561" s="169"/>
      <c r="L561" s="40"/>
      <c r="M561" s="170" t="s">
        <v>19</v>
      </c>
      <c r="N561" s="171" t="s">
        <v>43</v>
      </c>
      <c r="O561" s="65"/>
      <c r="P561" s="172">
        <f>O561*H561</f>
        <v>0</v>
      </c>
      <c r="Q561" s="172">
        <v>0</v>
      </c>
      <c r="R561" s="172">
        <f>Q561*H561</f>
        <v>0</v>
      </c>
      <c r="S561" s="172">
        <v>0</v>
      </c>
      <c r="T561" s="173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74" t="s">
        <v>125</v>
      </c>
      <c r="AT561" s="174" t="s">
        <v>121</v>
      </c>
      <c r="AU561" s="174" t="s">
        <v>77</v>
      </c>
      <c r="AY561" s="18" t="s">
        <v>120</v>
      </c>
      <c r="BE561" s="175">
        <f>IF(N561="základní",J561,0)</f>
        <v>0</v>
      </c>
      <c r="BF561" s="175">
        <f>IF(N561="snížená",J561,0)</f>
        <v>0</v>
      </c>
      <c r="BG561" s="175">
        <f>IF(N561="zákl. přenesená",J561,0)</f>
        <v>0</v>
      </c>
      <c r="BH561" s="175">
        <f>IF(N561="sníž. přenesená",J561,0)</f>
        <v>0</v>
      </c>
      <c r="BI561" s="175">
        <f>IF(N561="nulová",J561,0)</f>
        <v>0</v>
      </c>
      <c r="BJ561" s="18" t="s">
        <v>77</v>
      </c>
      <c r="BK561" s="175">
        <f>ROUND(I561*H561,2)</f>
        <v>0</v>
      </c>
      <c r="BL561" s="18" t="s">
        <v>125</v>
      </c>
      <c r="BM561" s="174" t="s">
        <v>598</v>
      </c>
    </row>
    <row r="562" spans="2:51" s="12" customFormat="1" ht="11.25">
      <c r="B562" s="176"/>
      <c r="C562" s="177"/>
      <c r="D562" s="178" t="s">
        <v>127</v>
      </c>
      <c r="E562" s="179" t="s">
        <v>19</v>
      </c>
      <c r="F562" s="180" t="s">
        <v>382</v>
      </c>
      <c r="G562" s="177"/>
      <c r="H562" s="179" t="s">
        <v>19</v>
      </c>
      <c r="I562" s="181"/>
      <c r="J562" s="177"/>
      <c r="K562" s="177"/>
      <c r="L562" s="182"/>
      <c r="M562" s="183"/>
      <c r="N562" s="184"/>
      <c r="O562" s="184"/>
      <c r="P562" s="184"/>
      <c r="Q562" s="184"/>
      <c r="R562" s="184"/>
      <c r="S562" s="184"/>
      <c r="T562" s="185"/>
      <c r="AT562" s="186" t="s">
        <v>127</v>
      </c>
      <c r="AU562" s="186" t="s">
        <v>77</v>
      </c>
      <c r="AV562" s="12" t="s">
        <v>77</v>
      </c>
      <c r="AW562" s="12" t="s">
        <v>33</v>
      </c>
      <c r="AX562" s="12" t="s">
        <v>72</v>
      </c>
      <c r="AY562" s="186" t="s">
        <v>120</v>
      </c>
    </row>
    <row r="563" spans="2:51" s="13" customFormat="1" ht="11.25">
      <c r="B563" s="187"/>
      <c r="C563" s="188"/>
      <c r="D563" s="178" t="s">
        <v>127</v>
      </c>
      <c r="E563" s="189" t="s">
        <v>19</v>
      </c>
      <c r="F563" s="190" t="s">
        <v>599</v>
      </c>
      <c r="G563" s="188"/>
      <c r="H563" s="191">
        <v>169.443</v>
      </c>
      <c r="I563" s="192"/>
      <c r="J563" s="188"/>
      <c r="K563" s="188"/>
      <c r="L563" s="193"/>
      <c r="M563" s="194"/>
      <c r="N563" s="195"/>
      <c r="O563" s="195"/>
      <c r="P563" s="195"/>
      <c r="Q563" s="195"/>
      <c r="R563" s="195"/>
      <c r="S563" s="195"/>
      <c r="T563" s="196"/>
      <c r="AT563" s="197" t="s">
        <v>127</v>
      </c>
      <c r="AU563" s="197" t="s">
        <v>77</v>
      </c>
      <c r="AV563" s="13" t="s">
        <v>79</v>
      </c>
      <c r="AW563" s="13" t="s">
        <v>33</v>
      </c>
      <c r="AX563" s="13" t="s">
        <v>72</v>
      </c>
      <c r="AY563" s="197" t="s">
        <v>120</v>
      </c>
    </row>
    <row r="564" spans="2:51" s="15" customFormat="1" ht="11.25">
      <c r="B564" s="220"/>
      <c r="C564" s="221"/>
      <c r="D564" s="178" t="s">
        <v>127</v>
      </c>
      <c r="E564" s="222" t="s">
        <v>19</v>
      </c>
      <c r="F564" s="223" t="s">
        <v>242</v>
      </c>
      <c r="G564" s="221"/>
      <c r="H564" s="224">
        <v>169.443</v>
      </c>
      <c r="I564" s="225"/>
      <c r="J564" s="221"/>
      <c r="K564" s="221"/>
      <c r="L564" s="226"/>
      <c r="M564" s="227"/>
      <c r="N564" s="228"/>
      <c r="O564" s="228"/>
      <c r="P564" s="228"/>
      <c r="Q564" s="228"/>
      <c r="R564" s="228"/>
      <c r="S564" s="228"/>
      <c r="T564" s="229"/>
      <c r="AT564" s="230" t="s">
        <v>127</v>
      </c>
      <c r="AU564" s="230" t="s">
        <v>77</v>
      </c>
      <c r="AV564" s="15" t="s">
        <v>119</v>
      </c>
      <c r="AW564" s="15" t="s">
        <v>33</v>
      </c>
      <c r="AX564" s="15" t="s">
        <v>72</v>
      </c>
      <c r="AY564" s="230" t="s">
        <v>120</v>
      </c>
    </row>
    <row r="565" spans="2:51" s="14" customFormat="1" ht="11.25">
      <c r="B565" s="198"/>
      <c r="C565" s="199"/>
      <c r="D565" s="178" t="s">
        <v>127</v>
      </c>
      <c r="E565" s="200" t="s">
        <v>19</v>
      </c>
      <c r="F565" s="201" t="s">
        <v>130</v>
      </c>
      <c r="G565" s="199"/>
      <c r="H565" s="202">
        <v>169.443</v>
      </c>
      <c r="I565" s="203"/>
      <c r="J565" s="199"/>
      <c r="K565" s="199"/>
      <c r="L565" s="204"/>
      <c r="M565" s="205"/>
      <c r="N565" s="206"/>
      <c r="O565" s="206"/>
      <c r="P565" s="206"/>
      <c r="Q565" s="206"/>
      <c r="R565" s="206"/>
      <c r="S565" s="206"/>
      <c r="T565" s="207"/>
      <c r="AT565" s="208" t="s">
        <v>127</v>
      </c>
      <c r="AU565" s="208" t="s">
        <v>77</v>
      </c>
      <c r="AV565" s="14" t="s">
        <v>131</v>
      </c>
      <c r="AW565" s="14" t="s">
        <v>33</v>
      </c>
      <c r="AX565" s="14" t="s">
        <v>77</v>
      </c>
      <c r="AY565" s="208" t="s">
        <v>120</v>
      </c>
    </row>
    <row r="566" spans="1:65" s="2" customFormat="1" ht="24.2" customHeight="1">
      <c r="A566" s="35"/>
      <c r="B566" s="36"/>
      <c r="C566" s="162" t="s">
        <v>600</v>
      </c>
      <c r="D566" s="162" t="s">
        <v>121</v>
      </c>
      <c r="E566" s="163" t="s">
        <v>601</v>
      </c>
      <c r="F566" s="164" t="s">
        <v>602</v>
      </c>
      <c r="G566" s="165" t="s">
        <v>134</v>
      </c>
      <c r="H566" s="166">
        <v>68</v>
      </c>
      <c r="I566" s="167"/>
      <c r="J566" s="168">
        <f>ROUND(I566*H566,2)</f>
        <v>0</v>
      </c>
      <c r="K566" s="169"/>
      <c r="L566" s="40"/>
      <c r="M566" s="170" t="s">
        <v>19</v>
      </c>
      <c r="N566" s="171" t="s">
        <v>43</v>
      </c>
      <c r="O566" s="65"/>
      <c r="P566" s="172">
        <f>O566*H566</f>
        <v>0</v>
      </c>
      <c r="Q566" s="172">
        <v>0</v>
      </c>
      <c r="R566" s="172">
        <f>Q566*H566</f>
        <v>0</v>
      </c>
      <c r="S566" s="172">
        <v>0</v>
      </c>
      <c r="T566" s="173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174" t="s">
        <v>125</v>
      </c>
      <c r="AT566" s="174" t="s">
        <v>121</v>
      </c>
      <c r="AU566" s="174" t="s">
        <v>77</v>
      </c>
      <c r="AY566" s="18" t="s">
        <v>120</v>
      </c>
      <c r="BE566" s="175">
        <f>IF(N566="základní",J566,0)</f>
        <v>0</v>
      </c>
      <c r="BF566" s="175">
        <f>IF(N566="snížená",J566,0)</f>
        <v>0</v>
      </c>
      <c r="BG566" s="175">
        <f>IF(N566="zákl. přenesená",J566,0)</f>
        <v>0</v>
      </c>
      <c r="BH566" s="175">
        <f>IF(N566="sníž. přenesená",J566,0)</f>
        <v>0</v>
      </c>
      <c r="BI566" s="175">
        <f>IF(N566="nulová",J566,0)</f>
        <v>0</v>
      </c>
      <c r="BJ566" s="18" t="s">
        <v>77</v>
      </c>
      <c r="BK566" s="175">
        <f>ROUND(I566*H566,2)</f>
        <v>0</v>
      </c>
      <c r="BL566" s="18" t="s">
        <v>125</v>
      </c>
      <c r="BM566" s="174" t="s">
        <v>603</v>
      </c>
    </row>
    <row r="567" spans="2:51" s="12" customFormat="1" ht="11.25">
      <c r="B567" s="176"/>
      <c r="C567" s="177"/>
      <c r="D567" s="178" t="s">
        <v>127</v>
      </c>
      <c r="E567" s="179" t="s">
        <v>19</v>
      </c>
      <c r="F567" s="180" t="s">
        <v>382</v>
      </c>
      <c r="G567" s="177"/>
      <c r="H567" s="179" t="s">
        <v>19</v>
      </c>
      <c r="I567" s="181"/>
      <c r="J567" s="177"/>
      <c r="K567" s="177"/>
      <c r="L567" s="182"/>
      <c r="M567" s="183"/>
      <c r="N567" s="184"/>
      <c r="O567" s="184"/>
      <c r="P567" s="184"/>
      <c r="Q567" s="184"/>
      <c r="R567" s="184"/>
      <c r="S567" s="184"/>
      <c r="T567" s="185"/>
      <c r="AT567" s="186" t="s">
        <v>127</v>
      </c>
      <c r="AU567" s="186" t="s">
        <v>77</v>
      </c>
      <c r="AV567" s="12" t="s">
        <v>77</v>
      </c>
      <c r="AW567" s="12" t="s">
        <v>33</v>
      </c>
      <c r="AX567" s="12" t="s">
        <v>72</v>
      </c>
      <c r="AY567" s="186" t="s">
        <v>120</v>
      </c>
    </row>
    <row r="568" spans="2:51" s="13" customFormat="1" ht="11.25">
      <c r="B568" s="187"/>
      <c r="C568" s="188"/>
      <c r="D568" s="178" t="s">
        <v>127</v>
      </c>
      <c r="E568" s="189" t="s">
        <v>19</v>
      </c>
      <c r="F568" s="190" t="s">
        <v>377</v>
      </c>
      <c r="G568" s="188"/>
      <c r="H568" s="191">
        <v>68</v>
      </c>
      <c r="I568" s="192"/>
      <c r="J568" s="188"/>
      <c r="K568" s="188"/>
      <c r="L568" s="193"/>
      <c r="M568" s="194"/>
      <c r="N568" s="195"/>
      <c r="O568" s="195"/>
      <c r="P568" s="195"/>
      <c r="Q568" s="195"/>
      <c r="R568" s="195"/>
      <c r="S568" s="195"/>
      <c r="T568" s="196"/>
      <c r="AT568" s="197" t="s">
        <v>127</v>
      </c>
      <c r="AU568" s="197" t="s">
        <v>77</v>
      </c>
      <c r="AV568" s="13" t="s">
        <v>79</v>
      </c>
      <c r="AW568" s="13" t="s">
        <v>33</v>
      </c>
      <c r="AX568" s="13" t="s">
        <v>72</v>
      </c>
      <c r="AY568" s="197" t="s">
        <v>120</v>
      </c>
    </row>
    <row r="569" spans="2:51" s="14" customFormat="1" ht="11.25">
      <c r="B569" s="198"/>
      <c r="C569" s="199"/>
      <c r="D569" s="178" t="s">
        <v>127</v>
      </c>
      <c r="E569" s="200" t="s">
        <v>19</v>
      </c>
      <c r="F569" s="201" t="s">
        <v>130</v>
      </c>
      <c r="G569" s="199"/>
      <c r="H569" s="202">
        <v>68</v>
      </c>
      <c r="I569" s="203"/>
      <c r="J569" s="199"/>
      <c r="K569" s="199"/>
      <c r="L569" s="204"/>
      <c r="M569" s="205"/>
      <c r="N569" s="206"/>
      <c r="O569" s="206"/>
      <c r="P569" s="206"/>
      <c r="Q569" s="206"/>
      <c r="R569" s="206"/>
      <c r="S569" s="206"/>
      <c r="T569" s="207"/>
      <c r="AT569" s="208" t="s">
        <v>127</v>
      </c>
      <c r="AU569" s="208" t="s">
        <v>77</v>
      </c>
      <c r="AV569" s="14" t="s">
        <v>131</v>
      </c>
      <c r="AW569" s="14" t="s">
        <v>33</v>
      </c>
      <c r="AX569" s="14" t="s">
        <v>77</v>
      </c>
      <c r="AY569" s="208" t="s">
        <v>120</v>
      </c>
    </row>
    <row r="570" spans="1:65" s="2" customFormat="1" ht="24.2" customHeight="1">
      <c r="A570" s="35"/>
      <c r="B570" s="36"/>
      <c r="C570" s="162" t="s">
        <v>334</v>
      </c>
      <c r="D570" s="162" t="s">
        <v>121</v>
      </c>
      <c r="E570" s="163" t="s">
        <v>604</v>
      </c>
      <c r="F570" s="164" t="s">
        <v>605</v>
      </c>
      <c r="G570" s="165" t="s">
        <v>134</v>
      </c>
      <c r="H570" s="166">
        <v>45</v>
      </c>
      <c r="I570" s="167"/>
      <c r="J570" s="168">
        <f>ROUND(I570*H570,2)</f>
        <v>0</v>
      </c>
      <c r="K570" s="169"/>
      <c r="L570" s="40"/>
      <c r="M570" s="170" t="s">
        <v>19</v>
      </c>
      <c r="N570" s="171" t="s">
        <v>43</v>
      </c>
      <c r="O570" s="65"/>
      <c r="P570" s="172">
        <f>O570*H570</f>
        <v>0</v>
      </c>
      <c r="Q570" s="172">
        <v>0</v>
      </c>
      <c r="R570" s="172">
        <f>Q570*H570</f>
        <v>0</v>
      </c>
      <c r="S570" s="172">
        <v>0</v>
      </c>
      <c r="T570" s="173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74" t="s">
        <v>125</v>
      </c>
      <c r="AT570" s="174" t="s">
        <v>121</v>
      </c>
      <c r="AU570" s="174" t="s">
        <v>77</v>
      </c>
      <c r="AY570" s="18" t="s">
        <v>120</v>
      </c>
      <c r="BE570" s="175">
        <f>IF(N570="základní",J570,0)</f>
        <v>0</v>
      </c>
      <c r="BF570" s="175">
        <f>IF(N570="snížená",J570,0)</f>
        <v>0</v>
      </c>
      <c r="BG570" s="175">
        <f>IF(N570="zákl. přenesená",J570,0)</f>
        <v>0</v>
      </c>
      <c r="BH570" s="175">
        <f>IF(N570="sníž. přenesená",J570,0)</f>
        <v>0</v>
      </c>
      <c r="BI570" s="175">
        <f>IF(N570="nulová",J570,0)</f>
        <v>0</v>
      </c>
      <c r="BJ570" s="18" t="s">
        <v>77</v>
      </c>
      <c r="BK570" s="175">
        <f>ROUND(I570*H570,2)</f>
        <v>0</v>
      </c>
      <c r="BL570" s="18" t="s">
        <v>125</v>
      </c>
      <c r="BM570" s="174" t="s">
        <v>606</v>
      </c>
    </row>
    <row r="571" spans="2:51" s="12" customFormat="1" ht="11.25">
      <c r="B571" s="176"/>
      <c r="C571" s="177"/>
      <c r="D571" s="178" t="s">
        <v>127</v>
      </c>
      <c r="E571" s="179" t="s">
        <v>19</v>
      </c>
      <c r="F571" s="180" t="s">
        <v>382</v>
      </c>
      <c r="G571" s="177"/>
      <c r="H571" s="179" t="s">
        <v>19</v>
      </c>
      <c r="I571" s="181"/>
      <c r="J571" s="177"/>
      <c r="K571" s="177"/>
      <c r="L571" s="182"/>
      <c r="M571" s="183"/>
      <c r="N571" s="184"/>
      <c r="O571" s="184"/>
      <c r="P571" s="184"/>
      <c r="Q571" s="184"/>
      <c r="R571" s="184"/>
      <c r="S571" s="184"/>
      <c r="T571" s="185"/>
      <c r="AT571" s="186" t="s">
        <v>127</v>
      </c>
      <c r="AU571" s="186" t="s">
        <v>77</v>
      </c>
      <c r="AV571" s="12" t="s">
        <v>77</v>
      </c>
      <c r="AW571" s="12" t="s">
        <v>33</v>
      </c>
      <c r="AX571" s="12" t="s">
        <v>72</v>
      </c>
      <c r="AY571" s="186" t="s">
        <v>120</v>
      </c>
    </row>
    <row r="572" spans="2:51" s="13" customFormat="1" ht="11.25">
      <c r="B572" s="187"/>
      <c r="C572" s="188"/>
      <c r="D572" s="178" t="s">
        <v>127</v>
      </c>
      <c r="E572" s="189" t="s">
        <v>19</v>
      </c>
      <c r="F572" s="190" t="s">
        <v>607</v>
      </c>
      <c r="G572" s="188"/>
      <c r="H572" s="191">
        <v>45</v>
      </c>
      <c r="I572" s="192"/>
      <c r="J572" s="188"/>
      <c r="K572" s="188"/>
      <c r="L572" s="193"/>
      <c r="M572" s="194"/>
      <c r="N572" s="195"/>
      <c r="O572" s="195"/>
      <c r="P572" s="195"/>
      <c r="Q572" s="195"/>
      <c r="R572" s="195"/>
      <c r="S572" s="195"/>
      <c r="T572" s="196"/>
      <c r="AT572" s="197" t="s">
        <v>127</v>
      </c>
      <c r="AU572" s="197" t="s">
        <v>77</v>
      </c>
      <c r="AV572" s="13" t="s">
        <v>79</v>
      </c>
      <c r="AW572" s="13" t="s">
        <v>33</v>
      </c>
      <c r="AX572" s="13" t="s">
        <v>72</v>
      </c>
      <c r="AY572" s="197" t="s">
        <v>120</v>
      </c>
    </row>
    <row r="573" spans="2:51" s="14" customFormat="1" ht="11.25">
      <c r="B573" s="198"/>
      <c r="C573" s="199"/>
      <c r="D573" s="178" t="s">
        <v>127</v>
      </c>
      <c r="E573" s="200" t="s">
        <v>19</v>
      </c>
      <c r="F573" s="201" t="s">
        <v>130</v>
      </c>
      <c r="G573" s="199"/>
      <c r="H573" s="202">
        <v>45</v>
      </c>
      <c r="I573" s="203"/>
      <c r="J573" s="199"/>
      <c r="K573" s="199"/>
      <c r="L573" s="204"/>
      <c r="M573" s="205"/>
      <c r="N573" s="206"/>
      <c r="O573" s="206"/>
      <c r="P573" s="206"/>
      <c r="Q573" s="206"/>
      <c r="R573" s="206"/>
      <c r="S573" s="206"/>
      <c r="T573" s="207"/>
      <c r="AT573" s="208" t="s">
        <v>127</v>
      </c>
      <c r="AU573" s="208" t="s">
        <v>77</v>
      </c>
      <c r="AV573" s="14" t="s">
        <v>131</v>
      </c>
      <c r="AW573" s="14" t="s">
        <v>33</v>
      </c>
      <c r="AX573" s="14" t="s">
        <v>77</v>
      </c>
      <c r="AY573" s="208" t="s">
        <v>120</v>
      </c>
    </row>
    <row r="574" spans="1:65" s="2" customFormat="1" ht="16.5" customHeight="1">
      <c r="A574" s="35"/>
      <c r="B574" s="36"/>
      <c r="C574" s="162" t="s">
        <v>608</v>
      </c>
      <c r="D574" s="162" t="s">
        <v>121</v>
      </c>
      <c r="E574" s="163" t="s">
        <v>609</v>
      </c>
      <c r="F574" s="164" t="s">
        <v>610</v>
      </c>
      <c r="G574" s="165" t="s">
        <v>611</v>
      </c>
      <c r="H574" s="166">
        <v>2546</v>
      </c>
      <c r="I574" s="167"/>
      <c r="J574" s="168">
        <f>ROUND(I574*H574,2)</f>
        <v>0</v>
      </c>
      <c r="K574" s="169"/>
      <c r="L574" s="40"/>
      <c r="M574" s="170" t="s">
        <v>19</v>
      </c>
      <c r="N574" s="171" t="s">
        <v>43</v>
      </c>
      <c r="O574" s="65"/>
      <c r="P574" s="172">
        <f>O574*H574</f>
        <v>0</v>
      </c>
      <c r="Q574" s="172">
        <v>0.0011568</v>
      </c>
      <c r="R574" s="172">
        <f>Q574*H574</f>
        <v>2.9452127999999997</v>
      </c>
      <c r="S574" s="172">
        <v>0</v>
      </c>
      <c r="T574" s="173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74" t="s">
        <v>125</v>
      </c>
      <c r="AT574" s="174" t="s">
        <v>121</v>
      </c>
      <c r="AU574" s="174" t="s">
        <v>77</v>
      </c>
      <c r="AY574" s="18" t="s">
        <v>120</v>
      </c>
      <c r="BE574" s="175">
        <f>IF(N574="základní",J574,0)</f>
        <v>0</v>
      </c>
      <c r="BF574" s="175">
        <f>IF(N574="snížená",J574,0)</f>
        <v>0</v>
      </c>
      <c r="BG574" s="175">
        <f>IF(N574="zákl. přenesená",J574,0)</f>
        <v>0</v>
      </c>
      <c r="BH574" s="175">
        <f>IF(N574="sníž. přenesená",J574,0)</f>
        <v>0</v>
      </c>
      <c r="BI574" s="175">
        <f>IF(N574="nulová",J574,0)</f>
        <v>0</v>
      </c>
      <c r="BJ574" s="18" t="s">
        <v>77</v>
      </c>
      <c r="BK574" s="175">
        <f>ROUND(I574*H574,2)</f>
        <v>0</v>
      </c>
      <c r="BL574" s="18" t="s">
        <v>125</v>
      </c>
      <c r="BM574" s="174" t="s">
        <v>612</v>
      </c>
    </row>
    <row r="575" spans="2:51" s="12" customFormat="1" ht="11.25">
      <c r="B575" s="176"/>
      <c r="C575" s="177"/>
      <c r="D575" s="178" t="s">
        <v>127</v>
      </c>
      <c r="E575" s="179" t="s">
        <v>19</v>
      </c>
      <c r="F575" s="180" t="s">
        <v>568</v>
      </c>
      <c r="G575" s="177"/>
      <c r="H575" s="179" t="s">
        <v>19</v>
      </c>
      <c r="I575" s="181"/>
      <c r="J575" s="177"/>
      <c r="K575" s="177"/>
      <c r="L575" s="182"/>
      <c r="M575" s="183"/>
      <c r="N575" s="184"/>
      <c r="O575" s="184"/>
      <c r="P575" s="184"/>
      <c r="Q575" s="184"/>
      <c r="R575" s="184"/>
      <c r="S575" s="184"/>
      <c r="T575" s="185"/>
      <c r="AT575" s="186" t="s">
        <v>127</v>
      </c>
      <c r="AU575" s="186" t="s">
        <v>77</v>
      </c>
      <c r="AV575" s="12" t="s">
        <v>77</v>
      </c>
      <c r="AW575" s="12" t="s">
        <v>33</v>
      </c>
      <c r="AX575" s="12" t="s">
        <v>72</v>
      </c>
      <c r="AY575" s="186" t="s">
        <v>120</v>
      </c>
    </row>
    <row r="576" spans="2:51" s="13" customFormat="1" ht="11.25">
      <c r="B576" s="187"/>
      <c r="C576" s="188"/>
      <c r="D576" s="178" t="s">
        <v>127</v>
      </c>
      <c r="E576" s="189" t="s">
        <v>19</v>
      </c>
      <c r="F576" s="190" t="s">
        <v>613</v>
      </c>
      <c r="G576" s="188"/>
      <c r="H576" s="191">
        <v>2546</v>
      </c>
      <c r="I576" s="192"/>
      <c r="J576" s="188"/>
      <c r="K576" s="188"/>
      <c r="L576" s="193"/>
      <c r="M576" s="194"/>
      <c r="N576" s="195"/>
      <c r="O576" s="195"/>
      <c r="P576" s="195"/>
      <c r="Q576" s="195"/>
      <c r="R576" s="195"/>
      <c r="S576" s="195"/>
      <c r="T576" s="196"/>
      <c r="AT576" s="197" t="s">
        <v>127</v>
      </c>
      <c r="AU576" s="197" t="s">
        <v>77</v>
      </c>
      <c r="AV576" s="13" t="s">
        <v>79</v>
      </c>
      <c r="AW576" s="13" t="s">
        <v>33</v>
      </c>
      <c r="AX576" s="13" t="s">
        <v>72</v>
      </c>
      <c r="AY576" s="197" t="s">
        <v>120</v>
      </c>
    </row>
    <row r="577" spans="2:51" s="14" customFormat="1" ht="11.25">
      <c r="B577" s="198"/>
      <c r="C577" s="199"/>
      <c r="D577" s="178" t="s">
        <v>127</v>
      </c>
      <c r="E577" s="200" t="s">
        <v>19</v>
      </c>
      <c r="F577" s="201" t="s">
        <v>130</v>
      </c>
      <c r="G577" s="199"/>
      <c r="H577" s="202">
        <v>2546</v>
      </c>
      <c r="I577" s="203"/>
      <c r="J577" s="199"/>
      <c r="K577" s="199"/>
      <c r="L577" s="204"/>
      <c r="M577" s="205"/>
      <c r="N577" s="206"/>
      <c r="O577" s="206"/>
      <c r="P577" s="206"/>
      <c r="Q577" s="206"/>
      <c r="R577" s="206"/>
      <c r="S577" s="206"/>
      <c r="T577" s="207"/>
      <c r="AT577" s="208" t="s">
        <v>127</v>
      </c>
      <c r="AU577" s="208" t="s">
        <v>77</v>
      </c>
      <c r="AV577" s="14" t="s">
        <v>131</v>
      </c>
      <c r="AW577" s="14" t="s">
        <v>33</v>
      </c>
      <c r="AX577" s="14" t="s">
        <v>77</v>
      </c>
      <c r="AY577" s="208" t="s">
        <v>120</v>
      </c>
    </row>
    <row r="578" spans="1:65" s="2" customFormat="1" ht="16.5" customHeight="1">
      <c r="A578" s="35"/>
      <c r="B578" s="36"/>
      <c r="C578" s="162" t="s">
        <v>614</v>
      </c>
      <c r="D578" s="162" t="s">
        <v>121</v>
      </c>
      <c r="E578" s="163" t="s">
        <v>615</v>
      </c>
      <c r="F578" s="164" t="s">
        <v>616</v>
      </c>
      <c r="G578" s="165" t="s">
        <v>611</v>
      </c>
      <c r="H578" s="166">
        <v>2660</v>
      </c>
      <c r="I578" s="167"/>
      <c r="J578" s="168">
        <f>ROUND(I578*H578,2)</f>
        <v>0</v>
      </c>
      <c r="K578" s="169"/>
      <c r="L578" s="40"/>
      <c r="M578" s="170" t="s">
        <v>19</v>
      </c>
      <c r="N578" s="171" t="s">
        <v>43</v>
      </c>
      <c r="O578" s="65"/>
      <c r="P578" s="172">
        <f>O578*H578</f>
        <v>0</v>
      </c>
      <c r="Q578" s="172">
        <v>0</v>
      </c>
      <c r="R578" s="172">
        <f>Q578*H578</f>
        <v>0</v>
      </c>
      <c r="S578" s="172">
        <v>0</v>
      </c>
      <c r="T578" s="173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74" t="s">
        <v>125</v>
      </c>
      <c r="AT578" s="174" t="s">
        <v>121</v>
      </c>
      <c r="AU578" s="174" t="s">
        <v>77</v>
      </c>
      <c r="AY578" s="18" t="s">
        <v>120</v>
      </c>
      <c r="BE578" s="175">
        <f>IF(N578="základní",J578,0)</f>
        <v>0</v>
      </c>
      <c r="BF578" s="175">
        <f>IF(N578="snížená",J578,0)</f>
        <v>0</v>
      </c>
      <c r="BG578" s="175">
        <f>IF(N578="zákl. přenesená",J578,0)</f>
        <v>0</v>
      </c>
      <c r="BH578" s="175">
        <f>IF(N578="sníž. přenesená",J578,0)</f>
        <v>0</v>
      </c>
      <c r="BI578" s="175">
        <f>IF(N578="nulová",J578,0)</f>
        <v>0</v>
      </c>
      <c r="BJ578" s="18" t="s">
        <v>77</v>
      </c>
      <c r="BK578" s="175">
        <f>ROUND(I578*H578,2)</f>
        <v>0</v>
      </c>
      <c r="BL578" s="18" t="s">
        <v>125</v>
      </c>
      <c r="BM578" s="174" t="s">
        <v>617</v>
      </c>
    </row>
    <row r="579" spans="2:51" s="12" customFormat="1" ht="11.25">
      <c r="B579" s="176"/>
      <c r="C579" s="177"/>
      <c r="D579" s="178" t="s">
        <v>127</v>
      </c>
      <c r="E579" s="179" t="s">
        <v>19</v>
      </c>
      <c r="F579" s="180" t="s">
        <v>568</v>
      </c>
      <c r="G579" s="177"/>
      <c r="H579" s="179" t="s">
        <v>19</v>
      </c>
      <c r="I579" s="181"/>
      <c r="J579" s="177"/>
      <c r="K579" s="177"/>
      <c r="L579" s="182"/>
      <c r="M579" s="183"/>
      <c r="N579" s="184"/>
      <c r="O579" s="184"/>
      <c r="P579" s="184"/>
      <c r="Q579" s="184"/>
      <c r="R579" s="184"/>
      <c r="S579" s="184"/>
      <c r="T579" s="185"/>
      <c r="AT579" s="186" t="s">
        <v>127</v>
      </c>
      <c r="AU579" s="186" t="s">
        <v>77</v>
      </c>
      <c r="AV579" s="12" t="s">
        <v>77</v>
      </c>
      <c r="AW579" s="12" t="s">
        <v>33</v>
      </c>
      <c r="AX579" s="12" t="s">
        <v>72</v>
      </c>
      <c r="AY579" s="186" t="s">
        <v>120</v>
      </c>
    </row>
    <row r="580" spans="2:51" s="13" customFormat="1" ht="11.25">
      <c r="B580" s="187"/>
      <c r="C580" s="188"/>
      <c r="D580" s="178" t="s">
        <v>127</v>
      </c>
      <c r="E580" s="189" t="s">
        <v>19</v>
      </c>
      <c r="F580" s="190" t="s">
        <v>618</v>
      </c>
      <c r="G580" s="188"/>
      <c r="H580" s="191">
        <v>2660</v>
      </c>
      <c r="I580" s="192"/>
      <c r="J580" s="188"/>
      <c r="K580" s="188"/>
      <c r="L580" s="193"/>
      <c r="M580" s="194"/>
      <c r="N580" s="195"/>
      <c r="O580" s="195"/>
      <c r="P580" s="195"/>
      <c r="Q580" s="195"/>
      <c r="R580" s="195"/>
      <c r="S580" s="195"/>
      <c r="T580" s="196"/>
      <c r="AT580" s="197" t="s">
        <v>127</v>
      </c>
      <c r="AU580" s="197" t="s">
        <v>77</v>
      </c>
      <c r="AV580" s="13" t="s">
        <v>79</v>
      </c>
      <c r="AW580" s="13" t="s">
        <v>33</v>
      </c>
      <c r="AX580" s="13" t="s">
        <v>72</v>
      </c>
      <c r="AY580" s="197" t="s">
        <v>120</v>
      </c>
    </row>
    <row r="581" spans="2:51" s="15" customFormat="1" ht="11.25">
      <c r="B581" s="220"/>
      <c r="C581" s="221"/>
      <c r="D581" s="178" t="s">
        <v>127</v>
      </c>
      <c r="E581" s="222" t="s">
        <v>19</v>
      </c>
      <c r="F581" s="223" t="s">
        <v>242</v>
      </c>
      <c r="G581" s="221"/>
      <c r="H581" s="224">
        <v>2660</v>
      </c>
      <c r="I581" s="225"/>
      <c r="J581" s="221"/>
      <c r="K581" s="221"/>
      <c r="L581" s="226"/>
      <c r="M581" s="227"/>
      <c r="N581" s="228"/>
      <c r="O581" s="228"/>
      <c r="P581" s="228"/>
      <c r="Q581" s="228"/>
      <c r="R581" s="228"/>
      <c r="S581" s="228"/>
      <c r="T581" s="229"/>
      <c r="AT581" s="230" t="s">
        <v>127</v>
      </c>
      <c r="AU581" s="230" t="s">
        <v>77</v>
      </c>
      <c r="AV581" s="15" t="s">
        <v>119</v>
      </c>
      <c r="AW581" s="15" t="s">
        <v>33</v>
      </c>
      <c r="AX581" s="15" t="s">
        <v>72</v>
      </c>
      <c r="AY581" s="230" t="s">
        <v>120</v>
      </c>
    </row>
    <row r="582" spans="2:51" s="14" customFormat="1" ht="11.25">
      <c r="B582" s="198"/>
      <c r="C582" s="199"/>
      <c r="D582" s="178" t="s">
        <v>127</v>
      </c>
      <c r="E582" s="200" t="s">
        <v>19</v>
      </c>
      <c r="F582" s="201" t="s">
        <v>130</v>
      </c>
      <c r="G582" s="199"/>
      <c r="H582" s="202">
        <v>2660</v>
      </c>
      <c r="I582" s="203"/>
      <c r="J582" s="199"/>
      <c r="K582" s="199"/>
      <c r="L582" s="204"/>
      <c r="M582" s="205"/>
      <c r="N582" s="206"/>
      <c r="O582" s="206"/>
      <c r="P582" s="206"/>
      <c r="Q582" s="206"/>
      <c r="R582" s="206"/>
      <c r="S582" s="206"/>
      <c r="T582" s="207"/>
      <c r="AT582" s="208" t="s">
        <v>127</v>
      </c>
      <c r="AU582" s="208" t="s">
        <v>77</v>
      </c>
      <c r="AV582" s="14" t="s">
        <v>131</v>
      </c>
      <c r="AW582" s="14" t="s">
        <v>33</v>
      </c>
      <c r="AX582" s="14" t="s">
        <v>77</v>
      </c>
      <c r="AY582" s="208" t="s">
        <v>120</v>
      </c>
    </row>
    <row r="583" spans="1:65" s="2" customFormat="1" ht="16.5" customHeight="1">
      <c r="A583" s="35"/>
      <c r="B583" s="36"/>
      <c r="C583" s="162" t="s">
        <v>619</v>
      </c>
      <c r="D583" s="162" t="s">
        <v>121</v>
      </c>
      <c r="E583" s="163" t="s">
        <v>620</v>
      </c>
      <c r="F583" s="164" t="s">
        <v>621</v>
      </c>
      <c r="G583" s="165" t="s">
        <v>124</v>
      </c>
      <c r="H583" s="166">
        <v>1.3</v>
      </c>
      <c r="I583" s="167"/>
      <c r="J583" s="168">
        <f>ROUND(I583*H583,2)</f>
        <v>0</v>
      </c>
      <c r="K583" s="169"/>
      <c r="L583" s="40"/>
      <c r="M583" s="170" t="s">
        <v>19</v>
      </c>
      <c r="N583" s="171" t="s">
        <v>43</v>
      </c>
      <c r="O583" s="65"/>
      <c r="P583" s="172">
        <f>O583*H583</f>
        <v>0</v>
      </c>
      <c r="Q583" s="172">
        <v>0</v>
      </c>
      <c r="R583" s="172">
        <f>Q583*H583</f>
        <v>0</v>
      </c>
      <c r="S583" s="172">
        <v>0</v>
      </c>
      <c r="T583" s="173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74" t="s">
        <v>125</v>
      </c>
      <c r="AT583" s="174" t="s">
        <v>121</v>
      </c>
      <c r="AU583" s="174" t="s">
        <v>77</v>
      </c>
      <c r="AY583" s="18" t="s">
        <v>120</v>
      </c>
      <c r="BE583" s="175">
        <f>IF(N583="základní",J583,0)</f>
        <v>0</v>
      </c>
      <c r="BF583" s="175">
        <f>IF(N583="snížená",J583,0)</f>
        <v>0</v>
      </c>
      <c r="BG583" s="175">
        <f>IF(N583="zákl. přenesená",J583,0)</f>
        <v>0</v>
      </c>
      <c r="BH583" s="175">
        <f>IF(N583="sníž. přenesená",J583,0)</f>
        <v>0</v>
      </c>
      <c r="BI583" s="175">
        <f>IF(N583="nulová",J583,0)</f>
        <v>0</v>
      </c>
      <c r="BJ583" s="18" t="s">
        <v>77</v>
      </c>
      <c r="BK583" s="175">
        <f>ROUND(I583*H583,2)</f>
        <v>0</v>
      </c>
      <c r="BL583" s="18" t="s">
        <v>125</v>
      </c>
      <c r="BM583" s="174" t="s">
        <v>622</v>
      </c>
    </row>
    <row r="584" spans="2:51" s="12" customFormat="1" ht="11.25">
      <c r="B584" s="176"/>
      <c r="C584" s="177"/>
      <c r="D584" s="178" t="s">
        <v>127</v>
      </c>
      <c r="E584" s="179" t="s">
        <v>19</v>
      </c>
      <c r="F584" s="180" t="s">
        <v>568</v>
      </c>
      <c r="G584" s="177"/>
      <c r="H584" s="179" t="s">
        <v>19</v>
      </c>
      <c r="I584" s="181"/>
      <c r="J584" s="177"/>
      <c r="K584" s="177"/>
      <c r="L584" s="182"/>
      <c r="M584" s="183"/>
      <c r="N584" s="184"/>
      <c r="O584" s="184"/>
      <c r="P584" s="184"/>
      <c r="Q584" s="184"/>
      <c r="R584" s="184"/>
      <c r="S584" s="184"/>
      <c r="T584" s="185"/>
      <c r="AT584" s="186" t="s">
        <v>127</v>
      </c>
      <c r="AU584" s="186" t="s">
        <v>77</v>
      </c>
      <c r="AV584" s="12" t="s">
        <v>77</v>
      </c>
      <c r="AW584" s="12" t="s">
        <v>33</v>
      </c>
      <c r="AX584" s="12" t="s">
        <v>72</v>
      </c>
      <c r="AY584" s="186" t="s">
        <v>120</v>
      </c>
    </row>
    <row r="585" spans="2:51" s="13" customFormat="1" ht="11.25">
      <c r="B585" s="187"/>
      <c r="C585" s="188"/>
      <c r="D585" s="178" t="s">
        <v>127</v>
      </c>
      <c r="E585" s="189" t="s">
        <v>19</v>
      </c>
      <c r="F585" s="190" t="s">
        <v>623</v>
      </c>
      <c r="G585" s="188"/>
      <c r="H585" s="191">
        <v>1.3</v>
      </c>
      <c r="I585" s="192"/>
      <c r="J585" s="188"/>
      <c r="K585" s="188"/>
      <c r="L585" s="193"/>
      <c r="M585" s="194"/>
      <c r="N585" s="195"/>
      <c r="O585" s="195"/>
      <c r="P585" s="195"/>
      <c r="Q585" s="195"/>
      <c r="R585" s="195"/>
      <c r="S585" s="195"/>
      <c r="T585" s="196"/>
      <c r="AT585" s="197" t="s">
        <v>127</v>
      </c>
      <c r="AU585" s="197" t="s">
        <v>77</v>
      </c>
      <c r="AV585" s="13" t="s">
        <v>79</v>
      </c>
      <c r="AW585" s="13" t="s">
        <v>33</v>
      </c>
      <c r="AX585" s="13" t="s">
        <v>72</v>
      </c>
      <c r="AY585" s="197" t="s">
        <v>120</v>
      </c>
    </row>
    <row r="586" spans="2:51" s="15" customFormat="1" ht="11.25">
      <c r="B586" s="220"/>
      <c r="C586" s="221"/>
      <c r="D586" s="178" t="s">
        <v>127</v>
      </c>
      <c r="E586" s="222" t="s">
        <v>19</v>
      </c>
      <c r="F586" s="223" t="s">
        <v>242</v>
      </c>
      <c r="G586" s="221"/>
      <c r="H586" s="224">
        <v>1.3</v>
      </c>
      <c r="I586" s="225"/>
      <c r="J586" s="221"/>
      <c r="K586" s="221"/>
      <c r="L586" s="226"/>
      <c r="M586" s="227"/>
      <c r="N586" s="228"/>
      <c r="O586" s="228"/>
      <c r="P586" s="228"/>
      <c r="Q586" s="228"/>
      <c r="R586" s="228"/>
      <c r="S586" s="228"/>
      <c r="T586" s="229"/>
      <c r="AT586" s="230" t="s">
        <v>127</v>
      </c>
      <c r="AU586" s="230" t="s">
        <v>77</v>
      </c>
      <c r="AV586" s="15" t="s">
        <v>119</v>
      </c>
      <c r="AW586" s="15" t="s">
        <v>33</v>
      </c>
      <c r="AX586" s="15" t="s">
        <v>72</v>
      </c>
      <c r="AY586" s="230" t="s">
        <v>120</v>
      </c>
    </row>
    <row r="587" spans="2:51" s="14" customFormat="1" ht="11.25">
      <c r="B587" s="198"/>
      <c r="C587" s="199"/>
      <c r="D587" s="178" t="s">
        <v>127</v>
      </c>
      <c r="E587" s="200" t="s">
        <v>19</v>
      </c>
      <c r="F587" s="201" t="s">
        <v>130</v>
      </c>
      <c r="G587" s="199"/>
      <c r="H587" s="202">
        <v>1.3</v>
      </c>
      <c r="I587" s="203"/>
      <c r="J587" s="199"/>
      <c r="K587" s="199"/>
      <c r="L587" s="204"/>
      <c r="M587" s="205"/>
      <c r="N587" s="206"/>
      <c r="O587" s="206"/>
      <c r="P587" s="206"/>
      <c r="Q587" s="206"/>
      <c r="R587" s="206"/>
      <c r="S587" s="206"/>
      <c r="T587" s="207"/>
      <c r="AT587" s="208" t="s">
        <v>127</v>
      </c>
      <c r="AU587" s="208" t="s">
        <v>77</v>
      </c>
      <c r="AV587" s="14" t="s">
        <v>131</v>
      </c>
      <c r="AW587" s="14" t="s">
        <v>33</v>
      </c>
      <c r="AX587" s="14" t="s">
        <v>77</v>
      </c>
      <c r="AY587" s="208" t="s">
        <v>120</v>
      </c>
    </row>
    <row r="588" spans="1:65" s="2" customFormat="1" ht="16.5" customHeight="1">
      <c r="A588" s="35"/>
      <c r="B588" s="36"/>
      <c r="C588" s="162" t="s">
        <v>624</v>
      </c>
      <c r="D588" s="162" t="s">
        <v>121</v>
      </c>
      <c r="E588" s="163" t="s">
        <v>625</v>
      </c>
      <c r="F588" s="164" t="s">
        <v>626</v>
      </c>
      <c r="G588" s="165" t="s">
        <v>627</v>
      </c>
      <c r="H588" s="166">
        <v>19.5</v>
      </c>
      <c r="I588" s="167"/>
      <c r="J588" s="168">
        <f>ROUND(I588*H588,2)</f>
        <v>0</v>
      </c>
      <c r="K588" s="169"/>
      <c r="L588" s="40"/>
      <c r="M588" s="170" t="s">
        <v>19</v>
      </c>
      <c r="N588" s="171" t="s">
        <v>43</v>
      </c>
      <c r="O588" s="65"/>
      <c r="P588" s="172">
        <f>O588*H588</f>
        <v>0</v>
      </c>
      <c r="Q588" s="172">
        <v>0</v>
      </c>
      <c r="R588" s="172">
        <f>Q588*H588</f>
        <v>0</v>
      </c>
      <c r="S588" s="172">
        <v>0</v>
      </c>
      <c r="T588" s="173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174" t="s">
        <v>125</v>
      </c>
      <c r="AT588" s="174" t="s">
        <v>121</v>
      </c>
      <c r="AU588" s="174" t="s">
        <v>77</v>
      </c>
      <c r="AY588" s="18" t="s">
        <v>120</v>
      </c>
      <c r="BE588" s="175">
        <f>IF(N588="základní",J588,0)</f>
        <v>0</v>
      </c>
      <c r="BF588" s="175">
        <f>IF(N588="snížená",J588,0)</f>
        <v>0</v>
      </c>
      <c r="BG588" s="175">
        <f>IF(N588="zákl. přenesená",J588,0)</f>
        <v>0</v>
      </c>
      <c r="BH588" s="175">
        <f>IF(N588="sníž. přenesená",J588,0)</f>
        <v>0</v>
      </c>
      <c r="BI588" s="175">
        <f>IF(N588="nulová",J588,0)</f>
        <v>0</v>
      </c>
      <c r="BJ588" s="18" t="s">
        <v>77</v>
      </c>
      <c r="BK588" s="175">
        <f>ROUND(I588*H588,2)</f>
        <v>0</v>
      </c>
      <c r="BL588" s="18" t="s">
        <v>125</v>
      </c>
      <c r="BM588" s="174" t="s">
        <v>628</v>
      </c>
    </row>
    <row r="589" spans="2:51" s="12" customFormat="1" ht="11.25">
      <c r="B589" s="176"/>
      <c r="C589" s="177"/>
      <c r="D589" s="178" t="s">
        <v>127</v>
      </c>
      <c r="E589" s="179" t="s">
        <v>19</v>
      </c>
      <c r="F589" s="180" t="s">
        <v>568</v>
      </c>
      <c r="G589" s="177"/>
      <c r="H589" s="179" t="s">
        <v>19</v>
      </c>
      <c r="I589" s="181"/>
      <c r="J589" s="177"/>
      <c r="K589" s="177"/>
      <c r="L589" s="182"/>
      <c r="M589" s="183"/>
      <c r="N589" s="184"/>
      <c r="O589" s="184"/>
      <c r="P589" s="184"/>
      <c r="Q589" s="184"/>
      <c r="R589" s="184"/>
      <c r="S589" s="184"/>
      <c r="T589" s="185"/>
      <c r="AT589" s="186" t="s">
        <v>127</v>
      </c>
      <c r="AU589" s="186" t="s">
        <v>77</v>
      </c>
      <c r="AV589" s="12" t="s">
        <v>77</v>
      </c>
      <c r="AW589" s="12" t="s">
        <v>33</v>
      </c>
      <c r="AX589" s="12" t="s">
        <v>72</v>
      </c>
      <c r="AY589" s="186" t="s">
        <v>120</v>
      </c>
    </row>
    <row r="590" spans="2:51" s="13" customFormat="1" ht="11.25">
      <c r="B590" s="187"/>
      <c r="C590" s="188"/>
      <c r="D590" s="178" t="s">
        <v>127</v>
      </c>
      <c r="E590" s="189" t="s">
        <v>19</v>
      </c>
      <c r="F590" s="190" t="s">
        <v>629</v>
      </c>
      <c r="G590" s="188"/>
      <c r="H590" s="191">
        <v>19.5</v>
      </c>
      <c r="I590" s="192"/>
      <c r="J590" s="188"/>
      <c r="K590" s="188"/>
      <c r="L590" s="193"/>
      <c r="M590" s="194"/>
      <c r="N590" s="195"/>
      <c r="O590" s="195"/>
      <c r="P590" s="195"/>
      <c r="Q590" s="195"/>
      <c r="R590" s="195"/>
      <c r="S590" s="195"/>
      <c r="T590" s="196"/>
      <c r="AT590" s="197" t="s">
        <v>127</v>
      </c>
      <c r="AU590" s="197" t="s">
        <v>77</v>
      </c>
      <c r="AV590" s="13" t="s">
        <v>79</v>
      </c>
      <c r="AW590" s="13" t="s">
        <v>33</v>
      </c>
      <c r="AX590" s="13" t="s">
        <v>72</v>
      </c>
      <c r="AY590" s="197" t="s">
        <v>120</v>
      </c>
    </row>
    <row r="591" spans="2:51" s="14" customFormat="1" ht="11.25">
      <c r="B591" s="198"/>
      <c r="C591" s="199"/>
      <c r="D591" s="178" t="s">
        <v>127</v>
      </c>
      <c r="E591" s="200" t="s">
        <v>19</v>
      </c>
      <c r="F591" s="201" t="s">
        <v>130</v>
      </c>
      <c r="G591" s="199"/>
      <c r="H591" s="202">
        <v>19.5</v>
      </c>
      <c r="I591" s="203"/>
      <c r="J591" s="199"/>
      <c r="K591" s="199"/>
      <c r="L591" s="204"/>
      <c r="M591" s="205"/>
      <c r="N591" s="206"/>
      <c r="O591" s="206"/>
      <c r="P591" s="206"/>
      <c r="Q591" s="206"/>
      <c r="R591" s="206"/>
      <c r="S591" s="206"/>
      <c r="T591" s="207"/>
      <c r="AT591" s="208" t="s">
        <v>127</v>
      </c>
      <c r="AU591" s="208" t="s">
        <v>77</v>
      </c>
      <c r="AV591" s="14" t="s">
        <v>131</v>
      </c>
      <c r="AW591" s="14" t="s">
        <v>33</v>
      </c>
      <c r="AX591" s="14" t="s">
        <v>77</v>
      </c>
      <c r="AY591" s="208" t="s">
        <v>120</v>
      </c>
    </row>
    <row r="592" spans="1:65" s="2" customFormat="1" ht="21.75" customHeight="1">
      <c r="A592" s="35"/>
      <c r="B592" s="36"/>
      <c r="C592" s="162" t="s">
        <v>630</v>
      </c>
      <c r="D592" s="162" t="s">
        <v>121</v>
      </c>
      <c r="E592" s="163" t="s">
        <v>631</v>
      </c>
      <c r="F592" s="164" t="s">
        <v>632</v>
      </c>
      <c r="G592" s="165" t="s">
        <v>566</v>
      </c>
      <c r="H592" s="166">
        <v>589</v>
      </c>
      <c r="I592" s="167"/>
      <c r="J592" s="168">
        <f>ROUND(I592*H592,2)</f>
        <v>0</v>
      </c>
      <c r="K592" s="169"/>
      <c r="L592" s="40"/>
      <c r="M592" s="170" t="s">
        <v>19</v>
      </c>
      <c r="N592" s="171" t="s">
        <v>43</v>
      </c>
      <c r="O592" s="65"/>
      <c r="P592" s="172">
        <f>O592*H592</f>
        <v>0</v>
      </c>
      <c r="Q592" s="172">
        <v>2.256342204</v>
      </c>
      <c r="R592" s="172">
        <f>Q592*H592</f>
        <v>1328.985558156</v>
      </c>
      <c r="S592" s="172">
        <v>0</v>
      </c>
      <c r="T592" s="173">
        <f>S592*H592</f>
        <v>0</v>
      </c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R592" s="174" t="s">
        <v>131</v>
      </c>
      <c r="AT592" s="174" t="s">
        <v>121</v>
      </c>
      <c r="AU592" s="174" t="s">
        <v>77</v>
      </c>
      <c r="AY592" s="18" t="s">
        <v>120</v>
      </c>
      <c r="BE592" s="175">
        <f>IF(N592="základní",J592,0)</f>
        <v>0</v>
      </c>
      <c r="BF592" s="175">
        <f>IF(N592="snížená",J592,0)</f>
        <v>0</v>
      </c>
      <c r="BG592" s="175">
        <f>IF(N592="zákl. přenesená",J592,0)</f>
        <v>0</v>
      </c>
      <c r="BH592" s="175">
        <f>IF(N592="sníž. přenesená",J592,0)</f>
        <v>0</v>
      </c>
      <c r="BI592" s="175">
        <f>IF(N592="nulová",J592,0)</f>
        <v>0</v>
      </c>
      <c r="BJ592" s="18" t="s">
        <v>77</v>
      </c>
      <c r="BK592" s="175">
        <f>ROUND(I592*H592,2)</f>
        <v>0</v>
      </c>
      <c r="BL592" s="18" t="s">
        <v>131</v>
      </c>
      <c r="BM592" s="174" t="s">
        <v>633</v>
      </c>
    </row>
    <row r="593" spans="2:51" s="12" customFormat="1" ht="11.25">
      <c r="B593" s="176"/>
      <c r="C593" s="177"/>
      <c r="D593" s="178" t="s">
        <v>127</v>
      </c>
      <c r="E593" s="179" t="s">
        <v>19</v>
      </c>
      <c r="F593" s="180" t="s">
        <v>568</v>
      </c>
      <c r="G593" s="177"/>
      <c r="H593" s="179" t="s">
        <v>19</v>
      </c>
      <c r="I593" s="181"/>
      <c r="J593" s="177"/>
      <c r="K593" s="177"/>
      <c r="L593" s="182"/>
      <c r="M593" s="183"/>
      <c r="N593" s="184"/>
      <c r="O593" s="184"/>
      <c r="P593" s="184"/>
      <c r="Q593" s="184"/>
      <c r="R593" s="184"/>
      <c r="S593" s="184"/>
      <c r="T593" s="185"/>
      <c r="AT593" s="186" t="s">
        <v>127</v>
      </c>
      <c r="AU593" s="186" t="s">
        <v>77</v>
      </c>
      <c r="AV593" s="12" t="s">
        <v>77</v>
      </c>
      <c r="AW593" s="12" t="s">
        <v>33</v>
      </c>
      <c r="AX593" s="12" t="s">
        <v>72</v>
      </c>
      <c r="AY593" s="186" t="s">
        <v>120</v>
      </c>
    </row>
    <row r="594" spans="2:51" s="13" customFormat="1" ht="11.25">
      <c r="B594" s="187"/>
      <c r="C594" s="188"/>
      <c r="D594" s="178" t="s">
        <v>127</v>
      </c>
      <c r="E594" s="189" t="s">
        <v>19</v>
      </c>
      <c r="F594" s="190" t="s">
        <v>634</v>
      </c>
      <c r="G594" s="188"/>
      <c r="H594" s="191">
        <v>589</v>
      </c>
      <c r="I594" s="192"/>
      <c r="J594" s="188"/>
      <c r="K594" s="188"/>
      <c r="L594" s="193"/>
      <c r="M594" s="194"/>
      <c r="N594" s="195"/>
      <c r="O594" s="195"/>
      <c r="P594" s="195"/>
      <c r="Q594" s="195"/>
      <c r="R594" s="195"/>
      <c r="S594" s="195"/>
      <c r="T594" s="196"/>
      <c r="AT594" s="197" t="s">
        <v>127</v>
      </c>
      <c r="AU594" s="197" t="s">
        <v>77</v>
      </c>
      <c r="AV594" s="13" t="s">
        <v>79</v>
      </c>
      <c r="AW594" s="13" t="s">
        <v>33</v>
      </c>
      <c r="AX594" s="13" t="s">
        <v>72</v>
      </c>
      <c r="AY594" s="197" t="s">
        <v>120</v>
      </c>
    </row>
    <row r="595" spans="2:51" s="14" customFormat="1" ht="11.25">
      <c r="B595" s="198"/>
      <c r="C595" s="199"/>
      <c r="D595" s="178" t="s">
        <v>127</v>
      </c>
      <c r="E595" s="200" t="s">
        <v>19</v>
      </c>
      <c r="F595" s="201" t="s">
        <v>130</v>
      </c>
      <c r="G595" s="199"/>
      <c r="H595" s="202">
        <v>589</v>
      </c>
      <c r="I595" s="203"/>
      <c r="J595" s="199"/>
      <c r="K595" s="199"/>
      <c r="L595" s="204"/>
      <c r="M595" s="205"/>
      <c r="N595" s="206"/>
      <c r="O595" s="206"/>
      <c r="P595" s="206"/>
      <c r="Q595" s="206"/>
      <c r="R595" s="206"/>
      <c r="S595" s="206"/>
      <c r="T595" s="207"/>
      <c r="AT595" s="208" t="s">
        <v>127</v>
      </c>
      <c r="AU595" s="208" t="s">
        <v>77</v>
      </c>
      <c r="AV595" s="14" t="s">
        <v>131</v>
      </c>
      <c r="AW595" s="14" t="s">
        <v>33</v>
      </c>
      <c r="AX595" s="14" t="s">
        <v>77</v>
      </c>
      <c r="AY595" s="208" t="s">
        <v>120</v>
      </c>
    </row>
    <row r="596" spans="1:65" s="2" customFormat="1" ht="21.75" customHeight="1">
      <c r="A596" s="35"/>
      <c r="B596" s="36"/>
      <c r="C596" s="162" t="s">
        <v>635</v>
      </c>
      <c r="D596" s="162" t="s">
        <v>121</v>
      </c>
      <c r="E596" s="163" t="s">
        <v>636</v>
      </c>
      <c r="F596" s="164" t="s">
        <v>637</v>
      </c>
      <c r="G596" s="165" t="s">
        <v>566</v>
      </c>
      <c r="H596" s="166">
        <v>5090</v>
      </c>
      <c r="I596" s="167"/>
      <c r="J596" s="168">
        <f>ROUND(I596*H596,2)</f>
        <v>0</v>
      </c>
      <c r="K596" s="169"/>
      <c r="L596" s="40"/>
      <c r="M596" s="170" t="s">
        <v>19</v>
      </c>
      <c r="N596" s="171" t="s">
        <v>43</v>
      </c>
      <c r="O596" s="65"/>
      <c r="P596" s="172">
        <f>O596*H596</f>
        <v>0</v>
      </c>
      <c r="Q596" s="172">
        <v>2.453292204</v>
      </c>
      <c r="R596" s="172">
        <f>Q596*H596</f>
        <v>12487.25731836</v>
      </c>
      <c r="S596" s="172">
        <v>0</v>
      </c>
      <c r="T596" s="173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74" t="s">
        <v>131</v>
      </c>
      <c r="AT596" s="174" t="s">
        <v>121</v>
      </c>
      <c r="AU596" s="174" t="s">
        <v>77</v>
      </c>
      <c r="AY596" s="18" t="s">
        <v>120</v>
      </c>
      <c r="BE596" s="175">
        <f>IF(N596="základní",J596,0)</f>
        <v>0</v>
      </c>
      <c r="BF596" s="175">
        <f>IF(N596="snížená",J596,0)</f>
        <v>0</v>
      </c>
      <c r="BG596" s="175">
        <f>IF(N596="zákl. přenesená",J596,0)</f>
        <v>0</v>
      </c>
      <c r="BH596" s="175">
        <f>IF(N596="sníž. přenesená",J596,0)</f>
        <v>0</v>
      </c>
      <c r="BI596" s="175">
        <f>IF(N596="nulová",J596,0)</f>
        <v>0</v>
      </c>
      <c r="BJ596" s="18" t="s">
        <v>77</v>
      </c>
      <c r="BK596" s="175">
        <f>ROUND(I596*H596,2)</f>
        <v>0</v>
      </c>
      <c r="BL596" s="18" t="s">
        <v>131</v>
      </c>
      <c r="BM596" s="174" t="s">
        <v>638</v>
      </c>
    </row>
    <row r="597" spans="2:51" s="12" customFormat="1" ht="11.25">
      <c r="B597" s="176"/>
      <c r="C597" s="177"/>
      <c r="D597" s="178" t="s">
        <v>127</v>
      </c>
      <c r="E597" s="179" t="s">
        <v>19</v>
      </c>
      <c r="F597" s="180" t="s">
        <v>568</v>
      </c>
      <c r="G597" s="177"/>
      <c r="H597" s="179" t="s">
        <v>19</v>
      </c>
      <c r="I597" s="181"/>
      <c r="J597" s="177"/>
      <c r="K597" s="177"/>
      <c r="L597" s="182"/>
      <c r="M597" s="183"/>
      <c r="N597" s="184"/>
      <c r="O597" s="184"/>
      <c r="P597" s="184"/>
      <c r="Q597" s="184"/>
      <c r="R597" s="184"/>
      <c r="S597" s="184"/>
      <c r="T597" s="185"/>
      <c r="AT597" s="186" t="s">
        <v>127</v>
      </c>
      <c r="AU597" s="186" t="s">
        <v>77</v>
      </c>
      <c r="AV597" s="12" t="s">
        <v>77</v>
      </c>
      <c r="AW597" s="12" t="s">
        <v>33</v>
      </c>
      <c r="AX597" s="12" t="s">
        <v>72</v>
      </c>
      <c r="AY597" s="186" t="s">
        <v>120</v>
      </c>
    </row>
    <row r="598" spans="2:51" s="13" customFormat="1" ht="11.25">
      <c r="B598" s="187"/>
      <c r="C598" s="188"/>
      <c r="D598" s="178" t="s">
        <v>127</v>
      </c>
      <c r="E598" s="189" t="s">
        <v>19</v>
      </c>
      <c r="F598" s="190" t="s">
        <v>639</v>
      </c>
      <c r="G598" s="188"/>
      <c r="H598" s="191">
        <v>5090</v>
      </c>
      <c r="I598" s="192"/>
      <c r="J598" s="188"/>
      <c r="K598" s="188"/>
      <c r="L598" s="193"/>
      <c r="M598" s="194"/>
      <c r="N598" s="195"/>
      <c r="O598" s="195"/>
      <c r="P598" s="195"/>
      <c r="Q598" s="195"/>
      <c r="R598" s="195"/>
      <c r="S598" s="195"/>
      <c r="T598" s="196"/>
      <c r="AT598" s="197" t="s">
        <v>127</v>
      </c>
      <c r="AU598" s="197" t="s">
        <v>77</v>
      </c>
      <c r="AV598" s="13" t="s">
        <v>79</v>
      </c>
      <c r="AW598" s="13" t="s">
        <v>33</v>
      </c>
      <c r="AX598" s="13" t="s">
        <v>72</v>
      </c>
      <c r="AY598" s="197" t="s">
        <v>120</v>
      </c>
    </row>
    <row r="599" spans="2:51" s="14" customFormat="1" ht="11.25">
      <c r="B599" s="198"/>
      <c r="C599" s="199"/>
      <c r="D599" s="178" t="s">
        <v>127</v>
      </c>
      <c r="E599" s="200" t="s">
        <v>19</v>
      </c>
      <c r="F599" s="201" t="s">
        <v>130</v>
      </c>
      <c r="G599" s="199"/>
      <c r="H599" s="202">
        <v>5090</v>
      </c>
      <c r="I599" s="203"/>
      <c r="J599" s="199"/>
      <c r="K599" s="199"/>
      <c r="L599" s="204"/>
      <c r="M599" s="205"/>
      <c r="N599" s="206"/>
      <c r="O599" s="206"/>
      <c r="P599" s="206"/>
      <c r="Q599" s="206"/>
      <c r="R599" s="206"/>
      <c r="S599" s="206"/>
      <c r="T599" s="207"/>
      <c r="AT599" s="208" t="s">
        <v>127</v>
      </c>
      <c r="AU599" s="208" t="s">
        <v>77</v>
      </c>
      <c r="AV599" s="14" t="s">
        <v>131</v>
      </c>
      <c r="AW599" s="14" t="s">
        <v>33</v>
      </c>
      <c r="AX599" s="14" t="s">
        <v>77</v>
      </c>
      <c r="AY599" s="208" t="s">
        <v>120</v>
      </c>
    </row>
    <row r="600" spans="1:65" s="2" customFormat="1" ht="24.2" customHeight="1">
      <c r="A600" s="35"/>
      <c r="B600" s="36"/>
      <c r="C600" s="162" t="s">
        <v>640</v>
      </c>
      <c r="D600" s="162" t="s">
        <v>121</v>
      </c>
      <c r="E600" s="163" t="s">
        <v>641</v>
      </c>
      <c r="F600" s="164" t="s">
        <v>642</v>
      </c>
      <c r="G600" s="165" t="s">
        <v>566</v>
      </c>
      <c r="H600" s="166">
        <v>832</v>
      </c>
      <c r="I600" s="167"/>
      <c r="J600" s="168">
        <f>ROUND(I600*H600,2)</f>
        <v>0</v>
      </c>
      <c r="K600" s="169"/>
      <c r="L600" s="40"/>
      <c r="M600" s="170" t="s">
        <v>19</v>
      </c>
      <c r="N600" s="171" t="s">
        <v>43</v>
      </c>
      <c r="O600" s="65"/>
      <c r="P600" s="172">
        <f>O600*H600</f>
        <v>0</v>
      </c>
      <c r="Q600" s="172">
        <v>2.45329</v>
      </c>
      <c r="R600" s="172">
        <f>Q600*H600</f>
        <v>2041.13728</v>
      </c>
      <c r="S600" s="172">
        <v>0</v>
      </c>
      <c r="T600" s="173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74" t="s">
        <v>131</v>
      </c>
      <c r="AT600" s="174" t="s">
        <v>121</v>
      </c>
      <c r="AU600" s="174" t="s">
        <v>77</v>
      </c>
      <c r="AY600" s="18" t="s">
        <v>120</v>
      </c>
      <c r="BE600" s="175">
        <f>IF(N600="základní",J600,0)</f>
        <v>0</v>
      </c>
      <c r="BF600" s="175">
        <f>IF(N600="snížená",J600,0)</f>
        <v>0</v>
      </c>
      <c r="BG600" s="175">
        <f>IF(N600="zákl. přenesená",J600,0)</f>
        <v>0</v>
      </c>
      <c r="BH600" s="175">
        <f>IF(N600="sníž. přenesená",J600,0)</f>
        <v>0</v>
      </c>
      <c r="BI600" s="175">
        <f>IF(N600="nulová",J600,0)</f>
        <v>0</v>
      </c>
      <c r="BJ600" s="18" t="s">
        <v>77</v>
      </c>
      <c r="BK600" s="175">
        <f>ROUND(I600*H600,2)</f>
        <v>0</v>
      </c>
      <c r="BL600" s="18" t="s">
        <v>131</v>
      </c>
      <c r="BM600" s="174" t="s">
        <v>643</v>
      </c>
    </row>
    <row r="601" spans="2:51" s="12" customFormat="1" ht="11.25">
      <c r="B601" s="176"/>
      <c r="C601" s="177"/>
      <c r="D601" s="178" t="s">
        <v>127</v>
      </c>
      <c r="E601" s="179" t="s">
        <v>19</v>
      </c>
      <c r="F601" s="180" t="s">
        <v>568</v>
      </c>
      <c r="G601" s="177"/>
      <c r="H601" s="179" t="s">
        <v>19</v>
      </c>
      <c r="I601" s="181"/>
      <c r="J601" s="177"/>
      <c r="K601" s="177"/>
      <c r="L601" s="182"/>
      <c r="M601" s="183"/>
      <c r="N601" s="184"/>
      <c r="O601" s="184"/>
      <c r="P601" s="184"/>
      <c r="Q601" s="184"/>
      <c r="R601" s="184"/>
      <c r="S601" s="184"/>
      <c r="T601" s="185"/>
      <c r="AT601" s="186" t="s">
        <v>127</v>
      </c>
      <c r="AU601" s="186" t="s">
        <v>77</v>
      </c>
      <c r="AV601" s="12" t="s">
        <v>77</v>
      </c>
      <c r="AW601" s="12" t="s">
        <v>33</v>
      </c>
      <c r="AX601" s="12" t="s">
        <v>72</v>
      </c>
      <c r="AY601" s="186" t="s">
        <v>120</v>
      </c>
    </row>
    <row r="602" spans="2:51" s="13" customFormat="1" ht="11.25">
      <c r="B602" s="187"/>
      <c r="C602" s="188"/>
      <c r="D602" s="178" t="s">
        <v>127</v>
      </c>
      <c r="E602" s="189" t="s">
        <v>19</v>
      </c>
      <c r="F602" s="190" t="s">
        <v>644</v>
      </c>
      <c r="G602" s="188"/>
      <c r="H602" s="191">
        <v>832</v>
      </c>
      <c r="I602" s="192"/>
      <c r="J602" s="188"/>
      <c r="K602" s="188"/>
      <c r="L602" s="193"/>
      <c r="M602" s="194"/>
      <c r="N602" s="195"/>
      <c r="O602" s="195"/>
      <c r="P602" s="195"/>
      <c r="Q602" s="195"/>
      <c r="R602" s="195"/>
      <c r="S602" s="195"/>
      <c r="T602" s="196"/>
      <c r="AT602" s="197" t="s">
        <v>127</v>
      </c>
      <c r="AU602" s="197" t="s">
        <v>77</v>
      </c>
      <c r="AV602" s="13" t="s">
        <v>79</v>
      </c>
      <c r="AW602" s="13" t="s">
        <v>33</v>
      </c>
      <c r="AX602" s="13" t="s">
        <v>72</v>
      </c>
      <c r="AY602" s="197" t="s">
        <v>120</v>
      </c>
    </row>
    <row r="603" spans="2:51" s="14" customFormat="1" ht="11.25">
      <c r="B603" s="198"/>
      <c r="C603" s="199"/>
      <c r="D603" s="178" t="s">
        <v>127</v>
      </c>
      <c r="E603" s="200" t="s">
        <v>19</v>
      </c>
      <c r="F603" s="201" t="s">
        <v>130</v>
      </c>
      <c r="G603" s="199"/>
      <c r="H603" s="202">
        <v>832</v>
      </c>
      <c r="I603" s="203"/>
      <c r="J603" s="199"/>
      <c r="K603" s="199"/>
      <c r="L603" s="204"/>
      <c r="M603" s="205"/>
      <c r="N603" s="206"/>
      <c r="O603" s="206"/>
      <c r="P603" s="206"/>
      <c r="Q603" s="206"/>
      <c r="R603" s="206"/>
      <c r="S603" s="206"/>
      <c r="T603" s="207"/>
      <c r="AT603" s="208" t="s">
        <v>127</v>
      </c>
      <c r="AU603" s="208" t="s">
        <v>77</v>
      </c>
      <c r="AV603" s="14" t="s">
        <v>131</v>
      </c>
      <c r="AW603" s="14" t="s">
        <v>33</v>
      </c>
      <c r="AX603" s="14" t="s">
        <v>77</v>
      </c>
      <c r="AY603" s="208" t="s">
        <v>120</v>
      </c>
    </row>
    <row r="604" spans="1:65" s="2" customFormat="1" ht="16.5" customHeight="1">
      <c r="A604" s="35"/>
      <c r="B604" s="36"/>
      <c r="C604" s="162" t="s">
        <v>645</v>
      </c>
      <c r="D604" s="162" t="s">
        <v>121</v>
      </c>
      <c r="E604" s="163" t="s">
        <v>646</v>
      </c>
      <c r="F604" s="164" t="s">
        <v>647</v>
      </c>
      <c r="G604" s="165" t="s">
        <v>124</v>
      </c>
      <c r="H604" s="166">
        <v>1.3</v>
      </c>
      <c r="I604" s="167"/>
      <c r="J604" s="168">
        <f>ROUND(I604*H604,2)</f>
        <v>0</v>
      </c>
      <c r="K604" s="169"/>
      <c r="L604" s="40"/>
      <c r="M604" s="170" t="s">
        <v>19</v>
      </c>
      <c r="N604" s="171" t="s">
        <v>43</v>
      </c>
      <c r="O604" s="65"/>
      <c r="P604" s="172">
        <f>O604*H604</f>
        <v>0</v>
      </c>
      <c r="Q604" s="172">
        <v>1.06017026</v>
      </c>
      <c r="R604" s="172">
        <f>Q604*H604</f>
        <v>1.3782213380000001</v>
      </c>
      <c r="S604" s="172">
        <v>0</v>
      </c>
      <c r="T604" s="173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74" t="s">
        <v>125</v>
      </c>
      <c r="AT604" s="174" t="s">
        <v>121</v>
      </c>
      <c r="AU604" s="174" t="s">
        <v>77</v>
      </c>
      <c r="AY604" s="18" t="s">
        <v>120</v>
      </c>
      <c r="BE604" s="175">
        <f>IF(N604="základní",J604,0)</f>
        <v>0</v>
      </c>
      <c r="BF604" s="175">
        <f>IF(N604="snížená",J604,0)</f>
        <v>0</v>
      </c>
      <c r="BG604" s="175">
        <f>IF(N604="zákl. přenesená",J604,0)</f>
        <v>0</v>
      </c>
      <c r="BH604" s="175">
        <f>IF(N604="sníž. přenesená",J604,0)</f>
        <v>0</v>
      </c>
      <c r="BI604" s="175">
        <f>IF(N604="nulová",J604,0)</f>
        <v>0</v>
      </c>
      <c r="BJ604" s="18" t="s">
        <v>77</v>
      </c>
      <c r="BK604" s="175">
        <f>ROUND(I604*H604,2)</f>
        <v>0</v>
      </c>
      <c r="BL604" s="18" t="s">
        <v>125</v>
      </c>
      <c r="BM604" s="174" t="s">
        <v>648</v>
      </c>
    </row>
    <row r="605" spans="2:51" s="12" customFormat="1" ht="11.25">
      <c r="B605" s="176"/>
      <c r="C605" s="177"/>
      <c r="D605" s="178" t="s">
        <v>127</v>
      </c>
      <c r="E605" s="179" t="s">
        <v>19</v>
      </c>
      <c r="F605" s="180" t="s">
        <v>568</v>
      </c>
      <c r="G605" s="177"/>
      <c r="H605" s="179" t="s">
        <v>19</v>
      </c>
      <c r="I605" s="181"/>
      <c r="J605" s="177"/>
      <c r="K605" s="177"/>
      <c r="L605" s="182"/>
      <c r="M605" s="183"/>
      <c r="N605" s="184"/>
      <c r="O605" s="184"/>
      <c r="P605" s="184"/>
      <c r="Q605" s="184"/>
      <c r="R605" s="184"/>
      <c r="S605" s="184"/>
      <c r="T605" s="185"/>
      <c r="AT605" s="186" t="s">
        <v>127</v>
      </c>
      <c r="AU605" s="186" t="s">
        <v>77</v>
      </c>
      <c r="AV605" s="12" t="s">
        <v>77</v>
      </c>
      <c r="AW605" s="12" t="s">
        <v>33</v>
      </c>
      <c r="AX605" s="12" t="s">
        <v>72</v>
      </c>
      <c r="AY605" s="186" t="s">
        <v>120</v>
      </c>
    </row>
    <row r="606" spans="2:51" s="13" customFormat="1" ht="11.25">
      <c r="B606" s="187"/>
      <c r="C606" s="188"/>
      <c r="D606" s="178" t="s">
        <v>127</v>
      </c>
      <c r="E606" s="189" t="s">
        <v>19</v>
      </c>
      <c r="F606" s="190" t="s">
        <v>623</v>
      </c>
      <c r="G606" s="188"/>
      <c r="H606" s="191">
        <v>1.3</v>
      </c>
      <c r="I606" s="192"/>
      <c r="J606" s="188"/>
      <c r="K606" s="188"/>
      <c r="L606" s="193"/>
      <c r="M606" s="194"/>
      <c r="N606" s="195"/>
      <c r="O606" s="195"/>
      <c r="P606" s="195"/>
      <c r="Q606" s="195"/>
      <c r="R606" s="195"/>
      <c r="S606" s="195"/>
      <c r="T606" s="196"/>
      <c r="AT606" s="197" t="s">
        <v>127</v>
      </c>
      <c r="AU606" s="197" t="s">
        <v>77</v>
      </c>
      <c r="AV606" s="13" t="s">
        <v>79</v>
      </c>
      <c r="AW606" s="13" t="s">
        <v>33</v>
      </c>
      <c r="AX606" s="13" t="s">
        <v>72</v>
      </c>
      <c r="AY606" s="197" t="s">
        <v>120</v>
      </c>
    </row>
    <row r="607" spans="2:51" s="14" customFormat="1" ht="11.25">
      <c r="B607" s="198"/>
      <c r="C607" s="199"/>
      <c r="D607" s="178" t="s">
        <v>127</v>
      </c>
      <c r="E607" s="200" t="s">
        <v>19</v>
      </c>
      <c r="F607" s="201" t="s">
        <v>130</v>
      </c>
      <c r="G607" s="199"/>
      <c r="H607" s="202">
        <v>1.3</v>
      </c>
      <c r="I607" s="203"/>
      <c r="J607" s="199"/>
      <c r="K607" s="199"/>
      <c r="L607" s="204"/>
      <c r="M607" s="205"/>
      <c r="N607" s="206"/>
      <c r="O607" s="206"/>
      <c r="P607" s="206"/>
      <c r="Q607" s="206"/>
      <c r="R607" s="206"/>
      <c r="S607" s="206"/>
      <c r="T607" s="207"/>
      <c r="AT607" s="208" t="s">
        <v>127</v>
      </c>
      <c r="AU607" s="208" t="s">
        <v>77</v>
      </c>
      <c r="AV607" s="14" t="s">
        <v>131</v>
      </c>
      <c r="AW607" s="14" t="s">
        <v>33</v>
      </c>
      <c r="AX607" s="14" t="s">
        <v>77</v>
      </c>
      <c r="AY607" s="208" t="s">
        <v>120</v>
      </c>
    </row>
    <row r="608" spans="1:65" s="2" customFormat="1" ht="21.75" customHeight="1">
      <c r="A608" s="35"/>
      <c r="B608" s="36"/>
      <c r="C608" s="162" t="s">
        <v>649</v>
      </c>
      <c r="D608" s="162" t="s">
        <v>121</v>
      </c>
      <c r="E608" s="163" t="s">
        <v>650</v>
      </c>
      <c r="F608" s="164" t="s">
        <v>651</v>
      </c>
      <c r="G608" s="165" t="s">
        <v>611</v>
      </c>
      <c r="H608" s="166">
        <v>2546</v>
      </c>
      <c r="I608" s="167"/>
      <c r="J608" s="168">
        <f>ROUND(I608*H608,2)</f>
        <v>0</v>
      </c>
      <c r="K608" s="169"/>
      <c r="L608" s="40"/>
      <c r="M608" s="170" t="s">
        <v>19</v>
      </c>
      <c r="N608" s="171" t="s">
        <v>43</v>
      </c>
      <c r="O608" s="65"/>
      <c r="P608" s="172">
        <f>O608*H608</f>
        <v>0</v>
      </c>
      <c r="Q608" s="172">
        <v>0</v>
      </c>
      <c r="R608" s="172">
        <f>Q608*H608</f>
        <v>0</v>
      </c>
      <c r="S608" s="172">
        <v>0</v>
      </c>
      <c r="T608" s="173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174" t="s">
        <v>125</v>
      </c>
      <c r="AT608" s="174" t="s">
        <v>121</v>
      </c>
      <c r="AU608" s="174" t="s">
        <v>77</v>
      </c>
      <c r="AY608" s="18" t="s">
        <v>120</v>
      </c>
      <c r="BE608" s="175">
        <f>IF(N608="základní",J608,0)</f>
        <v>0</v>
      </c>
      <c r="BF608" s="175">
        <f>IF(N608="snížená",J608,0)</f>
        <v>0</v>
      </c>
      <c r="BG608" s="175">
        <f>IF(N608="zákl. přenesená",J608,0)</f>
        <v>0</v>
      </c>
      <c r="BH608" s="175">
        <f>IF(N608="sníž. přenesená",J608,0)</f>
        <v>0</v>
      </c>
      <c r="BI608" s="175">
        <f>IF(N608="nulová",J608,0)</f>
        <v>0</v>
      </c>
      <c r="BJ608" s="18" t="s">
        <v>77</v>
      </c>
      <c r="BK608" s="175">
        <f>ROUND(I608*H608,2)</f>
        <v>0</v>
      </c>
      <c r="BL608" s="18" t="s">
        <v>125</v>
      </c>
      <c r="BM608" s="174" t="s">
        <v>652</v>
      </c>
    </row>
    <row r="609" spans="2:51" s="12" customFormat="1" ht="11.25">
      <c r="B609" s="176"/>
      <c r="C609" s="177"/>
      <c r="D609" s="178" t="s">
        <v>127</v>
      </c>
      <c r="E609" s="179" t="s">
        <v>19</v>
      </c>
      <c r="F609" s="180" t="s">
        <v>653</v>
      </c>
      <c r="G609" s="177"/>
      <c r="H609" s="179" t="s">
        <v>19</v>
      </c>
      <c r="I609" s="181"/>
      <c r="J609" s="177"/>
      <c r="K609" s="177"/>
      <c r="L609" s="182"/>
      <c r="M609" s="183"/>
      <c r="N609" s="184"/>
      <c r="O609" s="184"/>
      <c r="P609" s="184"/>
      <c r="Q609" s="184"/>
      <c r="R609" s="184"/>
      <c r="S609" s="184"/>
      <c r="T609" s="185"/>
      <c r="AT609" s="186" t="s">
        <v>127</v>
      </c>
      <c r="AU609" s="186" t="s">
        <v>77</v>
      </c>
      <c r="AV609" s="12" t="s">
        <v>77</v>
      </c>
      <c r="AW609" s="12" t="s">
        <v>33</v>
      </c>
      <c r="AX609" s="12" t="s">
        <v>72</v>
      </c>
      <c r="AY609" s="186" t="s">
        <v>120</v>
      </c>
    </row>
    <row r="610" spans="2:51" s="13" customFormat="1" ht="11.25">
      <c r="B610" s="187"/>
      <c r="C610" s="188"/>
      <c r="D610" s="178" t="s">
        <v>127</v>
      </c>
      <c r="E610" s="189" t="s">
        <v>19</v>
      </c>
      <c r="F610" s="190" t="s">
        <v>613</v>
      </c>
      <c r="G610" s="188"/>
      <c r="H610" s="191">
        <v>2546</v>
      </c>
      <c r="I610" s="192"/>
      <c r="J610" s="188"/>
      <c r="K610" s="188"/>
      <c r="L610" s="193"/>
      <c r="M610" s="194"/>
      <c r="N610" s="195"/>
      <c r="O610" s="195"/>
      <c r="P610" s="195"/>
      <c r="Q610" s="195"/>
      <c r="R610" s="195"/>
      <c r="S610" s="195"/>
      <c r="T610" s="196"/>
      <c r="AT610" s="197" t="s">
        <v>127</v>
      </c>
      <c r="AU610" s="197" t="s">
        <v>77</v>
      </c>
      <c r="AV610" s="13" t="s">
        <v>79</v>
      </c>
      <c r="AW610" s="13" t="s">
        <v>33</v>
      </c>
      <c r="AX610" s="13" t="s">
        <v>72</v>
      </c>
      <c r="AY610" s="197" t="s">
        <v>120</v>
      </c>
    </row>
    <row r="611" spans="2:51" s="14" customFormat="1" ht="11.25">
      <c r="B611" s="198"/>
      <c r="C611" s="199"/>
      <c r="D611" s="178" t="s">
        <v>127</v>
      </c>
      <c r="E611" s="200" t="s">
        <v>19</v>
      </c>
      <c r="F611" s="201" t="s">
        <v>130</v>
      </c>
      <c r="G611" s="199"/>
      <c r="H611" s="202">
        <v>2546</v>
      </c>
      <c r="I611" s="203"/>
      <c r="J611" s="199"/>
      <c r="K611" s="199"/>
      <c r="L611" s="204"/>
      <c r="M611" s="205"/>
      <c r="N611" s="206"/>
      <c r="O611" s="206"/>
      <c r="P611" s="206"/>
      <c r="Q611" s="206"/>
      <c r="R611" s="206"/>
      <c r="S611" s="206"/>
      <c r="T611" s="207"/>
      <c r="AT611" s="208" t="s">
        <v>127</v>
      </c>
      <c r="AU611" s="208" t="s">
        <v>77</v>
      </c>
      <c r="AV611" s="14" t="s">
        <v>131</v>
      </c>
      <c r="AW611" s="14" t="s">
        <v>33</v>
      </c>
      <c r="AX611" s="14" t="s">
        <v>77</v>
      </c>
      <c r="AY611" s="208" t="s">
        <v>120</v>
      </c>
    </row>
    <row r="612" spans="1:65" s="2" customFormat="1" ht="21.75" customHeight="1">
      <c r="A612" s="35"/>
      <c r="B612" s="36"/>
      <c r="C612" s="162" t="s">
        <v>654</v>
      </c>
      <c r="D612" s="162" t="s">
        <v>121</v>
      </c>
      <c r="E612" s="163" t="s">
        <v>655</v>
      </c>
      <c r="F612" s="164" t="s">
        <v>656</v>
      </c>
      <c r="G612" s="165" t="s">
        <v>566</v>
      </c>
      <c r="H612" s="166">
        <v>4613</v>
      </c>
      <c r="I612" s="167"/>
      <c r="J612" s="168">
        <f>ROUND(I612*H612,2)</f>
        <v>0</v>
      </c>
      <c r="K612" s="169"/>
      <c r="L612" s="40"/>
      <c r="M612" s="170" t="s">
        <v>19</v>
      </c>
      <c r="N612" s="171" t="s">
        <v>43</v>
      </c>
      <c r="O612" s="65"/>
      <c r="P612" s="172">
        <f>O612*H612</f>
        <v>0</v>
      </c>
      <c r="Q612" s="172">
        <v>0</v>
      </c>
      <c r="R612" s="172">
        <f>Q612*H612</f>
        <v>0</v>
      </c>
      <c r="S612" s="172">
        <v>0</v>
      </c>
      <c r="T612" s="173">
        <f>S612*H612</f>
        <v>0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174" t="s">
        <v>125</v>
      </c>
      <c r="AT612" s="174" t="s">
        <v>121</v>
      </c>
      <c r="AU612" s="174" t="s">
        <v>77</v>
      </c>
      <c r="AY612" s="18" t="s">
        <v>120</v>
      </c>
      <c r="BE612" s="175">
        <f>IF(N612="základní",J612,0)</f>
        <v>0</v>
      </c>
      <c r="BF612" s="175">
        <f>IF(N612="snížená",J612,0)</f>
        <v>0</v>
      </c>
      <c r="BG612" s="175">
        <f>IF(N612="zákl. přenesená",J612,0)</f>
        <v>0</v>
      </c>
      <c r="BH612" s="175">
        <f>IF(N612="sníž. přenesená",J612,0)</f>
        <v>0</v>
      </c>
      <c r="BI612" s="175">
        <f>IF(N612="nulová",J612,0)</f>
        <v>0</v>
      </c>
      <c r="BJ612" s="18" t="s">
        <v>77</v>
      </c>
      <c r="BK612" s="175">
        <f>ROUND(I612*H612,2)</f>
        <v>0</v>
      </c>
      <c r="BL612" s="18" t="s">
        <v>125</v>
      </c>
      <c r="BM612" s="174" t="s">
        <v>657</v>
      </c>
    </row>
    <row r="613" spans="2:51" s="12" customFormat="1" ht="11.25">
      <c r="B613" s="176"/>
      <c r="C613" s="177"/>
      <c r="D613" s="178" t="s">
        <v>127</v>
      </c>
      <c r="E613" s="179" t="s">
        <v>19</v>
      </c>
      <c r="F613" s="180" t="s">
        <v>658</v>
      </c>
      <c r="G613" s="177"/>
      <c r="H613" s="179" t="s">
        <v>19</v>
      </c>
      <c r="I613" s="181"/>
      <c r="J613" s="177"/>
      <c r="K613" s="177"/>
      <c r="L613" s="182"/>
      <c r="M613" s="183"/>
      <c r="N613" s="184"/>
      <c r="O613" s="184"/>
      <c r="P613" s="184"/>
      <c r="Q613" s="184"/>
      <c r="R613" s="184"/>
      <c r="S613" s="184"/>
      <c r="T613" s="185"/>
      <c r="AT613" s="186" t="s">
        <v>127</v>
      </c>
      <c r="AU613" s="186" t="s">
        <v>77</v>
      </c>
      <c r="AV613" s="12" t="s">
        <v>77</v>
      </c>
      <c r="AW613" s="12" t="s">
        <v>33</v>
      </c>
      <c r="AX613" s="12" t="s">
        <v>72</v>
      </c>
      <c r="AY613" s="186" t="s">
        <v>120</v>
      </c>
    </row>
    <row r="614" spans="2:51" s="13" customFormat="1" ht="11.25">
      <c r="B614" s="187"/>
      <c r="C614" s="188"/>
      <c r="D614" s="178" t="s">
        <v>127</v>
      </c>
      <c r="E614" s="189" t="s">
        <v>19</v>
      </c>
      <c r="F614" s="190" t="s">
        <v>659</v>
      </c>
      <c r="G614" s="188"/>
      <c r="H614" s="191">
        <v>4613</v>
      </c>
      <c r="I614" s="192"/>
      <c r="J614" s="188"/>
      <c r="K614" s="188"/>
      <c r="L614" s="193"/>
      <c r="M614" s="194"/>
      <c r="N614" s="195"/>
      <c r="O614" s="195"/>
      <c r="P614" s="195"/>
      <c r="Q614" s="195"/>
      <c r="R614" s="195"/>
      <c r="S614" s="195"/>
      <c r="T614" s="196"/>
      <c r="AT614" s="197" t="s">
        <v>127</v>
      </c>
      <c r="AU614" s="197" t="s">
        <v>77</v>
      </c>
      <c r="AV614" s="13" t="s">
        <v>79</v>
      </c>
      <c r="AW614" s="13" t="s">
        <v>33</v>
      </c>
      <c r="AX614" s="13" t="s">
        <v>72</v>
      </c>
      <c r="AY614" s="197" t="s">
        <v>120</v>
      </c>
    </row>
    <row r="615" spans="2:51" s="14" customFormat="1" ht="11.25">
      <c r="B615" s="198"/>
      <c r="C615" s="199"/>
      <c r="D615" s="178" t="s">
        <v>127</v>
      </c>
      <c r="E615" s="200" t="s">
        <v>19</v>
      </c>
      <c r="F615" s="201" t="s">
        <v>130</v>
      </c>
      <c r="G615" s="199"/>
      <c r="H615" s="202">
        <v>4613</v>
      </c>
      <c r="I615" s="203"/>
      <c r="J615" s="199"/>
      <c r="K615" s="199"/>
      <c r="L615" s="204"/>
      <c r="M615" s="205"/>
      <c r="N615" s="206"/>
      <c r="O615" s="206"/>
      <c r="P615" s="206"/>
      <c r="Q615" s="206"/>
      <c r="R615" s="206"/>
      <c r="S615" s="206"/>
      <c r="T615" s="207"/>
      <c r="AT615" s="208" t="s">
        <v>127</v>
      </c>
      <c r="AU615" s="208" t="s">
        <v>77</v>
      </c>
      <c r="AV615" s="14" t="s">
        <v>131</v>
      </c>
      <c r="AW615" s="14" t="s">
        <v>33</v>
      </c>
      <c r="AX615" s="14" t="s">
        <v>77</v>
      </c>
      <c r="AY615" s="208" t="s">
        <v>120</v>
      </c>
    </row>
    <row r="616" spans="1:65" s="2" customFormat="1" ht="24.2" customHeight="1">
      <c r="A616" s="35"/>
      <c r="B616" s="36"/>
      <c r="C616" s="162" t="s">
        <v>660</v>
      </c>
      <c r="D616" s="162" t="s">
        <v>121</v>
      </c>
      <c r="E616" s="163" t="s">
        <v>661</v>
      </c>
      <c r="F616" s="164" t="s">
        <v>662</v>
      </c>
      <c r="G616" s="165" t="s">
        <v>611</v>
      </c>
      <c r="H616" s="166">
        <v>113</v>
      </c>
      <c r="I616" s="167"/>
      <c r="J616" s="168">
        <f>ROUND(I616*H616,2)</f>
        <v>0</v>
      </c>
      <c r="K616" s="169"/>
      <c r="L616" s="40"/>
      <c r="M616" s="170" t="s">
        <v>19</v>
      </c>
      <c r="N616" s="171" t="s">
        <v>43</v>
      </c>
      <c r="O616" s="65"/>
      <c r="P616" s="172">
        <f>O616*H616</f>
        <v>0</v>
      </c>
      <c r="Q616" s="172">
        <v>0</v>
      </c>
      <c r="R616" s="172">
        <f>Q616*H616</f>
        <v>0</v>
      </c>
      <c r="S616" s="172">
        <v>0</v>
      </c>
      <c r="T616" s="173">
        <f>S616*H616</f>
        <v>0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174" t="s">
        <v>125</v>
      </c>
      <c r="AT616" s="174" t="s">
        <v>121</v>
      </c>
      <c r="AU616" s="174" t="s">
        <v>77</v>
      </c>
      <c r="AY616" s="18" t="s">
        <v>120</v>
      </c>
      <c r="BE616" s="175">
        <f>IF(N616="základní",J616,0)</f>
        <v>0</v>
      </c>
      <c r="BF616" s="175">
        <f>IF(N616="snížená",J616,0)</f>
        <v>0</v>
      </c>
      <c r="BG616" s="175">
        <f>IF(N616="zákl. přenesená",J616,0)</f>
        <v>0</v>
      </c>
      <c r="BH616" s="175">
        <f>IF(N616="sníž. přenesená",J616,0)</f>
        <v>0</v>
      </c>
      <c r="BI616" s="175">
        <f>IF(N616="nulová",J616,0)</f>
        <v>0</v>
      </c>
      <c r="BJ616" s="18" t="s">
        <v>77</v>
      </c>
      <c r="BK616" s="175">
        <f>ROUND(I616*H616,2)</f>
        <v>0</v>
      </c>
      <c r="BL616" s="18" t="s">
        <v>125</v>
      </c>
      <c r="BM616" s="174" t="s">
        <v>663</v>
      </c>
    </row>
    <row r="617" spans="2:51" s="12" customFormat="1" ht="11.25">
      <c r="B617" s="176"/>
      <c r="C617" s="177"/>
      <c r="D617" s="178" t="s">
        <v>127</v>
      </c>
      <c r="E617" s="179" t="s">
        <v>19</v>
      </c>
      <c r="F617" s="180" t="s">
        <v>664</v>
      </c>
      <c r="G617" s="177"/>
      <c r="H617" s="179" t="s">
        <v>19</v>
      </c>
      <c r="I617" s="181"/>
      <c r="J617" s="177"/>
      <c r="K617" s="177"/>
      <c r="L617" s="182"/>
      <c r="M617" s="183"/>
      <c r="N617" s="184"/>
      <c r="O617" s="184"/>
      <c r="P617" s="184"/>
      <c r="Q617" s="184"/>
      <c r="R617" s="184"/>
      <c r="S617" s="184"/>
      <c r="T617" s="185"/>
      <c r="AT617" s="186" t="s">
        <v>127</v>
      </c>
      <c r="AU617" s="186" t="s">
        <v>77</v>
      </c>
      <c r="AV617" s="12" t="s">
        <v>77</v>
      </c>
      <c r="AW617" s="12" t="s">
        <v>33</v>
      </c>
      <c r="AX617" s="12" t="s">
        <v>72</v>
      </c>
      <c r="AY617" s="186" t="s">
        <v>120</v>
      </c>
    </row>
    <row r="618" spans="2:51" s="13" customFormat="1" ht="11.25">
      <c r="B618" s="187"/>
      <c r="C618" s="188"/>
      <c r="D618" s="178" t="s">
        <v>127</v>
      </c>
      <c r="E618" s="189" t="s">
        <v>19</v>
      </c>
      <c r="F618" s="190" t="s">
        <v>665</v>
      </c>
      <c r="G618" s="188"/>
      <c r="H618" s="191">
        <v>113</v>
      </c>
      <c r="I618" s="192"/>
      <c r="J618" s="188"/>
      <c r="K618" s="188"/>
      <c r="L618" s="193"/>
      <c r="M618" s="194"/>
      <c r="N618" s="195"/>
      <c r="O618" s="195"/>
      <c r="P618" s="195"/>
      <c r="Q618" s="195"/>
      <c r="R618" s="195"/>
      <c r="S618" s="195"/>
      <c r="T618" s="196"/>
      <c r="AT618" s="197" t="s">
        <v>127</v>
      </c>
      <c r="AU618" s="197" t="s">
        <v>77</v>
      </c>
      <c r="AV618" s="13" t="s">
        <v>79</v>
      </c>
      <c r="AW618" s="13" t="s">
        <v>33</v>
      </c>
      <c r="AX618" s="13" t="s">
        <v>72</v>
      </c>
      <c r="AY618" s="197" t="s">
        <v>120</v>
      </c>
    </row>
    <row r="619" spans="2:51" s="14" customFormat="1" ht="11.25">
      <c r="B619" s="198"/>
      <c r="C619" s="199"/>
      <c r="D619" s="178" t="s">
        <v>127</v>
      </c>
      <c r="E619" s="200" t="s">
        <v>19</v>
      </c>
      <c r="F619" s="201" t="s">
        <v>130</v>
      </c>
      <c r="G619" s="199"/>
      <c r="H619" s="202">
        <v>113</v>
      </c>
      <c r="I619" s="203"/>
      <c r="J619" s="199"/>
      <c r="K619" s="199"/>
      <c r="L619" s="204"/>
      <c r="M619" s="205"/>
      <c r="N619" s="206"/>
      <c r="O619" s="206"/>
      <c r="P619" s="206"/>
      <c r="Q619" s="206"/>
      <c r="R619" s="206"/>
      <c r="S619" s="206"/>
      <c r="T619" s="207"/>
      <c r="AT619" s="208" t="s">
        <v>127</v>
      </c>
      <c r="AU619" s="208" t="s">
        <v>77</v>
      </c>
      <c r="AV619" s="14" t="s">
        <v>131</v>
      </c>
      <c r="AW619" s="14" t="s">
        <v>33</v>
      </c>
      <c r="AX619" s="14" t="s">
        <v>77</v>
      </c>
      <c r="AY619" s="208" t="s">
        <v>120</v>
      </c>
    </row>
    <row r="620" spans="1:65" s="2" customFormat="1" ht="24.2" customHeight="1">
      <c r="A620" s="35"/>
      <c r="B620" s="36"/>
      <c r="C620" s="162" t="s">
        <v>666</v>
      </c>
      <c r="D620" s="162" t="s">
        <v>121</v>
      </c>
      <c r="E620" s="163" t="s">
        <v>667</v>
      </c>
      <c r="F620" s="164" t="s">
        <v>668</v>
      </c>
      <c r="G620" s="165" t="s">
        <v>611</v>
      </c>
      <c r="H620" s="166">
        <v>2660</v>
      </c>
      <c r="I620" s="167"/>
      <c r="J620" s="168">
        <f>ROUND(I620*H620,2)</f>
        <v>0</v>
      </c>
      <c r="K620" s="169"/>
      <c r="L620" s="40"/>
      <c r="M620" s="170" t="s">
        <v>19</v>
      </c>
      <c r="N620" s="171" t="s">
        <v>43</v>
      </c>
      <c r="O620" s="65"/>
      <c r="P620" s="172">
        <f>O620*H620</f>
        <v>0</v>
      </c>
      <c r="Q620" s="172">
        <v>0.000638176</v>
      </c>
      <c r="R620" s="172">
        <f>Q620*H620</f>
        <v>1.69754816</v>
      </c>
      <c r="S620" s="172">
        <v>0</v>
      </c>
      <c r="T620" s="173">
        <f>S620*H620</f>
        <v>0</v>
      </c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R620" s="174" t="s">
        <v>131</v>
      </c>
      <c r="AT620" s="174" t="s">
        <v>121</v>
      </c>
      <c r="AU620" s="174" t="s">
        <v>77</v>
      </c>
      <c r="AY620" s="18" t="s">
        <v>120</v>
      </c>
      <c r="BE620" s="175">
        <f>IF(N620="základní",J620,0)</f>
        <v>0</v>
      </c>
      <c r="BF620" s="175">
        <f>IF(N620="snížená",J620,0)</f>
        <v>0</v>
      </c>
      <c r="BG620" s="175">
        <f>IF(N620="zákl. přenesená",J620,0)</f>
        <v>0</v>
      </c>
      <c r="BH620" s="175">
        <f>IF(N620="sníž. přenesená",J620,0)</f>
        <v>0</v>
      </c>
      <c r="BI620" s="175">
        <f>IF(N620="nulová",J620,0)</f>
        <v>0</v>
      </c>
      <c r="BJ620" s="18" t="s">
        <v>77</v>
      </c>
      <c r="BK620" s="175">
        <f>ROUND(I620*H620,2)</f>
        <v>0</v>
      </c>
      <c r="BL620" s="18" t="s">
        <v>131</v>
      </c>
      <c r="BM620" s="174" t="s">
        <v>669</v>
      </c>
    </row>
    <row r="621" spans="2:51" s="12" customFormat="1" ht="11.25">
      <c r="B621" s="176"/>
      <c r="C621" s="177"/>
      <c r="D621" s="178" t="s">
        <v>127</v>
      </c>
      <c r="E621" s="179" t="s">
        <v>19</v>
      </c>
      <c r="F621" s="180" t="s">
        <v>670</v>
      </c>
      <c r="G621" s="177"/>
      <c r="H621" s="179" t="s">
        <v>19</v>
      </c>
      <c r="I621" s="181"/>
      <c r="J621" s="177"/>
      <c r="K621" s="177"/>
      <c r="L621" s="182"/>
      <c r="M621" s="183"/>
      <c r="N621" s="184"/>
      <c r="O621" s="184"/>
      <c r="P621" s="184"/>
      <c r="Q621" s="184"/>
      <c r="R621" s="184"/>
      <c r="S621" s="184"/>
      <c r="T621" s="185"/>
      <c r="AT621" s="186" t="s">
        <v>127</v>
      </c>
      <c r="AU621" s="186" t="s">
        <v>77</v>
      </c>
      <c r="AV621" s="12" t="s">
        <v>77</v>
      </c>
      <c r="AW621" s="12" t="s">
        <v>33</v>
      </c>
      <c r="AX621" s="12" t="s">
        <v>72</v>
      </c>
      <c r="AY621" s="186" t="s">
        <v>120</v>
      </c>
    </row>
    <row r="622" spans="2:51" s="13" customFormat="1" ht="11.25">
      <c r="B622" s="187"/>
      <c r="C622" s="188"/>
      <c r="D622" s="178" t="s">
        <v>127</v>
      </c>
      <c r="E622" s="189" t="s">
        <v>19</v>
      </c>
      <c r="F622" s="190" t="s">
        <v>618</v>
      </c>
      <c r="G622" s="188"/>
      <c r="H622" s="191">
        <v>2660</v>
      </c>
      <c r="I622" s="192"/>
      <c r="J622" s="188"/>
      <c r="K622" s="188"/>
      <c r="L622" s="193"/>
      <c r="M622" s="194"/>
      <c r="N622" s="195"/>
      <c r="O622" s="195"/>
      <c r="P622" s="195"/>
      <c r="Q622" s="195"/>
      <c r="R622" s="195"/>
      <c r="S622" s="195"/>
      <c r="T622" s="196"/>
      <c r="AT622" s="197" t="s">
        <v>127</v>
      </c>
      <c r="AU622" s="197" t="s">
        <v>77</v>
      </c>
      <c r="AV622" s="13" t="s">
        <v>79</v>
      </c>
      <c r="AW622" s="13" t="s">
        <v>33</v>
      </c>
      <c r="AX622" s="13" t="s">
        <v>72</v>
      </c>
      <c r="AY622" s="197" t="s">
        <v>120</v>
      </c>
    </row>
    <row r="623" spans="2:51" s="14" customFormat="1" ht="11.25">
      <c r="B623" s="198"/>
      <c r="C623" s="199"/>
      <c r="D623" s="178" t="s">
        <v>127</v>
      </c>
      <c r="E623" s="200" t="s">
        <v>19</v>
      </c>
      <c r="F623" s="201" t="s">
        <v>130</v>
      </c>
      <c r="G623" s="199"/>
      <c r="H623" s="202">
        <v>2660</v>
      </c>
      <c r="I623" s="203"/>
      <c r="J623" s="199"/>
      <c r="K623" s="199"/>
      <c r="L623" s="204"/>
      <c r="M623" s="205"/>
      <c r="N623" s="206"/>
      <c r="O623" s="206"/>
      <c r="P623" s="206"/>
      <c r="Q623" s="206"/>
      <c r="R623" s="206"/>
      <c r="S623" s="206"/>
      <c r="T623" s="207"/>
      <c r="AT623" s="208" t="s">
        <v>127</v>
      </c>
      <c r="AU623" s="208" t="s">
        <v>77</v>
      </c>
      <c r="AV623" s="14" t="s">
        <v>131</v>
      </c>
      <c r="AW623" s="14" t="s">
        <v>33</v>
      </c>
      <c r="AX623" s="14" t="s">
        <v>77</v>
      </c>
      <c r="AY623" s="208" t="s">
        <v>120</v>
      </c>
    </row>
    <row r="624" spans="1:65" s="2" customFormat="1" ht="24.2" customHeight="1">
      <c r="A624" s="35"/>
      <c r="B624" s="36"/>
      <c r="C624" s="162" t="s">
        <v>671</v>
      </c>
      <c r="D624" s="162" t="s">
        <v>121</v>
      </c>
      <c r="E624" s="163" t="s">
        <v>672</v>
      </c>
      <c r="F624" s="164" t="s">
        <v>673</v>
      </c>
      <c r="G624" s="165" t="s">
        <v>611</v>
      </c>
      <c r="H624" s="166">
        <v>2660</v>
      </c>
      <c r="I624" s="167"/>
      <c r="J624" s="168">
        <f>ROUND(I624*H624,2)</f>
        <v>0</v>
      </c>
      <c r="K624" s="169"/>
      <c r="L624" s="40"/>
      <c r="M624" s="170" t="s">
        <v>19</v>
      </c>
      <c r="N624" s="171" t="s">
        <v>43</v>
      </c>
      <c r="O624" s="65"/>
      <c r="P624" s="172">
        <f>O624*H624</f>
        <v>0</v>
      </c>
      <c r="Q624" s="172">
        <v>0</v>
      </c>
      <c r="R624" s="172">
        <f>Q624*H624</f>
        <v>0</v>
      </c>
      <c r="S624" s="172">
        <v>0</v>
      </c>
      <c r="T624" s="173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174" t="s">
        <v>125</v>
      </c>
      <c r="AT624" s="174" t="s">
        <v>121</v>
      </c>
      <c r="AU624" s="174" t="s">
        <v>77</v>
      </c>
      <c r="AY624" s="18" t="s">
        <v>120</v>
      </c>
      <c r="BE624" s="175">
        <f>IF(N624="základní",J624,0)</f>
        <v>0</v>
      </c>
      <c r="BF624" s="175">
        <f>IF(N624="snížená",J624,0)</f>
        <v>0</v>
      </c>
      <c r="BG624" s="175">
        <f>IF(N624="zákl. přenesená",J624,0)</f>
        <v>0</v>
      </c>
      <c r="BH624" s="175">
        <f>IF(N624="sníž. přenesená",J624,0)</f>
        <v>0</v>
      </c>
      <c r="BI624" s="175">
        <f>IF(N624="nulová",J624,0)</f>
        <v>0</v>
      </c>
      <c r="BJ624" s="18" t="s">
        <v>77</v>
      </c>
      <c r="BK624" s="175">
        <f>ROUND(I624*H624,2)</f>
        <v>0</v>
      </c>
      <c r="BL624" s="18" t="s">
        <v>125</v>
      </c>
      <c r="BM624" s="174" t="s">
        <v>674</v>
      </c>
    </row>
    <row r="625" spans="2:51" s="12" customFormat="1" ht="11.25">
      <c r="B625" s="176"/>
      <c r="C625" s="177"/>
      <c r="D625" s="178" t="s">
        <v>127</v>
      </c>
      <c r="E625" s="179" t="s">
        <v>19</v>
      </c>
      <c r="F625" s="180" t="s">
        <v>670</v>
      </c>
      <c r="G625" s="177"/>
      <c r="H625" s="179" t="s">
        <v>19</v>
      </c>
      <c r="I625" s="181"/>
      <c r="J625" s="177"/>
      <c r="K625" s="177"/>
      <c r="L625" s="182"/>
      <c r="M625" s="183"/>
      <c r="N625" s="184"/>
      <c r="O625" s="184"/>
      <c r="P625" s="184"/>
      <c r="Q625" s="184"/>
      <c r="R625" s="184"/>
      <c r="S625" s="184"/>
      <c r="T625" s="185"/>
      <c r="AT625" s="186" t="s">
        <v>127</v>
      </c>
      <c r="AU625" s="186" t="s">
        <v>77</v>
      </c>
      <c r="AV625" s="12" t="s">
        <v>77</v>
      </c>
      <c r="AW625" s="12" t="s">
        <v>33</v>
      </c>
      <c r="AX625" s="12" t="s">
        <v>72</v>
      </c>
      <c r="AY625" s="186" t="s">
        <v>120</v>
      </c>
    </row>
    <row r="626" spans="2:51" s="13" customFormat="1" ht="11.25">
      <c r="B626" s="187"/>
      <c r="C626" s="188"/>
      <c r="D626" s="178" t="s">
        <v>127</v>
      </c>
      <c r="E626" s="189" t="s">
        <v>19</v>
      </c>
      <c r="F626" s="190" t="s">
        <v>618</v>
      </c>
      <c r="G626" s="188"/>
      <c r="H626" s="191">
        <v>2660</v>
      </c>
      <c r="I626" s="192"/>
      <c r="J626" s="188"/>
      <c r="K626" s="188"/>
      <c r="L626" s="193"/>
      <c r="M626" s="194"/>
      <c r="N626" s="195"/>
      <c r="O626" s="195"/>
      <c r="P626" s="195"/>
      <c r="Q626" s="195"/>
      <c r="R626" s="195"/>
      <c r="S626" s="195"/>
      <c r="T626" s="196"/>
      <c r="AT626" s="197" t="s">
        <v>127</v>
      </c>
      <c r="AU626" s="197" t="s">
        <v>77</v>
      </c>
      <c r="AV626" s="13" t="s">
        <v>79</v>
      </c>
      <c r="AW626" s="13" t="s">
        <v>33</v>
      </c>
      <c r="AX626" s="13" t="s">
        <v>72</v>
      </c>
      <c r="AY626" s="197" t="s">
        <v>120</v>
      </c>
    </row>
    <row r="627" spans="2:51" s="14" customFormat="1" ht="11.25">
      <c r="B627" s="198"/>
      <c r="C627" s="199"/>
      <c r="D627" s="178" t="s">
        <v>127</v>
      </c>
      <c r="E627" s="200" t="s">
        <v>19</v>
      </c>
      <c r="F627" s="201" t="s">
        <v>130</v>
      </c>
      <c r="G627" s="199"/>
      <c r="H627" s="202">
        <v>2660</v>
      </c>
      <c r="I627" s="203"/>
      <c r="J627" s="199"/>
      <c r="K627" s="199"/>
      <c r="L627" s="204"/>
      <c r="M627" s="205"/>
      <c r="N627" s="206"/>
      <c r="O627" s="206"/>
      <c r="P627" s="206"/>
      <c r="Q627" s="206"/>
      <c r="R627" s="206"/>
      <c r="S627" s="206"/>
      <c r="T627" s="207"/>
      <c r="AT627" s="208" t="s">
        <v>127</v>
      </c>
      <c r="AU627" s="208" t="s">
        <v>77</v>
      </c>
      <c r="AV627" s="14" t="s">
        <v>131</v>
      </c>
      <c r="AW627" s="14" t="s">
        <v>33</v>
      </c>
      <c r="AX627" s="14" t="s">
        <v>77</v>
      </c>
      <c r="AY627" s="208" t="s">
        <v>120</v>
      </c>
    </row>
    <row r="628" spans="1:65" s="2" customFormat="1" ht="24.2" customHeight="1">
      <c r="A628" s="35"/>
      <c r="B628" s="36"/>
      <c r="C628" s="162" t="s">
        <v>675</v>
      </c>
      <c r="D628" s="162" t="s">
        <v>121</v>
      </c>
      <c r="E628" s="163" t="s">
        <v>676</v>
      </c>
      <c r="F628" s="164" t="s">
        <v>677</v>
      </c>
      <c r="G628" s="165" t="s">
        <v>165</v>
      </c>
      <c r="H628" s="166">
        <v>1350</v>
      </c>
      <c r="I628" s="167"/>
      <c r="J628" s="168">
        <f>ROUND(I628*H628,2)</f>
        <v>0</v>
      </c>
      <c r="K628" s="169"/>
      <c r="L628" s="40"/>
      <c r="M628" s="170" t="s">
        <v>19</v>
      </c>
      <c r="N628" s="171" t="s">
        <v>43</v>
      </c>
      <c r="O628" s="65"/>
      <c r="P628" s="172">
        <f>O628*H628</f>
        <v>0</v>
      </c>
      <c r="Q628" s="172">
        <v>0</v>
      </c>
      <c r="R628" s="172">
        <f>Q628*H628</f>
        <v>0</v>
      </c>
      <c r="S628" s="172">
        <v>0</v>
      </c>
      <c r="T628" s="173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174" t="s">
        <v>125</v>
      </c>
      <c r="AT628" s="174" t="s">
        <v>121</v>
      </c>
      <c r="AU628" s="174" t="s">
        <v>77</v>
      </c>
      <c r="AY628" s="18" t="s">
        <v>120</v>
      </c>
      <c r="BE628" s="175">
        <f>IF(N628="základní",J628,0)</f>
        <v>0</v>
      </c>
      <c r="BF628" s="175">
        <f>IF(N628="snížená",J628,0)</f>
        <v>0</v>
      </c>
      <c r="BG628" s="175">
        <f>IF(N628="zákl. přenesená",J628,0)</f>
        <v>0</v>
      </c>
      <c r="BH628" s="175">
        <f>IF(N628="sníž. přenesená",J628,0)</f>
        <v>0</v>
      </c>
      <c r="BI628" s="175">
        <f>IF(N628="nulová",J628,0)</f>
        <v>0</v>
      </c>
      <c r="BJ628" s="18" t="s">
        <v>77</v>
      </c>
      <c r="BK628" s="175">
        <f>ROUND(I628*H628,2)</f>
        <v>0</v>
      </c>
      <c r="BL628" s="18" t="s">
        <v>125</v>
      </c>
      <c r="BM628" s="174" t="s">
        <v>678</v>
      </c>
    </row>
    <row r="629" spans="2:51" s="12" customFormat="1" ht="11.25">
      <c r="B629" s="176"/>
      <c r="C629" s="177"/>
      <c r="D629" s="178" t="s">
        <v>127</v>
      </c>
      <c r="E629" s="179" t="s">
        <v>19</v>
      </c>
      <c r="F629" s="180" t="s">
        <v>664</v>
      </c>
      <c r="G629" s="177"/>
      <c r="H629" s="179" t="s">
        <v>19</v>
      </c>
      <c r="I629" s="181"/>
      <c r="J629" s="177"/>
      <c r="K629" s="177"/>
      <c r="L629" s="182"/>
      <c r="M629" s="183"/>
      <c r="N629" s="184"/>
      <c r="O629" s="184"/>
      <c r="P629" s="184"/>
      <c r="Q629" s="184"/>
      <c r="R629" s="184"/>
      <c r="S629" s="184"/>
      <c r="T629" s="185"/>
      <c r="AT629" s="186" t="s">
        <v>127</v>
      </c>
      <c r="AU629" s="186" t="s">
        <v>77</v>
      </c>
      <c r="AV629" s="12" t="s">
        <v>77</v>
      </c>
      <c r="AW629" s="12" t="s">
        <v>33</v>
      </c>
      <c r="AX629" s="12" t="s">
        <v>72</v>
      </c>
      <c r="AY629" s="186" t="s">
        <v>120</v>
      </c>
    </row>
    <row r="630" spans="2:51" s="13" customFormat="1" ht="11.25">
      <c r="B630" s="187"/>
      <c r="C630" s="188"/>
      <c r="D630" s="178" t="s">
        <v>127</v>
      </c>
      <c r="E630" s="189" t="s">
        <v>19</v>
      </c>
      <c r="F630" s="190" t="s">
        <v>679</v>
      </c>
      <c r="G630" s="188"/>
      <c r="H630" s="191">
        <v>1350</v>
      </c>
      <c r="I630" s="192"/>
      <c r="J630" s="188"/>
      <c r="K630" s="188"/>
      <c r="L630" s="193"/>
      <c r="M630" s="194"/>
      <c r="N630" s="195"/>
      <c r="O630" s="195"/>
      <c r="P630" s="195"/>
      <c r="Q630" s="195"/>
      <c r="R630" s="195"/>
      <c r="S630" s="195"/>
      <c r="T630" s="196"/>
      <c r="AT630" s="197" t="s">
        <v>127</v>
      </c>
      <c r="AU630" s="197" t="s">
        <v>77</v>
      </c>
      <c r="AV630" s="13" t="s">
        <v>79</v>
      </c>
      <c r="AW630" s="13" t="s">
        <v>33</v>
      </c>
      <c r="AX630" s="13" t="s">
        <v>72</v>
      </c>
      <c r="AY630" s="197" t="s">
        <v>120</v>
      </c>
    </row>
    <row r="631" spans="2:51" s="14" customFormat="1" ht="11.25">
      <c r="B631" s="198"/>
      <c r="C631" s="199"/>
      <c r="D631" s="178" t="s">
        <v>127</v>
      </c>
      <c r="E631" s="200" t="s">
        <v>19</v>
      </c>
      <c r="F631" s="201" t="s">
        <v>130</v>
      </c>
      <c r="G631" s="199"/>
      <c r="H631" s="202">
        <v>1350</v>
      </c>
      <c r="I631" s="203"/>
      <c r="J631" s="199"/>
      <c r="K631" s="199"/>
      <c r="L631" s="204"/>
      <c r="M631" s="205"/>
      <c r="N631" s="206"/>
      <c r="O631" s="206"/>
      <c r="P631" s="206"/>
      <c r="Q631" s="206"/>
      <c r="R631" s="206"/>
      <c r="S631" s="206"/>
      <c r="T631" s="207"/>
      <c r="AT631" s="208" t="s">
        <v>127</v>
      </c>
      <c r="AU631" s="208" t="s">
        <v>77</v>
      </c>
      <c r="AV631" s="14" t="s">
        <v>131</v>
      </c>
      <c r="AW631" s="14" t="s">
        <v>33</v>
      </c>
      <c r="AX631" s="14" t="s">
        <v>77</v>
      </c>
      <c r="AY631" s="208" t="s">
        <v>120</v>
      </c>
    </row>
    <row r="632" spans="1:65" s="2" customFormat="1" ht="21.75" customHeight="1">
      <c r="A632" s="35"/>
      <c r="B632" s="36"/>
      <c r="C632" s="162" t="s">
        <v>680</v>
      </c>
      <c r="D632" s="162" t="s">
        <v>121</v>
      </c>
      <c r="E632" s="163" t="s">
        <v>681</v>
      </c>
      <c r="F632" s="164" t="s">
        <v>682</v>
      </c>
      <c r="G632" s="165" t="s">
        <v>566</v>
      </c>
      <c r="H632" s="166">
        <v>6880.8</v>
      </c>
      <c r="I632" s="167"/>
      <c r="J632" s="168">
        <f>ROUND(I632*H632,2)</f>
        <v>0</v>
      </c>
      <c r="K632" s="169"/>
      <c r="L632" s="40"/>
      <c r="M632" s="170" t="s">
        <v>19</v>
      </c>
      <c r="N632" s="171" t="s">
        <v>43</v>
      </c>
      <c r="O632" s="65"/>
      <c r="P632" s="172">
        <f>O632*H632</f>
        <v>0</v>
      </c>
      <c r="Q632" s="172">
        <v>0</v>
      </c>
      <c r="R632" s="172">
        <f>Q632*H632</f>
        <v>0</v>
      </c>
      <c r="S632" s="172">
        <v>0</v>
      </c>
      <c r="T632" s="173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174" t="s">
        <v>125</v>
      </c>
      <c r="AT632" s="174" t="s">
        <v>121</v>
      </c>
      <c r="AU632" s="174" t="s">
        <v>77</v>
      </c>
      <c r="AY632" s="18" t="s">
        <v>120</v>
      </c>
      <c r="BE632" s="175">
        <f>IF(N632="základní",J632,0)</f>
        <v>0</v>
      </c>
      <c r="BF632" s="175">
        <f>IF(N632="snížená",J632,0)</f>
        <v>0</v>
      </c>
      <c r="BG632" s="175">
        <f>IF(N632="zákl. přenesená",J632,0)</f>
        <v>0</v>
      </c>
      <c r="BH632" s="175">
        <f>IF(N632="sníž. přenesená",J632,0)</f>
        <v>0</v>
      </c>
      <c r="BI632" s="175">
        <f>IF(N632="nulová",J632,0)</f>
        <v>0</v>
      </c>
      <c r="BJ632" s="18" t="s">
        <v>77</v>
      </c>
      <c r="BK632" s="175">
        <f>ROUND(I632*H632,2)</f>
        <v>0</v>
      </c>
      <c r="BL632" s="18" t="s">
        <v>125</v>
      </c>
      <c r="BM632" s="174" t="s">
        <v>683</v>
      </c>
    </row>
    <row r="633" spans="2:51" s="12" customFormat="1" ht="11.25">
      <c r="B633" s="176"/>
      <c r="C633" s="177"/>
      <c r="D633" s="178" t="s">
        <v>127</v>
      </c>
      <c r="E633" s="179" t="s">
        <v>19</v>
      </c>
      <c r="F633" s="180" t="s">
        <v>664</v>
      </c>
      <c r="G633" s="177"/>
      <c r="H633" s="179" t="s">
        <v>19</v>
      </c>
      <c r="I633" s="181"/>
      <c r="J633" s="177"/>
      <c r="K633" s="177"/>
      <c r="L633" s="182"/>
      <c r="M633" s="183"/>
      <c r="N633" s="184"/>
      <c r="O633" s="184"/>
      <c r="P633" s="184"/>
      <c r="Q633" s="184"/>
      <c r="R633" s="184"/>
      <c r="S633" s="184"/>
      <c r="T633" s="185"/>
      <c r="AT633" s="186" t="s">
        <v>127</v>
      </c>
      <c r="AU633" s="186" t="s">
        <v>77</v>
      </c>
      <c r="AV633" s="12" t="s">
        <v>77</v>
      </c>
      <c r="AW633" s="12" t="s">
        <v>33</v>
      </c>
      <c r="AX633" s="12" t="s">
        <v>72</v>
      </c>
      <c r="AY633" s="186" t="s">
        <v>120</v>
      </c>
    </row>
    <row r="634" spans="2:51" s="13" customFormat="1" ht="11.25">
      <c r="B634" s="187"/>
      <c r="C634" s="188"/>
      <c r="D634" s="178" t="s">
        <v>127</v>
      </c>
      <c r="E634" s="189" t="s">
        <v>19</v>
      </c>
      <c r="F634" s="190" t="s">
        <v>684</v>
      </c>
      <c r="G634" s="188"/>
      <c r="H634" s="191">
        <v>6880.8</v>
      </c>
      <c r="I634" s="192"/>
      <c r="J634" s="188"/>
      <c r="K634" s="188"/>
      <c r="L634" s="193"/>
      <c r="M634" s="194"/>
      <c r="N634" s="195"/>
      <c r="O634" s="195"/>
      <c r="P634" s="195"/>
      <c r="Q634" s="195"/>
      <c r="R634" s="195"/>
      <c r="S634" s="195"/>
      <c r="T634" s="196"/>
      <c r="AT634" s="197" t="s">
        <v>127</v>
      </c>
      <c r="AU634" s="197" t="s">
        <v>77</v>
      </c>
      <c r="AV634" s="13" t="s">
        <v>79</v>
      </c>
      <c r="AW634" s="13" t="s">
        <v>33</v>
      </c>
      <c r="AX634" s="13" t="s">
        <v>72</v>
      </c>
      <c r="AY634" s="197" t="s">
        <v>120</v>
      </c>
    </row>
    <row r="635" spans="2:51" s="14" customFormat="1" ht="11.25">
      <c r="B635" s="198"/>
      <c r="C635" s="199"/>
      <c r="D635" s="178" t="s">
        <v>127</v>
      </c>
      <c r="E635" s="200" t="s">
        <v>19</v>
      </c>
      <c r="F635" s="201" t="s">
        <v>130</v>
      </c>
      <c r="G635" s="199"/>
      <c r="H635" s="202">
        <v>6880.8</v>
      </c>
      <c r="I635" s="203"/>
      <c r="J635" s="199"/>
      <c r="K635" s="199"/>
      <c r="L635" s="204"/>
      <c r="M635" s="205"/>
      <c r="N635" s="206"/>
      <c r="O635" s="206"/>
      <c r="P635" s="206"/>
      <c r="Q635" s="206"/>
      <c r="R635" s="206"/>
      <c r="S635" s="206"/>
      <c r="T635" s="207"/>
      <c r="AT635" s="208" t="s">
        <v>127</v>
      </c>
      <c r="AU635" s="208" t="s">
        <v>77</v>
      </c>
      <c r="AV635" s="14" t="s">
        <v>131</v>
      </c>
      <c r="AW635" s="14" t="s">
        <v>33</v>
      </c>
      <c r="AX635" s="14" t="s">
        <v>77</v>
      </c>
      <c r="AY635" s="208" t="s">
        <v>120</v>
      </c>
    </row>
    <row r="636" spans="1:65" s="2" customFormat="1" ht="24.2" customHeight="1">
      <c r="A636" s="35"/>
      <c r="B636" s="36"/>
      <c r="C636" s="162" t="s">
        <v>685</v>
      </c>
      <c r="D636" s="162" t="s">
        <v>121</v>
      </c>
      <c r="E636" s="163" t="s">
        <v>686</v>
      </c>
      <c r="F636" s="164" t="s">
        <v>687</v>
      </c>
      <c r="G636" s="165" t="s">
        <v>566</v>
      </c>
      <c r="H636" s="166">
        <v>6880.8</v>
      </c>
      <c r="I636" s="167"/>
      <c r="J636" s="168">
        <f>ROUND(I636*H636,2)</f>
        <v>0</v>
      </c>
      <c r="K636" s="169"/>
      <c r="L636" s="40"/>
      <c r="M636" s="170" t="s">
        <v>19</v>
      </c>
      <c r="N636" s="171" t="s">
        <v>43</v>
      </c>
      <c r="O636" s="65"/>
      <c r="P636" s="172">
        <f>O636*H636</f>
        <v>0</v>
      </c>
      <c r="Q636" s="172">
        <v>0</v>
      </c>
      <c r="R636" s="172">
        <f>Q636*H636</f>
        <v>0</v>
      </c>
      <c r="S636" s="172">
        <v>0</v>
      </c>
      <c r="T636" s="173">
        <f>S636*H636</f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174" t="s">
        <v>125</v>
      </c>
      <c r="AT636" s="174" t="s">
        <v>121</v>
      </c>
      <c r="AU636" s="174" t="s">
        <v>77</v>
      </c>
      <c r="AY636" s="18" t="s">
        <v>120</v>
      </c>
      <c r="BE636" s="175">
        <f>IF(N636="základní",J636,0)</f>
        <v>0</v>
      </c>
      <c r="BF636" s="175">
        <f>IF(N636="snížená",J636,0)</f>
        <v>0</v>
      </c>
      <c r="BG636" s="175">
        <f>IF(N636="zákl. přenesená",J636,0)</f>
        <v>0</v>
      </c>
      <c r="BH636" s="175">
        <f>IF(N636="sníž. přenesená",J636,0)</f>
        <v>0</v>
      </c>
      <c r="BI636" s="175">
        <f>IF(N636="nulová",J636,0)</f>
        <v>0</v>
      </c>
      <c r="BJ636" s="18" t="s">
        <v>77</v>
      </c>
      <c r="BK636" s="175">
        <f>ROUND(I636*H636,2)</f>
        <v>0</v>
      </c>
      <c r="BL636" s="18" t="s">
        <v>125</v>
      </c>
      <c r="BM636" s="174" t="s">
        <v>688</v>
      </c>
    </row>
    <row r="637" spans="2:51" s="12" customFormat="1" ht="11.25">
      <c r="B637" s="176"/>
      <c r="C637" s="177"/>
      <c r="D637" s="178" t="s">
        <v>127</v>
      </c>
      <c r="E637" s="179" t="s">
        <v>19</v>
      </c>
      <c r="F637" s="180" t="s">
        <v>664</v>
      </c>
      <c r="G637" s="177"/>
      <c r="H637" s="179" t="s">
        <v>19</v>
      </c>
      <c r="I637" s="181"/>
      <c r="J637" s="177"/>
      <c r="K637" s="177"/>
      <c r="L637" s="182"/>
      <c r="M637" s="183"/>
      <c r="N637" s="184"/>
      <c r="O637" s="184"/>
      <c r="P637" s="184"/>
      <c r="Q637" s="184"/>
      <c r="R637" s="184"/>
      <c r="S637" s="184"/>
      <c r="T637" s="185"/>
      <c r="AT637" s="186" t="s">
        <v>127</v>
      </c>
      <c r="AU637" s="186" t="s">
        <v>77</v>
      </c>
      <c r="AV637" s="12" t="s">
        <v>77</v>
      </c>
      <c r="AW637" s="12" t="s">
        <v>33</v>
      </c>
      <c r="AX637" s="12" t="s">
        <v>72</v>
      </c>
      <c r="AY637" s="186" t="s">
        <v>120</v>
      </c>
    </row>
    <row r="638" spans="2:51" s="13" customFormat="1" ht="11.25">
      <c r="B638" s="187"/>
      <c r="C638" s="188"/>
      <c r="D638" s="178" t="s">
        <v>127</v>
      </c>
      <c r="E638" s="189" t="s">
        <v>19</v>
      </c>
      <c r="F638" s="190" t="s">
        <v>684</v>
      </c>
      <c r="G638" s="188"/>
      <c r="H638" s="191">
        <v>6880.8</v>
      </c>
      <c r="I638" s="192"/>
      <c r="J638" s="188"/>
      <c r="K638" s="188"/>
      <c r="L638" s="193"/>
      <c r="M638" s="194"/>
      <c r="N638" s="195"/>
      <c r="O638" s="195"/>
      <c r="P638" s="195"/>
      <c r="Q638" s="195"/>
      <c r="R638" s="195"/>
      <c r="S638" s="195"/>
      <c r="T638" s="196"/>
      <c r="AT638" s="197" t="s">
        <v>127</v>
      </c>
      <c r="AU638" s="197" t="s">
        <v>77</v>
      </c>
      <c r="AV638" s="13" t="s">
        <v>79</v>
      </c>
      <c r="AW638" s="13" t="s">
        <v>33</v>
      </c>
      <c r="AX638" s="13" t="s">
        <v>72</v>
      </c>
      <c r="AY638" s="197" t="s">
        <v>120</v>
      </c>
    </row>
    <row r="639" spans="2:51" s="14" customFormat="1" ht="11.25">
      <c r="B639" s="198"/>
      <c r="C639" s="199"/>
      <c r="D639" s="178" t="s">
        <v>127</v>
      </c>
      <c r="E639" s="200" t="s">
        <v>19</v>
      </c>
      <c r="F639" s="201" t="s">
        <v>130</v>
      </c>
      <c r="G639" s="199"/>
      <c r="H639" s="202">
        <v>6880.8</v>
      </c>
      <c r="I639" s="203"/>
      <c r="J639" s="199"/>
      <c r="K639" s="199"/>
      <c r="L639" s="204"/>
      <c r="M639" s="205"/>
      <c r="N639" s="206"/>
      <c r="O639" s="206"/>
      <c r="P639" s="206"/>
      <c r="Q639" s="206"/>
      <c r="R639" s="206"/>
      <c r="S639" s="206"/>
      <c r="T639" s="207"/>
      <c r="AT639" s="208" t="s">
        <v>127</v>
      </c>
      <c r="AU639" s="208" t="s">
        <v>77</v>
      </c>
      <c r="AV639" s="14" t="s">
        <v>131</v>
      </c>
      <c r="AW639" s="14" t="s">
        <v>33</v>
      </c>
      <c r="AX639" s="14" t="s">
        <v>77</v>
      </c>
      <c r="AY639" s="208" t="s">
        <v>120</v>
      </c>
    </row>
    <row r="640" spans="1:65" s="2" customFormat="1" ht="33" customHeight="1">
      <c r="A640" s="35"/>
      <c r="B640" s="36"/>
      <c r="C640" s="162" t="s">
        <v>689</v>
      </c>
      <c r="D640" s="162" t="s">
        <v>121</v>
      </c>
      <c r="E640" s="163" t="s">
        <v>690</v>
      </c>
      <c r="F640" s="164" t="s">
        <v>691</v>
      </c>
      <c r="G640" s="165" t="s">
        <v>566</v>
      </c>
      <c r="H640" s="166">
        <v>137616</v>
      </c>
      <c r="I640" s="167"/>
      <c r="J640" s="168">
        <f>ROUND(I640*H640,2)</f>
        <v>0</v>
      </c>
      <c r="K640" s="169"/>
      <c r="L640" s="40"/>
      <c r="M640" s="170" t="s">
        <v>19</v>
      </c>
      <c r="N640" s="171" t="s">
        <v>43</v>
      </c>
      <c r="O640" s="65"/>
      <c r="P640" s="172">
        <f>O640*H640</f>
        <v>0</v>
      </c>
      <c r="Q640" s="172">
        <v>0</v>
      </c>
      <c r="R640" s="172">
        <f>Q640*H640</f>
        <v>0</v>
      </c>
      <c r="S640" s="172">
        <v>0</v>
      </c>
      <c r="T640" s="173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74" t="s">
        <v>125</v>
      </c>
      <c r="AT640" s="174" t="s">
        <v>121</v>
      </c>
      <c r="AU640" s="174" t="s">
        <v>77</v>
      </c>
      <c r="AY640" s="18" t="s">
        <v>120</v>
      </c>
      <c r="BE640" s="175">
        <f>IF(N640="základní",J640,0)</f>
        <v>0</v>
      </c>
      <c r="BF640" s="175">
        <f>IF(N640="snížená",J640,0)</f>
        <v>0</v>
      </c>
      <c r="BG640" s="175">
        <f>IF(N640="zákl. přenesená",J640,0)</f>
        <v>0</v>
      </c>
      <c r="BH640" s="175">
        <f>IF(N640="sníž. přenesená",J640,0)</f>
        <v>0</v>
      </c>
      <c r="BI640" s="175">
        <f>IF(N640="nulová",J640,0)</f>
        <v>0</v>
      </c>
      <c r="BJ640" s="18" t="s">
        <v>77</v>
      </c>
      <c r="BK640" s="175">
        <f>ROUND(I640*H640,2)</f>
        <v>0</v>
      </c>
      <c r="BL640" s="18" t="s">
        <v>125</v>
      </c>
      <c r="BM640" s="174" t="s">
        <v>692</v>
      </c>
    </row>
    <row r="641" spans="2:51" s="12" customFormat="1" ht="11.25">
      <c r="B641" s="176"/>
      <c r="C641" s="177"/>
      <c r="D641" s="178" t="s">
        <v>127</v>
      </c>
      <c r="E641" s="179" t="s">
        <v>19</v>
      </c>
      <c r="F641" s="180" t="s">
        <v>664</v>
      </c>
      <c r="G641" s="177"/>
      <c r="H641" s="179" t="s">
        <v>19</v>
      </c>
      <c r="I641" s="181"/>
      <c r="J641" s="177"/>
      <c r="K641" s="177"/>
      <c r="L641" s="182"/>
      <c r="M641" s="183"/>
      <c r="N641" s="184"/>
      <c r="O641" s="184"/>
      <c r="P641" s="184"/>
      <c r="Q641" s="184"/>
      <c r="R641" s="184"/>
      <c r="S641" s="184"/>
      <c r="T641" s="185"/>
      <c r="AT641" s="186" t="s">
        <v>127</v>
      </c>
      <c r="AU641" s="186" t="s">
        <v>77</v>
      </c>
      <c r="AV641" s="12" t="s">
        <v>77</v>
      </c>
      <c r="AW641" s="12" t="s">
        <v>33</v>
      </c>
      <c r="AX641" s="12" t="s">
        <v>72</v>
      </c>
      <c r="AY641" s="186" t="s">
        <v>120</v>
      </c>
    </row>
    <row r="642" spans="2:51" s="13" customFormat="1" ht="11.25">
      <c r="B642" s="187"/>
      <c r="C642" s="188"/>
      <c r="D642" s="178" t="s">
        <v>127</v>
      </c>
      <c r="E642" s="189" t="s">
        <v>19</v>
      </c>
      <c r="F642" s="190" t="s">
        <v>693</v>
      </c>
      <c r="G642" s="188"/>
      <c r="H642" s="191">
        <v>137616</v>
      </c>
      <c r="I642" s="192"/>
      <c r="J642" s="188"/>
      <c r="K642" s="188"/>
      <c r="L642" s="193"/>
      <c r="M642" s="194"/>
      <c r="N642" s="195"/>
      <c r="O642" s="195"/>
      <c r="P642" s="195"/>
      <c r="Q642" s="195"/>
      <c r="R642" s="195"/>
      <c r="S642" s="195"/>
      <c r="T642" s="196"/>
      <c r="AT642" s="197" t="s">
        <v>127</v>
      </c>
      <c r="AU642" s="197" t="s">
        <v>77</v>
      </c>
      <c r="AV642" s="13" t="s">
        <v>79</v>
      </c>
      <c r="AW642" s="13" t="s">
        <v>33</v>
      </c>
      <c r="AX642" s="13" t="s">
        <v>72</v>
      </c>
      <c r="AY642" s="197" t="s">
        <v>120</v>
      </c>
    </row>
    <row r="643" spans="2:51" s="14" customFormat="1" ht="11.25">
      <c r="B643" s="198"/>
      <c r="C643" s="199"/>
      <c r="D643" s="178" t="s">
        <v>127</v>
      </c>
      <c r="E643" s="200" t="s">
        <v>19</v>
      </c>
      <c r="F643" s="201" t="s">
        <v>130</v>
      </c>
      <c r="G643" s="199"/>
      <c r="H643" s="202">
        <v>137616</v>
      </c>
      <c r="I643" s="203"/>
      <c r="J643" s="199"/>
      <c r="K643" s="199"/>
      <c r="L643" s="204"/>
      <c r="M643" s="205"/>
      <c r="N643" s="206"/>
      <c r="O643" s="206"/>
      <c r="P643" s="206"/>
      <c r="Q643" s="206"/>
      <c r="R643" s="206"/>
      <c r="S643" s="206"/>
      <c r="T643" s="207"/>
      <c r="AT643" s="208" t="s">
        <v>127</v>
      </c>
      <c r="AU643" s="208" t="s">
        <v>77</v>
      </c>
      <c r="AV643" s="14" t="s">
        <v>131</v>
      </c>
      <c r="AW643" s="14" t="s">
        <v>33</v>
      </c>
      <c r="AX643" s="14" t="s">
        <v>77</v>
      </c>
      <c r="AY643" s="208" t="s">
        <v>120</v>
      </c>
    </row>
    <row r="644" spans="1:65" s="2" customFormat="1" ht="16.5" customHeight="1">
      <c r="A644" s="35"/>
      <c r="B644" s="36"/>
      <c r="C644" s="162" t="s">
        <v>694</v>
      </c>
      <c r="D644" s="162" t="s">
        <v>121</v>
      </c>
      <c r="E644" s="163" t="s">
        <v>695</v>
      </c>
      <c r="F644" s="164" t="s">
        <v>696</v>
      </c>
      <c r="G644" s="165" t="s">
        <v>566</v>
      </c>
      <c r="H644" s="166">
        <v>6880.8</v>
      </c>
      <c r="I644" s="167"/>
      <c r="J644" s="168">
        <f>ROUND(I644*H644,2)</f>
        <v>0</v>
      </c>
      <c r="K644" s="169"/>
      <c r="L644" s="40"/>
      <c r="M644" s="170" t="s">
        <v>19</v>
      </c>
      <c r="N644" s="171" t="s">
        <v>43</v>
      </c>
      <c r="O644" s="65"/>
      <c r="P644" s="172">
        <f>O644*H644</f>
        <v>0</v>
      </c>
      <c r="Q644" s="172">
        <v>0</v>
      </c>
      <c r="R644" s="172">
        <f>Q644*H644</f>
        <v>0</v>
      </c>
      <c r="S644" s="172">
        <v>0</v>
      </c>
      <c r="T644" s="173">
        <f>S644*H644</f>
        <v>0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174" t="s">
        <v>125</v>
      </c>
      <c r="AT644" s="174" t="s">
        <v>121</v>
      </c>
      <c r="AU644" s="174" t="s">
        <v>77</v>
      </c>
      <c r="AY644" s="18" t="s">
        <v>120</v>
      </c>
      <c r="BE644" s="175">
        <f>IF(N644="základní",J644,0)</f>
        <v>0</v>
      </c>
      <c r="BF644" s="175">
        <f>IF(N644="snížená",J644,0)</f>
        <v>0</v>
      </c>
      <c r="BG644" s="175">
        <f>IF(N644="zákl. přenesená",J644,0)</f>
        <v>0</v>
      </c>
      <c r="BH644" s="175">
        <f>IF(N644="sníž. přenesená",J644,0)</f>
        <v>0</v>
      </c>
      <c r="BI644" s="175">
        <f>IF(N644="nulová",J644,0)</f>
        <v>0</v>
      </c>
      <c r="BJ644" s="18" t="s">
        <v>77</v>
      </c>
      <c r="BK644" s="175">
        <f>ROUND(I644*H644,2)</f>
        <v>0</v>
      </c>
      <c r="BL644" s="18" t="s">
        <v>125</v>
      </c>
      <c r="BM644" s="174" t="s">
        <v>697</v>
      </c>
    </row>
    <row r="645" spans="2:51" s="12" customFormat="1" ht="11.25">
      <c r="B645" s="176"/>
      <c r="C645" s="177"/>
      <c r="D645" s="178" t="s">
        <v>127</v>
      </c>
      <c r="E645" s="179" t="s">
        <v>19</v>
      </c>
      <c r="F645" s="180" t="s">
        <v>664</v>
      </c>
      <c r="G645" s="177"/>
      <c r="H645" s="179" t="s">
        <v>19</v>
      </c>
      <c r="I645" s="181"/>
      <c r="J645" s="177"/>
      <c r="K645" s="177"/>
      <c r="L645" s="182"/>
      <c r="M645" s="183"/>
      <c r="N645" s="184"/>
      <c r="O645" s="184"/>
      <c r="P645" s="184"/>
      <c r="Q645" s="184"/>
      <c r="R645" s="184"/>
      <c r="S645" s="184"/>
      <c r="T645" s="185"/>
      <c r="AT645" s="186" t="s">
        <v>127</v>
      </c>
      <c r="AU645" s="186" t="s">
        <v>77</v>
      </c>
      <c r="AV645" s="12" t="s">
        <v>77</v>
      </c>
      <c r="AW645" s="12" t="s">
        <v>33</v>
      </c>
      <c r="AX645" s="12" t="s">
        <v>72</v>
      </c>
      <c r="AY645" s="186" t="s">
        <v>120</v>
      </c>
    </row>
    <row r="646" spans="2:51" s="13" customFormat="1" ht="11.25">
      <c r="B646" s="187"/>
      <c r="C646" s="188"/>
      <c r="D646" s="178" t="s">
        <v>127</v>
      </c>
      <c r="E646" s="189" t="s">
        <v>19</v>
      </c>
      <c r="F646" s="190" t="s">
        <v>684</v>
      </c>
      <c r="G646" s="188"/>
      <c r="H646" s="191">
        <v>6880.8</v>
      </c>
      <c r="I646" s="192"/>
      <c r="J646" s="188"/>
      <c r="K646" s="188"/>
      <c r="L646" s="193"/>
      <c r="M646" s="194"/>
      <c r="N646" s="195"/>
      <c r="O646" s="195"/>
      <c r="P646" s="195"/>
      <c r="Q646" s="195"/>
      <c r="R646" s="195"/>
      <c r="S646" s="195"/>
      <c r="T646" s="196"/>
      <c r="AT646" s="197" t="s">
        <v>127</v>
      </c>
      <c r="AU646" s="197" t="s">
        <v>77</v>
      </c>
      <c r="AV646" s="13" t="s">
        <v>79</v>
      </c>
      <c r="AW646" s="13" t="s">
        <v>33</v>
      </c>
      <c r="AX646" s="13" t="s">
        <v>72</v>
      </c>
      <c r="AY646" s="197" t="s">
        <v>120</v>
      </c>
    </row>
    <row r="647" spans="2:51" s="14" customFormat="1" ht="11.25">
      <c r="B647" s="198"/>
      <c r="C647" s="199"/>
      <c r="D647" s="178" t="s">
        <v>127</v>
      </c>
      <c r="E647" s="200" t="s">
        <v>19</v>
      </c>
      <c r="F647" s="201" t="s">
        <v>130</v>
      </c>
      <c r="G647" s="199"/>
      <c r="H647" s="202">
        <v>6880.8</v>
      </c>
      <c r="I647" s="203"/>
      <c r="J647" s="199"/>
      <c r="K647" s="199"/>
      <c r="L647" s="204"/>
      <c r="M647" s="205"/>
      <c r="N647" s="206"/>
      <c r="O647" s="206"/>
      <c r="P647" s="206"/>
      <c r="Q647" s="206"/>
      <c r="R647" s="206"/>
      <c r="S647" s="206"/>
      <c r="T647" s="207"/>
      <c r="AT647" s="208" t="s">
        <v>127</v>
      </c>
      <c r="AU647" s="208" t="s">
        <v>77</v>
      </c>
      <c r="AV647" s="14" t="s">
        <v>131</v>
      </c>
      <c r="AW647" s="14" t="s">
        <v>33</v>
      </c>
      <c r="AX647" s="14" t="s">
        <v>77</v>
      </c>
      <c r="AY647" s="208" t="s">
        <v>120</v>
      </c>
    </row>
    <row r="648" spans="2:63" s="11" customFormat="1" ht="25.9" customHeight="1">
      <c r="B648" s="148"/>
      <c r="C648" s="149"/>
      <c r="D648" s="150" t="s">
        <v>71</v>
      </c>
      <c r="E648" s="151" t="s">
        <v>698</v>
      </c>
      <c r="F648" s="151" t="s">
        <v>699</v>
      </c>
      <c r="G648" s="149"/>
      <c r="H648" s="149"/>
      <c r="I648" s="152"/>
      <c r="J648" s="153">
        <f>BK648</f>
        <v>0</v>
      </c>
      <c r="K648" s="149"/>
      <c r="L648" s="154"/>
      <c r="M648" s="155"/>
      <c r="N648" s="156"/>
      <c r="O648" s="156"/>
      <c r="P648" s="157">
        <f>SUM(P649:P677)</f>
        <v>0</v>
      </c>
      <c r="Q648" s="156"/>
      <c r="R648" s="157">
        <f>SUM(R649:R677)</f>
        <v>1.3</v>
      </c>
      <c r="S648" s="156"/>
      <c r="T648" s="158">
        <f>SUM(T649:T677)</f>
        <v>0</v>
      </c>
      <c r="AR648" s="159" t="s">
        <v>119</v>
      </c>
      <c r="AT648" s="160" t="s">
        <v>71</v>
      </c>
      <c r="AU648" s="160" t="s">
        <v>72</v>
      </c>
      <c r="AY648" s="159" t="s">
        <v>120</v>
      </c>
      <c r="BK648" s="161">
        <f>SUM(BK649:BK677)</f>
        <v>0</v>
      </c>
    </row>
    <row r="649" spans="1:65" s="2" customFormat="1" ht="16.5" customHeight="1">
      <c r="A649" s="35"/>
      <c r="B649" s="36"/>
      <c r="C649" s="209" t="s">
        <v>700</v>
      </c>
      <c r="D649" s="209" t="s">
        <v>231</v>
      </c>
      <c r="E649" s="210" t="s">
        <v>701</v>
      </c>
      <c r="F649" s="211" t="s">
        <v>702</v>
      </c>
      <c r="G649" s="212" t="s">
        <v>124</v>
      </c>
      <c r="H649" s="213">
        <v>1.3</v>
      </c>
      <c r="I649" s="214"/>
      <c r="J649" s="215">
        <f>ROUND(I649*H649,2)</f>
        <v>0</v>
      </c>
      <c r="K649" s="216"/>
      <c r="L649" s="217"/>
      <c r="M649" s="218" t="s">
        <v>19</v>
      </c>
      <c r="N649" s="219" t="s">
        <v>43</v>
      </c>
      <c r="O649" s="65"/>
      <c r="P649" s="172">
        <f>O649*H649</f>
        <v>0</v>
      </c>
      <c r="Q649" s="172">
        <v>1</v>
      </c>
      <c r="R649" s="172">
        <f>Q649*H649</f>
        <v>1.3</v>
      </c>
      <c r="S649" s="172">
        <v>0</v>
      </c>
      <c r="T649" s="173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174" t="s">
        <v>234</v>
      </c>
      <c r="AT649" s="174" t="s">
        <v>231</v>
      </c>
      <c r="AU649" s="174" t="s">
        <v>77</v>
      </c>
      <c r="AY649" s="18" t="s">
        <v>120</v>
      </c>
      <c r="BE649" s="175">
        <f>IF(N649="základní",J649,0)</f>
        <v>0</v>
      </c>
      <c r="BF649" s="175">
        <f>IF(N649="snížená",J649,0)</f>
        <v>0</v>
      </c>
      <c r="BG649" s="175">
        <f>IF(N649="zákl. přenesená",J649,0)</f>
        <v>0</v>
      </c>
      <c r="BH649" s="175">
        <f>IF(N649="sníž. přenesená",J649,0)</f>
        <v>0</v>
      </c>
      <c r="BI649" s="175">
        <f>IF(N649="nulová",J649,0)</f>
        <v>0</v>
      </c>
      <c r="BJ649" s="18" t="s">
        <v>77</v>
      </c>
      <c r="BK649" s="175">
        <f>ROUND(I649*H649,2)</f>
        <v>0</v>
      </c>
      <c r="BL649" s="18" t="s">
        <v>234</v>
      </c>
      <c r="BM649" s="174" t="s">
        <v>703</v>
      </c>
    </row>
    <row r="650" spans="1:47" s="2" customFormat="1" ht="19.5">
      <c r="A650" s="35"/>
      <c r="B650" s="36"/>
      <c r="C650" s="37"/>
      <c r="D650" s="178" t="s">
        <v>704</v>
      </c>
      <c r="E650" s="37"/>
      <c r="F650" s="231" t="s">
        <v>705</v>
      </c>
      <c r="G650" s="37"/>
      <c r="H650" s="37"/>
      <c r="I650" s="232"/>
      <c r="J650" s="37"/>
      <c r="K650" s="37"/>
      <c r="L650" s="40"/>
      <c r="M650" s="233"/>
      <c r="N650" s="234"/>
      <c r="O650" s="65"/>
      <c r="P650" s="65"/>
      <c r="Q650" s="65"/>
      <c r="R650" s="65"/>
      <c r="S650" s="65"/>
      <c r="T650" s="66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T650" s="18" t="s">
        <v>704</v>
      </c>
      <c r="AU650" s="18" t="s">
        <v>77</v>
      </c>
    </row>
    <row r="651" spans="2:51" s="12" customFormat="1" ht="11.25">
      <c r="B651" s="176"/>
      <c r="C651" s="177"/>
      <c r="D651" s="178" t="s">
        <v>127</v>
      </c>
      <c r="E651" s="179" t="s">
        <v>19</v>
      </c>
      <c r="F651" s="180" t="s">
        <v>568</v>
      </c>
      <c r="G651" s="177"/>
      <c r="H651" s="179" t="s">
        <v>19</v>
      </c>
      <c r="I651" s="181"/>
      <c r="J651" s="177"/>
      <c r="K651" s="177"/>
      <c r="L651" s="182"/>
      <c r="M651" s="183"/>
      <c r="N651" s="184"/>
      <c r="O651" s="184"/>
      <c r="P651" s="184"/>
      <c r="Q651" s="184"/>
      <c r="R651" s="184"/>
      <c r="S651" s="184"/>
      <c r="T651" s="185"/>
      <c r="AT651" s="186" t="s">
        <v>127</v>
      </c>
      <c r="AU651" s="186" t="s">
        <v>77</v>
      </c>
      <c r="AV651" s="12" t="s">
        <v>77</v>
      </c>
      <c r="AW651" s="12" t="s">
        <v>33</v>
      </c>
      <c r="AX651" s="12" t="s">
        <v>72</v>
      </c>
      <c r="AY651" s="186" t="s">
        <v>120</v>
      </c>
    </row>
    <row r="652" spans="2:51" s="13" customFormat="1" ht="11.25">
      <c r="B652" s="187"/>
      <c r="C652" s="188"/>
      <c r="D652" s="178" t="s">
        <v>127</v>
      </c>
      <c r="E652" s="189" t="s">
        <v>19</v>
      </c>
      <c r="F652" s="190" t="s">
        <v>623</v>
      </c>
      <c r="G652" s="188"/>
      <c r="H652" s="191">
        <v>1.3</v>
      </c>
      <c r="I652" s="192"/>
      <c r="J652" s="188"/>
      <c r="K652" s="188"/>
      <c r="L652" s="193"/>
      <c r="M652" s="194"/>
      <c r="N652" s="195"/>
      <c r="O652" s="195"/>
      <c r="P652" s="195"/>
      <c r="Q652" s="195"/>
      <c r="R652" s="195"/>
      <c r="S652" s="195"/>
      <c r="T652" s="196"/>
      <c r="AT652" s="197" t="s">
        <v>127</v>
      </c>
      <c r="AU652" s="197" t="s">
        <v>77</v>
      </c>
      <c r="AV652" s="13" t="s">
        <v>79</v>
      </c>
      <c r="AW652" s="13" t="s">
        <v>33</v>
      </c>
      <c r="AX652" s="13" t="s">
        <v>72</v>
      </c>
      <c r="AY652" s="197" t="s">
        <v>120</v>
      </c>
    </row>
    <row r="653" spans="2:51" s="14" customFormat="1" ht="11.25">
      <c r="B653" s="198"/>
      <c r="C653" s="199"/>
      <c r="D653" s="178" t="s">
        <v>127</v>
      </c>
      <c r="E653" s="200" t="s">
        <v>19</v>
      </c>
      <c r="F653" s="201" t="s">
        <v>130</v>
      </c>
      <c r="G653" s="199"/>
      <c r="H653" s="202">
        <v>1.3</v>
      </c>
      <c r="I653" s="203"/>
      <c r="J653" s="199"/>
      <c r="K653" s="199"/>
      <c r="L653" s="204"/>
      <c r="M653" s="205"/>
      <c r="N653" s="206"/>
      <c r="O653" s="206"/>
      <c r="P653" s="206"/>
      <c r="Q653" s="206"/>
      <c r="R653" s="206"/>
      <c r="S653" s="206"/>
      <c r="T653" s="207"/>
      <c r="AT653" s="208" t="s">
        <v>127</v>
      </c>
      <c r="AU653" s="208" t="s">
        <v>77</v>
      </c>
      <c r="AV653" s="14" t="s">
        <v>131</v>
      </c>
      <c r="AW653" s="14" t="s">
        <v>33</v>
      </c>
      <c r="AX653" s="14" t="s">
        <v>77</v>
      </c>
      <c r="AY653" s="208" t="s">
        <v>120</v>
      </c>
    </row>
    <row r="654" spans="1:65" s="2" customFormat="1" ht="16.5" customHeight="1">
      <c r="A654" s="35"/>
      <c r="B654" s="36"/>
      <c r="C654" s="209" t="s">
        <v>706</v>
      </c>
      <c r="D654" s="209" t="s">
        <v>231</v>
      </c>
      <c r="E654" s="210" t="s">
        <v>707</v>
      </c>
      <c r="F654" s="211" t="s">
        <v>708</v>
      </c>
      <c r="G654" s="212" t="s">
        <v>709</v>
      </c>
      <c r="H654" s="213">
        <v>40</v>
      </c>
      <c r="I654" s="214"/>
      <c r="J654" s="215">
        <f>ROUND(I654*H654,2)</f>
        <v>0</v>
      </c>
      <c r="K654" s="216"/>
      <c r="L654" s="217"/>
      <c r="M654" s="218" t="s">
        <v>19</v>
      </c>
      <c r="N654" s="219" t="s">
        <v>43</v>
      </c>
      <c r="O654" s="65"/>
      <c r="P654" s="172">
        <f>O654*H654</f>
        <v>0</v>
      </c>
      <c r="Q654" s="172">
        <v>0</v>
      </c>
      <c r="R654" s="172">
        <f>Q654*H654</f>
        <v>0</v>
      </c>
      <c r="S654" s="172">
        <v>0</v>
      </c>
      <c r="T654" s="173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174" t="s">
        <v>234</v>
      </c>
      <c r="AT654" s="174" t="s">
        <v>231</v>
      </c>
      <c r="AU654" s="174" t="s">
        <v>77</v>
      </c>
      <c r="AY654" s="18" t="s">
        <v>120</v>
      </c>
      <c r="BE654" s="175">
        <f>IF(N654="základní",J654,0)</f>
        <v>0</v>
      </c>
      <c r="BF654" s="175">
        <f>IF(N654="snížená",J654,0)</f>
        <v>0</v>
      </c>
      <c r="BG654" s="175">
        <f>IF(N654="zákl. přenesená",J654,0)</f>
        <v>0</v>
      </c>
      <c r="BH654" s="175">
        <f>IF(N654="sníž. přenesená",J654,0)</f>
        <v>0</v>
      </c>
      <c r="BI654" s="175">
        <f>IF(N654="nulová",J654,0)</f>
        <v>0</v>
      </c>
      <c r="BJ654" s="18" t="s">
        <v>77</v>
      </c>
      <c r="BK654" s="175">
        <f>ROUND(I654*H654,2)</f>
        <v>0</v>
      </c>
      <c r="BL654" s="18" t="s">
        <v>234</v>
      </c>
      <c r="BM654" s="174" t="s">
        <v>710</v>
      </c>
    </row>
    <row r="655" spans="2:51" s="12" customFormat="1" ht="11.25">
      <c r="B655" s="176"/>
      <c r="C655" s="177"/>
      <c r="D655" s="178" t="s">
        <v>127</v>
      </c>
      <c r="E655" s="179" t="s">
        <v>19</v>
      </c>
      <c r="F655" s="180" t="s">
        <v>664</v>
      </c>
      <c r="G655" s="177"/>
      <c r="H655" s="179" t="s">
        <v>19</v>
      </c>
      <c r="I655" s="181"/>
      <c r="J655" s="177"/>
      <c r="K655" s="177"/>
      <c r="L655" s="182"/>
      <c r="M655" s="183"/>
      <c r="N655" s="184"/>
      <c r="O655" s="184"/>
      <c r="P655" s="184"/>
      <c r="Q655" s="184"/>
      <c r="R655" s="184"/>
      <c r="S655" s="184"/>
      <c r="T655" s="185"/>
      <c r="AT655" s="186" t="s">
        <v>127</v>
      </c>
      <c r="AU655" s="186" t="s">
        <v>77</v>
      </c>
      <c r="AV655" s="12" t="s">
        <v>77</v>
      </c>
      <c r="AW655" s="12" t="s">
        <v>33</v>
      </c>
      <c r="AX655" s="12" t="s">
        <v>72</v>
      </c>
      <c r="AY655" s="186" t="s">
        <v>120</v>
      </c>
    </row>
    <row r="656" spans="2:51" s="13" customFormat="1" ht="11.25">
      <c r="B656" s="187"/>
      <c r="C656" s="188"/>
      <c r="D656" s="178" t="s">
        <v>127</v>
      </c>
      <c r="E656" s="189" t="s">
        <v>19</v>
      </c>
      <c r="F656" s="190" t="s">
        <v>711</v>
      </c>
      <c r="G656" s="188"/>
      <c r="H656" s="191">
        <v>40</v>
      </c>
      <c r="I656" s="192"/>
      <c r="J656" s="188"/>
      <c r="K656" s="188"/>
      <c r="L656" s="193"/>
      <c r="M656" s="194"/>
      <c r="N656" s="195"/>
      <c r="O656" s="195"/>
      <c r="P656" s="195"/>
      <c r="Q656" s="195"/>
      <c r="R656" s="195"/>
      <c r="S656" s="195"/>
      <c r="T656" s="196"/>
      <c r="AT656" s="197" t="s">
        <v>127</v>
      </c>
      <c r="AU656" s="197" t="s">
        <v>77</v>
      </c>
      <c r="AV656" s="13" t="s">
        <v>79</v>
      </c>
      <c r="AW656" s="13" t="s">
        <v>33</v>
      </c>
      <c r="AX656" s="13" t="s">
        <v>72</v>
      </c>
      <c r="AY656" s="197" t="s">
        <v>120</v>
      </c>
    </row>
    <row r="657" spans="2:51" s="14" customFormat="1" ht="11.25">
      <c r="B657" s="198"/>
      <c r="C657" s="199"/>
      <c r="D657" s="178" t="s">
        <v>127</v>
      </c>
      <c r="E657" s="200" t="s">
        <v>19</v>
      </c>
      <c r="F657" s="201" t="s">
        <v>130</v>
      </c>
      <c r="G657" s="199"/>
      <c r="H657" s="202">
        <v>40</v>
      </c>
      <c r="I657" s="203"/>
      <c r="J657" s="199"/>
      <c r="K657" s="199"/>
      <c r="L657" s="204"/>
      <c r="M657" s="205"/>
      <c r="N657" s="206"/>
      <c r="O657" s="206"/>
      <c r="P657" s="206"/>
      <c r="Q657" s="206"/>
      <c r="R657" s="206"/>
      <c r="S657" s="206"/>
      <c r="T657" s="207"/>
      <c r="AT657" s="208" t="s">
        <v>127</v>
      </c>
      <c r="AU657" s="208" t="s">
        <v>77</v>
      </c>
      <c r="AV657" s="14" t="s">
        <v>131</v>
      </c>
      <c r="AW657" s="14" t="s">
        <v>33</v>
      </c>
      <c r="AX657" s="14" t="s">
        <v>77</v>
      </c>
      <c r="AY657" s="208" t="s">
        <v>120</v>
      </c>
    </row>
    <row r="658" spans="1:65" s="2" customFormat="1" ht="16.5" customHeight="1">
      <c r="A658" s="35"/>
      <c r="B658" s="36"/>
      <c r="C658" s="209" t="s">
        <v>712</v>
      </c>
      <c r="D658" s="209" t="s">
        <v>231</v>
      </c>
      <c r="E658" s="210" t="s">
        <v>713</v>
      </c>
      <c r="F658" s="211" t="s">
        <v>714</v>
      </c>
      <c r="G658" s="212" t="s">
        <v>715</v>
      </c>
      <c r="H658" s="213">
        <v>2330</v>
      </c>
      <c r="I658" s="214"/>
      <c r="J658" s="215">
        <f>ROUND(I658*H658,2)</f>
        <v>0</v>
      </c>
      <c r="K658" s="216"/>
      <c r="L658" s="217"/>
      <c r="M658" s="218" t="s">
        <v>19</v>
      </c>
      <c r="N658" s="219" t="s">
        <v>43</v>
      </c>
      <c r="O658" s="65"/>
      <c r="P658" s="172">
        <f>O658*H658</f>
        <v>0</v>
      </c>
      <c r="Q658" s="172">
        <v>0</v>
      </c>
      <c r="R658" s="172">
        <f>Q658*H658</f>
        <v>0</v>
      </c>
      <c r="S658" s="172">
        <v>0</v>
      </c>
      <c r="T658" s="173">
        <f>S658*H658</f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174" t="s">
        <v>234</v>
      </c>
      <c r="AT658" s="174" t="s">
        <v>231</v>
      </c>
      <c r="AU658" s="174" t="s">
        <v>77</v>
      </c>
      <c r="AY658" s="18" t="s">
        <v>120</v>
      </c>
      <c r="BE658" s="175">
        <f>IF(N658="základní",J658,0)</f>
        <v>0</v>
      </c>
      <c r="BF658" s="175">
        <f>IF(N658="snížená",J658,0)</f>
        <v>0</v>
      </c>
      <c r="BG658" s="175">
        <f>IF(N658="zákl. přenesená",J658,0)</f>
        <v>0</v>
      </c>
      <c r="BH658" s="175">
        <f>IF(N658="sníž. přenesená",J658,0)</f>
        <v>0</v>
      </c>
      <c r="BI658" s="175">
        <f>IF(N658="nulová",J658,0)</f>
        <v>0</v>
      </c>
      <c r="BJ658" s="18" t="s">
        <v>77</v>
      </c>
      <c r="BK658" s="175">
        <f>ROUND(I658*H658,2)</f>
        <v>0</v>
      </c>
      <c r="BL658" s="18" t="s">
        <v>234</v>
      </c>
      <c r="BM658" s="174" t="s">
        <v>716</v>
      </c>
    </row>
    <row r="659" spans="2:51" s="12" customFormat="1" ht="11.25">
      <c r="B659" s="176"/>
      <c r="C659" s="177"/>
      <c r="D659" s="178" t="s">
        <v>127</v>
      </c>
      <c r="E659" s="179" t="s">
        <v>19</v>
      </c>
      <c r="F659" s="180" t="s">
        <v>664</v>
      </c>
      <c r="G659" s="177"/>
      <c r="H659" s="179" t="s">
        <v>19</v>
      </c>
      <c r="I659" s="181"/>
      <c r="J659" s="177"/>
      <c r="K659" s="177"/>
      <c r="L659" s="182"/>
      <c r="M659" s="183"/>
      <c r="N659" s="184"/>
      <c r="O659" s="184"/>
      <c r="P659" s="184"/>
      <c r="Q659" s="184"/>
      <c r="R659" s="184"/>
      <c r="S659" s="184"/>
      <c r="T659" s="185"/>
      <c r="AT659" s="186" t="s">
        <v>127</v>
      </c>
      <c r="AU659" s="186" t="s">
        <v>77</v>
      </c>
      <c r="AV659" s="12" t="s">
        <v>77</v>
      </c>
      <c r="AW659" s="12" t="s">
        <v>33</v>
      </c>
      <c r="AX659" s="12" t="s">
        <v>72</v>
      </c>
      <c r="AY659" s="186" t="s">
        <v>120</v>
      </c>
    </row>
    <row r="660" spans="2:51" s="13" customFormat="1" ht="11.25">
      <c r="B660" s="187"/>
      <c r="C660" s="188"/>
      <c r="D660" s="178" t="s">
        <v>127</v>
      </c>
      <c r="E660" s="189" t="s">
        <v>19</v>
      </c>
      <c r="F660" s="190" t="s">
        <v>717</v>
      </c>
      <c r="G660" s="188"/>
      <c r="H660" s="191">
        <v>2330</v>
      </c>
      <c r="I660" s="192"/>
      <c r="J660" s="188"/>
      <c r="K660" s="188"/>
      <c r="L660" s="193"/>
      <c r="M660" s="194"/>
      <c r="N660" s="195"/>
      <c r="O660" s="195"/>
      <c r="P660" s="195"/>
      <c r="Q660" s="195"/>
      <c r="R660" s="195"/>
      <c r="S660" s="195"/>
      <c r="T660" s="196"/>
      <c r="AT660" s="197" t="s">
        <v>127</v>
      </c>
      <c r="AU660" s="197" t="s">
        <v>77</v>
      </c>
      <c r="AV660" s="13" t="s">
        <v>79</v>
      </c>
      <c r="AW660" s="13" t="s">
        <v>33</v>
      </c>
      <c r="AX660" s="13" t="s">
        <v>72</v>
      </c>
      <c r="AY660" s="197" t="s">
        <v>120</v>
      </c>
    </row>
    <row r="661" spans="2:51" s="15" customFormat="1" ht="11.25">
      <c r="B661" s="220"/>
      <c r="C661" s="221"/>
      <c r="D661" s="178" t="s">
        <v>127</v>
      </c>
      <c r="E661" s="222" t="s">
        <v>19</v>
      </c>
      <c r="F661" s="223" t="s">
        <v>242</v>
      </c>
      <c r="G661" s="221"/>
      <c r="H661" s="224">
        <v>2330</v>
      </c>
      <c r="I661" s="225"/>
      <c r="J661" s="221"/>
      <c r="K661" s="221"/>
      <c r="L661" s="226"/>
      <c r="M661" s="227"/>
      <c r="N661" s="228"/>
      <c r="O661" s="228"/>
      <c r="P661" s="228"/>
      <c r="Q661" s="228"/>
      <c r="R661" s="228"/>
      <c r="S661" s="228"/>
      <c r="T661" s="229"/>
      <c r="AT661" s="230" t="s">
        <v>127</v>
      </c>
      <c r="AU661" s="230" t="s">
        <v>77</v>
      </c>
      <c r="AV661" s="15" t="s">
        <v>119</v>
      </c>
      <c r="AW661" s="15" t="s">
        <v>33</v>
      </c>
      <c r="AX661" s="15" t="s">
        <v>72</v>
      </c>
      <c r="AY661" s="230" t="s">
        <v>120</v>
      </c>
    </row>
    <row r="662" spans="2:51" s="14" customFormat="1" ht="11.25">
      <c r="B662" s="198"/>
      <c r="C662" s="199"/>
      <c r="D662" s="178" t="s">
        <v>127</v>
      </c>
      <c r="E662" s="200" t="s">
        <v>19</v>
      </c>
      <c r="F662" s="201" t="s">
        <v>130</v>
      </c>
      <c r="G662" s="199"/>
      <c r="H662" s="202">
        <v>2330</v>
      </c>
      <c r="I662" s="203"/>
      <c r="J662" s="199"/>
      <c r="K662" s="199"/>
      <c r="L662" s="204"/>
      <c r="M662" s="205"/>
      <c r="N662" s="206"/>
      <c r="O662" s="206"/>
      <c r="P662" s="206"/>
      <c r="Q662" s="206"/>
      <c r="R662" s="206"/>
      <c r="S662" s="206"/>
      <c r="T662" s="207"/>
      <c r="AT662" s="208" t="s">
        <v>127</v>
      </c>
      <c r="AU662" s="208" t="s">
        <v>77</v>
      </c>
      <c r="AV662" s="14" t="s">
        <v>131</v>
      </c>
      <c r="AW662" s="14" t="s">
        <v>33</v>
      </c>
      <c r="AX662" s="14" t="s">
        <v>77</v>
      </c>
      <c r="AY662" s="208" t="s">
        <v>120</v>
      </c>
    </row>
    <row r="663" spans="1:65" s="2" customFormat="1" ht="16.5" customHeight="1">
      <c r="A663" s="35"/>
      <c r="B663" s="36"/>
      <c r="C663" s="209" t="s">
        <v>718</v>
      </c>
      <c r="D663" s="209" t="s">
        <v>231</v>
      </c>
      <c r="E663" s="210" t="s">
        <v>719</v>
      </c>
      <c r="F663" s="211" t="s">
        <v>720</v>
      </c>
      <c r="G663" s="212" t="s">
        <v>715</v>
      </c>
      <c r="H663" s="213">
        <v>147.2</v>
      </c>
      <c r="I663" s="214"/>
      <c r="J663" s="215">
        <f>ROUND(I663*H663,2)</f>
        <v>0</v>
      </c>
      <c r="K663" s="216"/>
      <c r="L663" s="217"/>
      <c r="M663" s="218" t="s">
        <v>19</v>
      </c>
      <c r="N663" s="219" t="s">
        <v>43</v>
      </c>
      <c r="O663" s="65"/>
      <c r="P663" s="172">
        <f>O663*H663</f>
        <v>0</v>
      </c>
      <c r="Q663" s="172">
        <v>0</v>
      </c>
      <c r="R663" s="172">
        <f>Q663*H663</f>
        <v>0</v>
      </c>
      <c r="S663" s="172">
        <v>0</v>
      </c>
      <c r="T663" s="173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74" t="s">
        <v>234</v>
      </c>
      <c r="AT663" s="174" t="s">
        <v>231</v>
      </c>
      <c r="AU663" s="174" t="s">
        <v>77</v>
      </c>
      <c r="AY663" s="18" t="s">
        <v>120</v>
      </c>
      <c r="BE663" s="175">
        <f>IF(N663="základní",J663,0)</f>
        <v>0</v>
      </c>
      <c r="BF663" s="175">
        <f>IF(N663="snížená",J663,0)</f>
        <v>0</v>
      </c>
      <c r="BG663" s="175">
        <f>IF(N663="zákl. přenesená",J663,0)</f>
        <v>0</v>
      </c>
      <c r="BH663" s="175">
        <f>IF(N663="sníž. přenesená",J663,0)</f>
        <v>0</v>
      </c>
      <c r="BI663" s="175">
        <f>IF(N663="nulová",J663,0)</f>
        <v>0</v>
      </c>
      <c r="BJ663" s="18" t="s">
        <v>77</v>
      </c>
      <c r="BK663" s="175">
        <f>ROUND(I663*H663,2)</f>
        <v>0</v>
      </c>
      <c r="BL663" s="18" t="s">
        <v>234</v>
      </c>
      <c r="BM663" s="174" t="s">
        <v>721</v>
      </c>
    </row>
    <row r="664" spans="2:51" s="12" customFormat="1" ht="11.25">
      <c r="B664" s="176"/>
      <c r="C664" s="177"/>
      <c r="D664" s="178" t="s">
        <v>127</v>
      </c>
      <c r="E664" s="179" t="s">
        <v>19</v>
      </c>
      <c r="F664" s="180" t="s">
        <v>568</v>
      </c>
      <c r="G664" s="177"/>
      <c r="H664" s="179" t="s">
        <v>19</v>
      </c>
      <c r="I664" s="181"/>
      <c r="J664" s="177"/>
      <c r="K664" s="177"/>
      <c r="L664" s="182"/>
      <c r="M664" s="183"/>
      <c r="N664" s="184"/>
      <c r="O664" s="184"/>
      <c r="P664" s="184"/>
      <c r="Q664" s="184"/>
      <c r="R664" s="184"/>
      <c r="S664" s="184"/>
      <c r="T664" s="185"/>
      <c r="AT664" s="186" t="s">
        <v>127</v>
      </c>
      <c r="AU664" s="186" t="s">
        <v>77</v>
      </c>
      <c r="AV664" s="12" t="s">
        <v>77</v>
      </c>
      <c r="AW664" s="12" t="s">
        <v>33</v>
      </c>
      <c r="AX664" s="12" t="s">
        <v>72</v>
      </c>
      <c r="AY664" s="186" t="s">
        <v>120</v>
      </c>
    </row>
    <row r="665" spans="2:51" s="13" customFormat="1" ht="11.25">
      <c r="B665" s="187"/>
      <c r="C665" s="188"/>
      <c r="D665" s="178" t="s">
        <v>127</v>
      </c>
      <c r="E665" s="189" t="s">
        <v>19</v>
      </c>
      <c r="F665" s="190" t="s">
        <v>722</v>
      </c>
      <c r="G665" s="188"/>
      <c r="H665" s="191">
        <v>147.2</v>
      </c>
      <c r="I665" s="192"/>
      <c r="J665" s="188"/>
      <c r="K665" s="188"/>
      <c r="L665" s="193"/>
      <c r="M665" s="194"/>
      <c r="N665" s="195"/>
      <c r="O665" s="195"/>
      <c r="P665" s="195"/>
      <c r="Q665" s="195"/>
      <c r="R665" s="195"/>
      <c r="S665" s="195"/>
      <c r="T665" s="196"/>
      <c r="AT665" s="197" t="s">
        <v>127</v>
      </c>
      <c r="AU665" s="197" t="s">
        <v>77</v>
      </c>
      <c r="AV665" s="13" t="s">
        <v>79</v>
      </c>
      <c r="AW665" s="13" t="s">
        <v>33</v>
      </c>
      <c r="AX665" s="13" t="s">
        <v>72</v>
      </c>
      <c r="AY665" s="197" t="s">
        <v>120</v>
      </c>
    </row>
    <row r="666" spans="2:51" s="14" customFormat="1" ht="11.25">
      <c r="B666" s="198"/>
      <c r="C666" s="199"/>
      <c r="D666" s="178" t="s">
        <v>127</v>
      </c>
      <c r="E666" s="200" t="s">
        <v>19</v>
      </c>
      <c r="F666" s="201" t="s">
        <v>130</v>
      </c>
      <c r="G666" s="199"/>
      <c r="H666" s="202">
        <v>147.2</v>
      </c>
      <c r="I666" s="203"/>
      <c r="J666" s="199"/>
      <c r="K666" s="199"/>
      <c r="L666" s="204"/>
      <c r="M666" s="205"/>
      <c r="N666" s="206"/>
      <c r="O666" s="206"/>
      <c r="P666" s="206"/>
      <c r="Q666" s="206"/>
      <c r="R666" s="206"/>
      <c r="S666" s="206"/>
      <c r="T666" s="207"/>
      <c r="AT666" s="208" t="s">
        <v>127</v>
      </c>
      <c r="AU666" s="208" t="s">
        <v>77</v>
      </c>
      <c r="AV666" s="14" t="s">
        <v>131</v>
      </c>
      <c r="AW666" s="14" t="s">
        <v>33</v>
      </c>
      <c r="AX666" s="14" t="s">
        <v>77</v>
      </c>
      <c r="AY666" s="208" t="s">
        <v>120</v>
      </c>
    </row>
    <row r="667" spans="1:65" s="2" customFormat="1" ht="16.5" customHeight="1">
      <c r="A667" s="35"/>
      <c r="B667" s="36"/>
      <c r="C667" s="209" t="s">
        <v>723</v>
      </c>
      <c r="D667" s="209" t="s">
        <v>231</v>
      </c>
      <c r="E667" s="210" t="s">
        <v>724</v>
      </c>
      <c r="F667" s="211" t="s">
        <v>725</v>
      </c>
      <c r="G667" s="212" t="s">
        <v>715</v>
      </c>
      <c r="H667" s="213">
        <v>11.8</v>
      </c>
      <c r="I667" s="214"/>
      <c r="J667" s="215">
        <f>ROUND(I667*H667,2)</f>
        <v>0</v>
      </c>
      <c r="K667" s="216"/>
      <c r="L667" s="217"/>
      <c r="M667" s="218" t="s">
        <v>19</v>
      </c>
      <c r="N667" s="219" t="s">
        <v>43</v>
      </c>
      <c r="O667" s="65"/>
      <c r="P667" s="172">
        <f>O667*H667</f>
        <v>0</v>
      </c>
      <c r="Q667" s="172">
        <v>0</v>
      </c>
      <c r="R667" s="172">
        <f>Q667*H667</f>
        <v>0</v>
      </c>
      <c r="S667" s="172">
        <v>0</v>
      </c>
      <c r="T667" s="173">
        <f>S667*H667</f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174" t="s">
        <v>234</v>
      </c>
      <c r="AT667" s="174" t="s">
        <v>231</v>
      </c>
      <c r="AU667" s="174" t="s">
        <v>77</v>
      </c>
      <c r="AY667" s="18" t="s">
        <v>120</v>
      </c>
      <c r="BE667" s="175">
        <f>IF(N667="základní",J667,0)</f>
        <v>0</v>
      </c>
      <c r="BF667" s="175">
        <f>IF(N667="snížená",J667,0)</f>
        <v>0</v>
      </c>
      <c r="BG667" s="175">
        <f>IF(N667="zákl. přenesená",J667,0)</f>
        <v>0</v>
      </c>
      <c r="BH667" s="175">
        <f>IF(N667="sníž. přenesená",J667,0)</f>
        <v>0</v>
      </c>
      <c r="BI667" s="175">
        <f>IF(N667="nulová",J667,0)</f>
        <v>0</v>
      </c>
      <c r="BJ667" s="18" t="s">
        <v>77</v>
      </c>
      <c r="BK667" s="175">
        <f>ROUND(I667*H667,2)</f>
        <v>0</v>
      </c>
      <c r="BL667" s="18" t="s">
        <v>234</v>
      </c>
      <c r="BM667" s="174" t="s">
        <v>726</v>
      </c>
    </row>
    <row r="668" spans="2:51" s="12" customFormat="1" ht="11.25">
      <c r="B668" s="176"/>
      <c r="C668" s="177"/>
      <c r="D668" s="178" t="s">
        <v>127</v>
      </c>
      <c r="E668" s="179" t="s">
        <v>19</v>
      </c>
      <c r="F668" s="180" t="s">
        <v>568</v>
      </c>
      <c r="G668" s="177"/>
      <c r="H668" s="179" t="s">
        <v>19</v>
      </c>
      <c r="I668" s="181"/>
      <c r="J668" s="177"/>
      <c r="K668" s="177"/>
      <c r="L668" s="182"/>
      <c r="M668" s="183"/>
      <c r="N668" s="184"/>
      <c r="O668" s="184"/>
      <c r="P668" s="184"/>
      <c r="Q668" s="184"/>
      <c r="R668" s="184"/>
      <c r="S668" s="184"/>
      <c r="T668" s="185"/>
      <c r="AT668" s="186" t="s">
        <v>127</v>
      </c>
      <c r="AU668" s="186" t="s">
        <v>77</v>
      </c>
      <c r="AV668" s="12" t="s">
        <v>77</v>
      </c>
      <c r="AW668" s="12" t="s">
        <v>33</v>
      </c>
      <c r="AX668" s="12" t="s">
        <v>72</v>
      </c>
      <c r="AY668" s="186" t="s">
        <v>120</v>
      </c>
    </row>
    <row r="669" spans="2:51" s="13" customFormat="1" ht="11.25">
      <c r="B669" s="187"/>
      <c r="C669" s="188"/>
      <c r="D669" s="178" t="s">
        <v>127</v>
      </c>
      <c r="E669" s="189" t="s">
        <v>19</v>
      </c>
      <c r="F669" s="190" t="s">
        <v>727</v>
      </c>
      <c r="G669" s="188"/>
      <c r="H669" s="191">
        <v>11.8</v>
      </c>
      <c r="I669" s="192"/>
      <c r="J669" s="188"/>
      <c r="K669" s="188"/>
      <c r="L669" s="193"/>
      <c r="M669" s="194"/>
      <c r="N669" s="195"/>
      <c r="O669" s="195"/>
      <c r="P669" s="195"/>
      <c r="Q669" s="195"/>
      <c r="R669" s="195"/>
      <c r="S669" s="195"/>
      <c r="T669" s="196"/>
      <c r="AT669" s="197" t="s">
        <v>127</v>
      </c>
      <c r="AU669" s="197" t="s">
        <v>77</v>
      </c>
      <c r="AV669" s="13" t="s">
        <v>79</v>
      </c>
      <c r="AW669" s="13" t="s">
        <v>33</v>
      </c>
      <c r="AX669" s="13" t="s">
        <v>72</v>
      </c>
      <c r="AY669" s="197" t="s">
        <v>120</v>
      </c>
    </row>
    <row r="670" spans="2:51" s="14" customFormat="1" ht="11.25">
      <c r="B670" s="198"/>
      <c r="C670" s="199"/>
      <c r="D670" s="178" t="s">
        <v>127</v>
      </c>
      <c r="E670" s="200" t="s">
        <v>19</v>
      </c>
      <c r="F670" s="201" t="s">
        <v>130</v>
      </c>
      <c r="G670" s="199"/>
      <c r="H670" s="202">
        <v>11.8</v>
      </c>
      <c r="I670" s="203"/>
      <c r="J670" s="199"/>
      <c r="K670" s="199"/>
      <c r="L670" s="204"/>
      <c r="M670" s="205"/>
      <c r="N670" s="206"/>
      <c r="O670" s="206"/>
      <c r="P670" s="206"/>
      <c r="Q670" s="206"/>
      <c r="R670" s="206"/>
      <c r="S670" s="206"/>
      <c r="T670" s="207"/>
      <c r="AT670" s="208" t="s">
        <v>127</v>
      </c>
      <c r="AU670" s="208" t="s">
        <v>77</v>
      </c>
      <c r="AV670" s="14" t="s">
        <v>131</v>
      </c>
      <c r="AW670" s="14" t="s">
        <v>33</v>
      </c>
      <c r="AX670" s="14" t="s">
        <v>77</v>
      </c>
      <c r="AY670" s="208" t="s">
        <v>120</v>
      </c>
    </row>
    <row r="671" spans="1:65" s="2" customFormat="1" ht="16.5" customHeight="1">
      <c r="A671" s="35"/>
      <c r="B671" s="36"/>
      <c r="C671" s="209" t="s">
        <v>728</v>
      </c>
      <c r="D671" s="209" t="s">
        <v>231</v>
      </c>
      <c r="E671" s="210" t="s">
        <v>729</v>
      </c>
      <c r="F671" s="211" t="s">
        <v>730</v>
      </c>
      <c r="G671" s="212" t="s">
        <v>715</v>
      </c>
      <c r="H671" s="213">
        <v>76.5</v>
      </c>
      <c r="I671" s="214"/>
      <c r="J671" s="215">
        <f>ROUND(I671*H671,2)</f>
        <v>0</v>
      </c>
      <c r="K671" s="216"/>
      <c r="L671" s="217"/>
      <c r="M671" s="218" t="s">
        <v>19</v>
      </c>
      <c r="N671" s="219" t="s">
        <v>43</v>
      </c>
      <c r="O671" s="65"/>
      <c r="P671" s="172">
        <f>O671*H671</f>
        <v>0</v>
      </c>
      <c r="Q671" s="172">
        <v>0</v>
      </c>
      <c r="R671" s="172">
        <f>Q671*H671</f>
        <v>0</v>
      </c>
      <c r="S671" s="172">
        <v>0</v>
      </c>
      <c r="T671" s="173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174" t="s">
        <v>234</v>
      </c>
      <c r="AT671" s="174" t="s">
        <v>231</v>
      </c>
      <c r="AU671" s="174" t="s">
        <v>77</v>
      </c>
      <c r="AY671" s="18" t="s">
        <v>120</v>
      </c>
      <c r="BE671" s="175">
        <f>IF(N671="základní",J671,0)</f>
        <v>0</v>
      </c>
      <c r="BF671" s="175">
        <f>IF(N671="snížená",J671,0)</f>
        <v>0</v>
      </c>
      <c r="BG671" s="175">
        <f>IF(N671="zákl. přenesená",J671,0)</f>
        <v>0</v>
      </c>
      <c r="BH671" s="175">
        <f>IF(N671="sníž. přenesená",J671,0)</f>
        <v>0</v>
      </c>
      <c r="BI671" s="175">
        <f>IF(N671="nulová",J671,0)</f>
        <v>0</v>
      </c>
      <c r="BJ671" s="18" t="s">
        <v>77</v>
      </c>
      <c r="BK671" s="175">
        <f>ROUND(I671*H671,2)</f>
        <v>0</v>
      </c>
      <c r="BL671" s="18" t="s">
        <v>234</v>
      </c>
      <c r="BM671" s="174" t="s">
        <v>731</v>
      </c>
    </row>
    <row r="672" spans="2:51" s="12" customFormat="1" ht="11.25">
      <c r="B672" s="176"/>
      <c r="C672" s="177"/>
      <c r="D672" s="178" t="s">
        <v>127</v>
      </c>
      <c r="E672" s="179" t="s">
        <v>19</v>
      </c>
      <c r="F672" s="180" t="s">
        <v>568</v>
      </c>
      <c r="G672" s="177"/>
      <c r="H672" s="179" t="s">
        <v>19</v>
      </c>
      <c r="I672" s="181"/>
      <c r="J672" s="177"/>
      <c r="K672" s="177"/>
      <c r="L672" s="182"/>
      <c r="M672" s="183"/>
      <c r="N672" s="184"/>
      <c r="O672" s="184"/>
      <c r="P672" s="184"/>
      <c r="Q672" s="184"/>
      <c r="R672" s="184"/>
      <c r="S672" s="184"/>
      <c r="T672" s="185"/>
      <c r="AT672" s="186" t="s">
        <v>127</v>
      </c>
      <c r="AU672" s="186" t="s">
        <v>77</v>
      </c>
      <c r="AV672" s="12" t="s">
        <v>77</v>
      </c>
      <c r="AW672" s="12" t="s">
        <v>33</v>
      </c>
      <c r="AX672" s="12" t="s">
        <v>72</v>
      </c>
      <c r="AY672" s="186" t="s">
        <v>120</v>
      </c>
    </row>
    <row r="673" spans="2:51" s="13" customFormat="1" ht="11.25">
      <c r="B673" s="187"/>
      <c r="C673" s="188"/>
      <c r="D673" s="178" t="s">
        <v>127</v>
      </c>
      <c r="E673" s="189" t="s">
        <v>19</v>
      </c>
      <c r="F673" s="190" t="s">
        <v>732</v>
      </c>
      <c r="G673" s="188"/>
      <c r="H673" s="191">
        <v>76.5</v>
      </c>
      <c r="I673" s="192"/>
      <c r="J673" s="188"/>
      <c r="K673" s="188"/>
      <c r="L673" s="193"/>
      <c r="M673" s="194"/>
      <c r="N673" s="195"/>
      <c r="O673" s="195"/>
      <c r="P673" s="195"/>
      <c r="Q673" s="195"/>
      <c r="R673" s="195"/>
      <c r="S673" s="195"/>
      <c r="T673" s="196"/>
      <c r="AT673" s="197" t="s">
        <v>127</v>
      </c>
      <c r="AU673" s="197" t="s">
        <v>77</v>
      </c>
      <c r="AV673" s="13" t="s">
        <v>79</v>
      </c>
      <c r="AW673" s="13" t="s">
        <v>33</v>
      </c>
      <c r="AX673" s="13" t="s">
        <v>72</v>
      </c>
      <c r="AY673" s="197" t="s">
        <v>120</v>
      </c>
    </row>
    <row r="674" spans="2:51" s="14" customFormat="1" ht="11.25">
      <c r="B674" s="198"/>
      <c r="C674" s="199"/>
      <c r="D674" s="178" t="s">
        <v>127</v>
      </c>
      <c r="E674" s="200" t="s">
        <v>19</v>
      </c>
      <c r="F674" s="201" t="s">
        <v>130</v>
      </c>
      <c r="G674" s="199"/>
      <c r="H674" s="202">
        <v>76.5</v>
      </c>
      <c r="I674" s="203"/>
      <c r="J674" s="199"/>
      <c r="K674" s="199"/>
      <c r="L674" s="204"/>
      <c r="M674" s="205"/>
      <c r="N674" s="206"/>
      <c r="O674" s="206"/>
      <c r="P674" s="206"/>
      <c r="Q674" s="206"/>
      <c r="R674" s="206"/>
      <c r="S674" s="206"/>
      <c r="T674" s="207"/>
      <c r="AT674" s="208" t="s">
        <v>127</v>
      </c>
      <c r="AU674" s="208" t="s">
        <v>77</v>
      </c>
      <c r="AV674" s="14" t="s">
        <v>131</v>
      </c>
      <c r="AW674" s="14" t="s">
        <v>33</v>
      </c>
      <c r="AX674" s="14" t="s">
        <v>77</v>
      </c>
      <c r="AY674" s="208" t="s">
        <v>120</v>
      </c>
    </row>
    <row r="675" spans="1:65" s="2" customFormat="1" ht="16.5" customHeight="1">
      <c r="A675" s="35"/>
      <c r="B675" s="36"/>
      <c r="C675" s="209" t="s">
        <v>733</v>
      </c>
      <c r="D675" s="209" t="s">
        <v>231</v>
      </c>
      <c r="E675" s="210" t="s">
        <v>734</v>
      </c>
      <c r="F675" s="211" t="s">
        <v>735</v>
      </c>
      <c r="G675" s="212" t="s">
        <v>165</v>
      </c>
      <c r="H675" s="213">
        <v>1350</v>
      </c>
      <c r="I675" s="214"/>
      <c r="J675" s="215">
        <f>ROUND(I675*H675,2)</f>
        <v>0</v>
      </c>
      <c r="K675" s="216"/>
      <c r="L675" s="217"/>
      <c r="M675" s="218" t="s">
        <v>19</v>
      </c>
      <c r="N675" s="219" t="s">
        <v>43</v>
      </c>
      <c r="O675" s="65"/>
      <c r="P675" s="172">
        <f>O675*H675</f>
        <v>0</v>
      </c>
      <c r="Q675" s="172">
        <v>0</v>
      </c>
      <c r="R675" s="172">
        <f>Q675*H675</f>
        <v>0</v>
      </c>
      <c r="S675" s="172">
        <v>0</v>
      </c>
      <c r="T675" s="173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174" t="s">
        <v>234</v>
      </c>
      <c r="AT675" s="174" t="s">
        <v>231</v>
      </c>
      <c r="AU675" s="174" t="s">
        <v>77</v>
      </c>
      <c r="AY675" s="18" t="s">
        <v>120</v>
      </c>
      <c r="BE675" s="175">
        <f>IF(N675="základní",J675,0)</f>
        <v>0</v>
      </c>
      <c r="BF675" s="175">
        <f>IF(N675="snížená",J675,0)</f>
        <v>0</v>
      </c>
      <c r="BG675" s="175">
        <f>IF(N675="zákl. přenesená",J675,0)</f>
        <v>0</v>
      </c>
      <c r="BH675" s="175">
        <f>IF(N675="sníž. přenesená",J675,0)</f>
        <v>0</v>
      </c>
      <c r="BI675" s="175">
        <f>IF(N675="nulová",J675,0)</f>
        <v>0</v>
      </c>
      <c r="BJ675" s="18" t="s">
        <v>77</v>
      </c>
      <c r="BK675" s="175">
        <f>ROUND(I675*H675,2)</f>
        <v>0</v>
      </c>
      <c r="BL675" s="18" t="s">
        <v>234</v>
      </c>
      <c r="BM675" s="174" t="s">
        <v>736</v>
      </c>
    </row>
    <row r="676" spans="1:65" s="2" customFormat="1" ht="16.5" customHeight="1">
      <c r="A676" s="35"/>
      <c r="B676" s="36"/>
      <c r="C676" s="209" t="s">
        <v>737</v>
      </c>
      <c r="D676" s="209" t="s">
        <v>231</v>
      </c>
      <c r="E676" s="210" t="s">
        <v>738</v>
      </c>
      <c r="F676" s="211" t="s">
        <v>739</v>
      </c>
      <c r="G676" s="212" t="s">
        <v>239</v>
      </c>
      <c r="H676" s="213">
        <v>488</v>
      </c>
      <c r="I676" s="214"/>
      <c r="J676" s="215">
        <f>ROUND(I676*H676,2)</f>
        <v>0</v>
      </c>
      <c r="K676" s="216"/>
      <c r="L676" s="217"/>
      <c r="M676" s="218" t="s">
        <v>19</v>
      </c>
      <c r="N676" s="219" t="s">
        <v>43</v>
      </c>
      <c r="O676" s="65"/>
      <c r="P676" s="172">
        <f>O676*H676</f>
        <v>0</v>
      </c>
      <c r="Q676" s="172">
        <v>0</v>
      </c>
      <c r="R676" s="172">
        <f>Q676*H676</f>
        <v>0</v>
      </c>
      <c r="S676" s="172">
        <v>0</v>
      </c>
      <c r="T676" s="173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74" t="s">
        <v>234</v>
      </c>
      <c r="AT676" s="174" t="s">
        <v>231</v>
      </c>
      <c r="AU676" s="174" t="s">
        <v>77</v>
      </c>
      <c r="AY676" s="18" t="s">
        <v>120</v>
      </c>
      <c r="BE676" s="175">
        <f>IF(N676="základní",J676,0)</f>
        <v>0</v>
      </c>
      <c r="BF676" s="175">
        <f>IF(N676="snížená",J676,0)</f>
        <v>0</v>
      </c>
      <c r="BG676" s="175">
        <f>IF(N676="zákl. přenesená",J676,0)</f>
        <v>0</v>
      </c>
      <c r="BH676" s="175">
        <f>IF(N676="sníž. přenesená",J676,0)</f>
        <v>0</v>
      </c>
      <c r="BI676" s="175">
        <f>IF(N676="nulová",J676,0)</f>
        <v>0</v>
      </c>
      <c r="BJ676" s="18" t="s">
        <v>77</v>
      </c>
      <c r="BK676" s="175">
        <f>ROUND(I676*H676,2)</f>
        <v>0</v>
      </c>
      <c r="BL676" s="18" t="s">
        <v>234</v>
      </c>
      <c r="BM676" s="174" t="s">
        <v>740</v>
      </c>
    </row>
    <row r="677" spans="1:65" s="2" customFormat="1" ht="16.5" customHeight="1">
      <c r="A677" s="35"/>
      <c r="B677" s="36"/>
      <c r="C677" s="209" t="s">
        <v>741</v>
      </c>
      <c r="D677" s="209" t="s">
        <v>231</v>
      </c>
      <c r="E677" s="210" t="s">
        <v>742</v>
      </c>
      <c r="F677" s="211" t="s">
        <v>743</v>
      </c>
      <c r="G677" s="212" t="s">
        <v>744</v>
      </c>
      <c r="H677" s="213">
        <v>1</v>
      </c>
      <c r="I677" s="214"/>
      <c r="J677" s="215">
        <f>ROUND(I677*H677,2)</f>
        <v>0</v>
      </c>
      <c r="K677" s="216"/>
      <c r="L677" s="217"/>
      <c r="M677" s="218" t="s">
        <v>19</v>
      </c>
      <c r="N677" s="219" t="s">
        <v>43</v>
      </c>
      <c r="O677" s="65"/>
      <c r="P677" s="172">
        <f>O677*H677</f>
        <v>0</v>
      </c>
      <c r="Q677" s="172">
        <v>0</v>
      </c>
      <c r="R677" s="172">
        <f>Q677*H677</f>
        <v>0</v>
      </c>
      <c r="S677" s="172">
        <v>0</v>
      </c>
      <c r="T677" s="173">
        <f>S677*H677</f>
        <v>0</v>
      </c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R677" s="174" t="s">
        <v>234</v>
      </c>
      <c r="AT677" s="174" t="s">
        <v>231</v>
      </c>
      <c r="AU677" s="174" t="s">
        <v>77</v>
      </c>
      <c r="AY677" s="18" t="s">
        <v>120</v>
      </c>
      <c r="BE677" s="175">
        <f>IF(N677="základní",J677,0)</f>
        <v>0</v>
      </c>
      <c r="BF677" s="175">
        <f>IF(N677="snížená",J677,0)</f>
        <v>0</v>
      </c>
      <c r="BG677" s="175">
        <f>IF(N677="zákl. přenesená",J677,0)</f>
        <v>0</v>
      </c>
      <c r="BH677" s="175">
        <f>IF(N677="sníž. přenesená",J677,0)</f>
        <v>0</v>
      </c>
      <c r="BI677" s="175">
        <f>IF(N677="nulová",J677,0)</f>
        <v>0</v>
      </c>
      <c r="BJ677" s="18" t="s">
        <v>77</v>
      </c>
      <c r="BK677" s="175">
        <f>ROUND(I677*H677,2)</f>
        <v>0</v>
      </c>
      <c r="BL677" s="18" t="s">
        <v>234</v>
      </c>
      <c r="BM677" s="174" t="s">
        <v>745</v>
      </c>
    </row>
    <row r="678" spans="2:63" s="11" customFormat="1" ht="25.9" customHeight="1">
      <c r="B678" s="148"/>
      <c r="C678" s="149"/>
      <c r="D678" s="150" t="s">
        <v>71</v>
      </c>
      <c r="E678" s="151" t="s">
        <v>746</v>
      </c>
      <c r="F678" s="151" t="s">
        <v>747</v>
      </c>
      <c r="G678" s="149"/>
      <c r="H678" s="149"/>
      <c r="I678" s="152"/>
      <c r="J678" s="153">
        <f>BK678</f>
        <v>0</v>
      </c>
      <c r="K678" s="149"/>
      <c r="L678" s="154"/>
      <c r="M678" s="155"/>
      <c r="N678" s="156"/>
      <c r="O678" s="156"/>
      <c r="P678" s="157">
        <f>SUM(P679:P682)</f>
        <v>0</v>
      </c>
      <c r="Q678" s="156"/>
      <c r="R678" s="157">
        <f>SUM(R679:R682)</f>
        <v>0</v>
      </c>
      <c r="S678" s="156"/>
      <c r="T678" s="158">
        <f>SUM(T679:T682)</f>
        <v>0</v>
      </c>
      <c r="AR678" s="159" t="s">
        <v>119</v>
      </c>
      <c r="AT678" s="160" t="s">
        <v>71</v>
      </c>
      <c r="AU678" s="160" t="s">
        <v>72</v>
      </c>
      <c r="AY678" s="159" t="s">
        <v>120</v>
      </c>
      <c r="BK678" s="161">
        <f>SUM(BK679:BK682)</f>
        <v>0</v>
      </c>
    </row>
    <row r="679" spans="1:65" s="2" customFormat="1" ht="24.2" customHeight="1">
      <c r="A679" s="35"/>
      <c r="B679" s="36"/>
      <c r="C679" s="162" t="s">
        <v>748</v>
      </c>
      <c r="D679" s="162" t="s">
        <v>121</v>
      </c>
      <c r="E679" s="163" t="s">
        <v>749</v>
      </c>
      <c r="F679" s="164" t="s">
        <v>750</v>
      </c>
      <c r="G679" s="165" t="s">
        <v>124</v>
      </c>
      <c r="H679" s="166">
        <v>667.875</v>
      </c>
      <c r="I679" s="167"/>
      <c r="J679" s="168">
        <f>ROUND(I679*H679,2)</f>
        <v>0</v>
      </c>
      <c r="K679" s="169"/>
      <c r="L679" s="40"/>
      <c r="M679" s="170" t="s">
        <v>19</v>
      </c>
      <c r="N679" s="171" t="s">
        <v>43</v>
      </c>
      <c r="O679" s="65"/>
      <c r="P679" s="172">
        <f>O679*H679</f>
        <v>0</v>
      </c>
      <c r="Q679" s="172">
        <v>0</v>
      </c>
      <c r="R679" s="172">
        <f>Q679*H679</f>
        <v>0</v>
      </c>
      <c r="S679" s="172">
        <v>0</v>
      </c>
      <c r="T679" s="173">
        <f>S679*H679</f>
        <v>0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R679" s="174" t="s">
        <v>125</v>
      </c>
      <c r="AT679" s="174" t="s">
        <v>121</v>
      </c>
      <c r="AU679" s="174" t="s">
        <v>77</v>
      </c>
      <c r="AY679" s="18" t="s">
        <v>120</v>
      </c>
      <c r="BE679" s="175">
        <f>IF(N679="základní",J679,0)</f>
        <v>0</v>
      </c>
      <c r="BF679" s="175">
        <f>IF(N679="snížená",J679,0)</f>
        <v>0</v>
      </c>
      <c r="BG679" s="175">
        <f>IF(N679="zákl. přenesená",J679,0)</f>
        <v>0</v>
      </c>
      <c r="BH679" s="175">
        <f>IF(N679="sníž. přenesená",J679,0)</f>
        <v>0</v>
      </c>
      <c r="BI679" s="175">
        <f>IF(N679="nulová",J679,0)</f>
        <v>0</v>
      </c>
      <c r="BJ679" s="18" t="s">
        <v>77</v>
      </c>
      <c r="BK679" s="175">
        <f>ROUND(I679*H679,2)</f>
        <v>0</v>
      </c>
      <c r="BL679" s="18" t="s">
        <v>125</v>
      </c>
      <c r="BM679" s="174" t="s">
        <v>751</v>
      </c>
    </row>
    <row r="680" spans="2:51" s="12" customFormat="1" ht="11.25">
      <c r="B680" s="176"/>
      <c r="C680" s="177"/>
      <c r="D680" s="178" t="s">
        <v>127</v>
      </c>
      <c r="E680" s="179" t="s">
        <v>19</v>
      </c>
      <c r="F680" s="180" t="s">
        <v>382</v>
      </c>
      <c r="G680" s="177"/>
      <c r="H680" s="179" t="s">
        <v>19</v>
      </c>
      <c r="I680" s="181"/>
      <c r="J680" s="177"/>
      <c r="K680" s="177"/>
      <c r="L680" s="182"/>
      <c r="M680" s="183"/>
      <c r="N680" s="184"/>
      <c r="O680" s="184"/>
      <c r="P680" s="184"/>
      <c r="Q680" s="184"/>
      <c r="R680" s="184"/>
      <c r="S680" s="184"/>
      <c r="T680" s="185"/>
      <c r="AT680" s="186" t="s">
        <v>127</v>
      </c>
      <c r="AU680" s="186" t="s">
        <v>77</v>
      </c>
      <c r="AV680" s="12" t="s">
        <v>77</v>
      </c>
      <c r="AW680" s="12" t="s">
        <v>33</v>
      </c>
      <c r="AX680" s="12" t="s">
        <v>72</v>
      </c>
      <c r="AY680" s="186" t="s">
        <v>120</v>
      </c>
    </row>
    <row r="681" spans="2:51" s="13" customFormat="1" ht="11.25">
      <c r="B681" s="187"/>
      <c r="C681" s="188"/>
      <c r="D681" s="178" t="s">
        <v>127</v>
      </c>
      <c r="E681" s="189" t="s">
        <v>19</v>
      </c>
      <c r="F681" s="190" t="s">
        <v>752</v>
      </c>
      <c r="G681" s="188"/>
      <c r="H681" s="191">
        <v>667.875</v>
      </c>
      <c r="I681" s="192"/>
      <c r="J681" s="188"/>
      <c r="K681" s="188"/>
      <c r="L681" s="193"/>
      <c r="M681" s="194"/>
      <c r="N681" s="195"/>
      <c r="O681" s="195"/>
      <c r="P681" s="195"/>
      <c r="Q681" s="195"/>
      <c r="R681" s="195"/>
      <c r="S681" s="195"/>
      <c r="T681" s="196"/>
      <c r="AT681" s="197" t="s">
        <v>127</v>
      </c>
      <c r="AU681" s="197" t="s">
        <v>77</v>
      </c>
      <c r="AV681" s="13" t="s">
        <v>79</v>
      </c>
      <c r="AW681" s="13" t="s">
        <v>33</v>
      </c>
      <c r="AX681" s="13" t="s">
        <v>72</v>
      </c>
      <c r="AY681" s="197" t="s">
        <v>120</v>
      </c>
    </row>
    <row r="682" spans="2:51" s="14" customFormat="1" ht="11.25">
      <c r="B682" s="198"/>
      <c r="C682" s="199"/>
      <c r="D682" s="178" t="s">
        <v>127</v>
      </c>
      <c r="E682" s="200" t="s">
        <v>19</v>
      </c>
      <c r="F682" s="201" t="s">
        <v>130</v>
      </c>
      <c r="G682" s="199"/>
      <c r="H682" s="202">
        <v>667.875</v>
      </c>
      <c r="I682" s="203"/>
      <c r="J682" s="199"/>
      <c r="K682" s="199"/>
      <c r="L682" s="204"/>
      <c r="M682" s="205"/>
      <c r="N682" s="206"/>
      <c r="O682" s="206"/>
      <c r="P682" s="206"/>
      <c r="Q682" s="206"/>
      <c r="R682" s="206"/>
      <c r="S682" s="206"/>
      <c r="T682" s="207"/>
      <c r="AT682" s="208" t="s">
        <v>127</v>
      </c>
      <c r="AU682" s="208" t="s">
        <v>77</v>
      </c>
      <c r="AV682" s="14" t="s">
        <v>131</v>
      </c>
      <c r="AW682" s="14" t="s">
        <v>33</v>
      </c>
      <c r="AX682" s="14" t="s">
        <v>77</v>
      </c>
      <c r="AY682" s="208" t="s">
        <v>120</v>
      </c>
    </row>
    <row r="683" spans="2:63" s="11" customFormat="1" ht="25.9" customHeight="1">
      <c r="B683" s="148"/>
      <c r="C683" s="149"/>
      <c r="D683" s="150" t="s">
        <v>71</v>
      </c>
      <c r="E683" s="151" t="s">
        <v>753</v>
      </c>
      <c r="F683" s="151" t="s">
        <v>754</v>
      </c>
      <c r="G683" s="149"/>
      <c r="H683" s="149"/>
      <c r="I683" s="152"/>
      <c r="J683" s="153">
        <f>BK683</f>
        <v>0</v>
      </c>
      <c r="K683" s="149"/>
      <c r="L683" s="154"/>
      <c r="M683" s="155"/>
      <c r="N683" s="156"/>
      <c r="O683" s="156"/>
      <c r="P683" s="157">
        <f>SUM(P684:P688)</f>
        <v>0</v>
      </c>
      <c r="Q683" s="156"/>
      <c r="R683" s="157">
        <f>SUM(R684:R688)</f>
        <v>0</v>
      </c>
      <c r="S683" s="156"/>
      <c r="T683" s="158">
        <f>SUM(T684:T688)</f>
        <v>0</v>
      </c>
      <c r="AR683" s="159" t="s">
        <v>119</v>
      </c>
      <c r="AT683" s="160" t="s">
        <v>71</v>
      </c>
      <c r="AU683" s="160" t="s">
        <v>72</v>
      </c>
      <c r="AY683" s="159" t="s">
        <v>120</v>
      </c>
      <c r="BK683" s="161">
        <f>SUM(BK684:BK688)</f>
        <v>0</v>
      </c>
    </row>
    <row r="684" spans="1:65" s="2" customFormat="1" ht="16.5" customHeight="1">
      <c r="A684" s="35"/>
      <c r="B684" s="36"/>
      <c r="C684" s="209" t="s">
        <v>755</v>
      </c>
      <c r="D684" s="209" t="s">
        <v>231</v>
      </c>
      <c r="E684" s="210" t="s">
        <v>756</v>
      </c>
      <c r="F684" s="211" t="s">
        <v>757</v>
      </c>
      <c r="G684" s="212" t="s">
        <v>124</v>
      </c>
      <c r="H684" s="213">
        <v>837.318</v>
      </c>
      <c r="I684" s="214"/>
      <c r="J684" s="215">
        <f>ROUND(I684*H684,2)</f>
        <v>0</v>
      </c>
      <c r="K684" s="216"/>
      <c r="L684" s="217"/>
      <c r="M684" s="218" t="s">
        <v>19</v>
      </c>
      <c r="N684" s="219" t="s">
        <v>43</v>
      </c>
      <c r="O684" s="65"/>
      <c r="P684" s="172">
        <f>O684*H684</f>
        <v>0</v>
      </c>
      <c r="Q684" s="172">
        <v>0</v>
      </c>
      <c r="R684" s="172">
        <f>Q684*H684</f>
        <v>0</v>
      </c>
      <c r="S684" s="172">
        <v>0</v>
      </c>
      <c r="T684" s="173">
        <f>S684*H684</f>
        <v>0</v>
      </c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R684" s="174" t="s">
        <v>234</v>
      </c>
      <c r="AT684" s="174" t="s">
        <v>231</v>
      </c>
      <c r="AU684" s="174" t="s">
        <v>77</v>
      </c>
      <c r="AY684" s="18" t="s">
        <v>120</v>
      </c>
      <c r="BE684" s="175">
        <f>IF(N684="základní",J684,0)</f>
        <v>0</v>
      </c>
      <c r="BF684" s="175">
        <f>IF(N684="snížená",J684,0)</f>
        <v>0</v>
      </c>
      <c r="BG684" s="175">
        <f>IF(N684="zákl. přenesená",J684,0)</f>
        <v>0</v>
      </c>
      <c r="BH684" s="175">
        <f>IF(N684="sníž. přenesená",J684,0)</f>
        <v>0</v>
      </c>
      <c r="BI684" s="175">
        <f>IF(N684="nulová",J684,0)</f>
        <v>0</v>
      </c>
      <c r="BJ684" s="18" t="s">
        <v>77</v>
      </c>
      <c r="BK684" s="175">
        <f>ROUND(I684*H684,2)</f>
        <v>0</v>
      </c>
      <c r="BL684" s="18" t="s">
        <v>234</v>
      </c>
      <c r="BM684" s="174" t="s">
        <v>758</v>
      </c>
    </row>
    <row r="685" spans="2:51" s="12" customFormat="1" ht="11.25">
      <c r="B685" s="176"/>
      <c r="C685" s="177"/>
      <c r="D685" s="178" t="s">
        <v>127</v>
      </c>
      <c r="E685" s="179" t="s">
        <v>19</v>
      </c>
      <c r="F685" s="180" t="s">
        <v>759</v>
      </c>
      <c r="G685" s="177"/>
      <c r="H685" s="179" t="s">
        <v>19</v>
      </c>
      <c r="I685" s="181"/>
      <c r="J685" s="177"/>
      <c r="K685" s="177"/>
      <c r="L685" s="182"/>
      <c r="M685" s="183"/>
      <c r="N685" s="184"/>
      <c r="O685" s="184"/>
      <c r="P685" s="184"/>
      <c r="Q685" s="184"/>
      <c r="R685" s="184"/>
      <c r="S685" s="184"/>
      <c r="T685" s="185"/>
      <c r="AT685" s="186" t="s">
        <v>127</v>
      </c>
      <c r="AU685" s="186" t="s">
        <v>77</v>
      </c>
      <c r="AV685" s="12" t="s">
        <v>77</v>
      </c>
      <c r="AW685" s="12" t="s">
        <v>33</v>
      </c>
      <c r="AX685" s="12" t="s">
        <v>72</v>
      </c>
      <c r="AY685" s="186" t="s">
        <v>120</v>
      </c>
    </row>
    <row r="686" spans="2:51" s="13" customFormat="1" ht="11.25">
      <c r="B686" s="187"/>
      <c r="C686" s="188"/>
      <c r="D686" s="178" t="s">
        <v>127</v>
      </c>
      <c r="E686" s="189" t="s">
        <v>19</v>
      </c>
      <c r="F686" s="190" t="s">
        <v>760</v>
      </c>
      <c r="G686" s="188"/>
      <c r="H686" s="191">
        <v>837.318</v>
      </c>
      <c r="I686" s="192"/>
      <c r="J686" s="188"/>
      <c r="K686" s="188"/>
      <c r="L686" s="193"/>
      <c r="M686" s="194"/>
      <c r="N686" s="195"/>
      <c r="O686" s="195"/>
      <c r="P686" s="195"/>
      <c r="Q686" s="195"/>
      <c r="R686" s="195"/>
      <c r="S686" s="195"/>
      <c r="T686" s="196"/>
      <c r="AT686" s="197" t="s">
        <v>127</v>
      </c>
      <c r="AU686" s="197" t="s">
        <v>77</v>
      </c>
      <c r="AV686" s="13" t="s">
        <v>79</v>
      </c>
      <c r="AW686" s="13" t="s">
        <v>33</v>
      </c>
      <c r="AX686" s="13" t="s">
        <v>72</v>
      </c>
      <c r="AY686" s="197" t="s">
        <v>120</v>
      </c>
    </row>
    <row r="687" spans="2:51" s="15" customFormat="1" ht="11.25">
      <c r="B687" s="220"/>
      <c r="C687" s="221"/>
      <c r="D687" s="178" t="s">
        <v>127</v>
      </c>
      <c r="E687" s="222" t="s">
        <v>19</v>
      </c>
      <c r="F687" s="223" t="s">
        <v>242</v>
      </c>
      <c r="G687" s="221"/>
      <c r="H687" s="224">
        <v>837.318</v>
      </c>
      <c r="I687" s="225"/>
      <c r="J687" s="221"/>
      <c r="K687" s="221"/>
      <c r="L687" s="226"/>
      <c r="M687" s="227"/>
      <c r="N687" s="228"/>
      <c r="O687" s="228"/>
      <c r="P687" s="228"/>
      <c r="Q687" s="228"/>
      <c r="R687" s="228"/>
      <c r="S687" s="228"/>
      <c r="T687" s="229"/>
      <c r="AT687" s="230" t="s">
        <v>127</v>
      </c>
      <c r="AU687" s="230" t="s">
        <v>77</v>
      </c>
      <c r="AV687" s="15" t="s">
        <v>119</v>
      </c>
      <c r="AW687" s="15" t="s">
        <v>33</v>
      </c>
      <c r="AX687" s="15" t="s">
        <v>72</v>
      </c>
      <c r="AY687" s="230" t="s">
        <v>120</v>
      </c>
    </row>
    <row r="688" spans="2:51" s="14" customFormat="1" ht="11.25">
      <c r="B688" s="198"/>
      <c r="C688" s="199"/>
      <c r="D688" s="178" t="s">
        <v>127</v>
      </c>
      <c r="E688" s="200" t="s">
        <v>19</v>
      </c>
      <c r="F688" s="201" t="s">
        <v>130</v>
      </c>
      <c r="G688" s="199"/>
      <c r="H688" s="202">
        <v>837.318</v>
      </c>
      <c r="I688" s="203"/>
      <c r="J688" s="199"/>
      <c r="K688" s="199"/>
      <c r="L688" s="204"/>
      <c r="M688" s="205"/>
      <c r="N688" s="206"/>
      <c r="O688" s="206"/>
      <c r="P688" s="206"/>
      <c r="Q688" s="206"/>
      <c r="R688" s="206"/>
      <c r="S688" s="206"/>
      <c r="T688" s="207"/>
      <c r="AT688" s="208" t="s">
        <v>127</v>
      </c>
      <c r="AU688" s="208" t="s">
        <v>77</v>
      </c>
      <c r="AV688" s="14" t="s">
        <v>131</v>
      </c>
      <c r="AW688" s="14" t="s">
        <v>33</v>
      </c>
      <c r="AX688" s="14" t="s">
        <v>77</v>
      </c>
      <c r="AY688" s="208" t="s">
        <v>120</v>
      </c>
    </row>
    <row r="689" spans="2:63" s="11" customFormat="1" ht="25.9" customHeight="1">
      <c r="B689" s="148"/>
      <c r="C689" s="149"/>
      <c r="D689" s="150" t="s">
        <v>71</v>
      </c>
      <c r="E689" s="151" t="s">
        <v>761</v>
      </c>
      <c r="F689" s="151" t="s">
        <v>762</v>
      </c>
      <c r="G689" s="149"/>
      <c r="H689" s="149"/>
      <c r="I689" s="152"/>
      <c r="J689" s="153">
        <f>BK689</f>
        <v>0</v>
      </c>
      <c r="K689" s="149"/>
      <c r="L689" s="154"/>
      <c r="M689" s="155"/>
      <c r="N689" s="156"/>
      <c r="O689" s="156"/>
      <c r="P689" s="157">
        <f>SUM(P690:P704)</f>
        <v>0</v>
      </c>
      <c r="Q689" s="156"/>
      <c r="R689" s="157">
        <f>SUM(R690:R704)</f>
        <v>0</v>
      </c>
      <c r="S689" s="156"/>
      <c r="T689" s="158">
        <f>SUM(T690:T704)</f>
        <v>0</v>
      </c>
      <c r="AR689" s="159" t="s">
        <v>119</v>
      </c>
      <c r="AT689" s="160" t="s">
        <v>71</v>
      </c>
      <c r="AU689" s="160" t="s">
        <v>72</v>
      </c>
      <c r="AY689" s="159" t="s">
        <v>120</v>
      </c>
      <c r="BK689" s="161">
        <f>SUM(BK690:BK704)</f>
        <v>0</v>
      </c>
    </row>
    <row r="690" spans="1:65" s="2" customFormat="1" ht="16.5" customHeight="1">
      <c r="A690" s="35"/>
      <c r="B690" s="36"/>
      <c r="C690" s="209" t="s">
        <v>763</v>
      </c>
      <c r="D690" s="209" t="s">
        <v>231</v>
      </c>
      <c r="E690" s="210" t="s">
        <v>764</v>
      </c>
      <c r="F690" s="211" t="s">
        <v>765</v>
      </c>
      <c r="G690" s="212" t="s">
        <v>239</v>
      </c>
      <c r="H690" s="213">
        <v>113</v>
      </c>
      <c r="I690" s="214"/>
      <c r="J690" s="215">
        <f>ROUND(I690*H690,2)</f>
        <v>0</v>
      </c>
      <c r="K690" s="216"/>
      <c r="L690" s="217"/>
      <c r="M690" s="218" t="s">
        <v>19</v>
      </c>
      <c r="N690" s="219" t="s">
        <v>43</v>
      </c>
      <c r="O690" s="65"/>
      <c r="P690" s="172">
        <f>O690*H690</f>
        <v>0</v>
      </c>
      <c r="Q690" s="172">
        <v>0</v>
      </c>
      <c r="R690" s="172">
        <f>Q690*H690</f>
        <v>0</v>
      </c>
      <c r="S690" s="172">
        <v>0</v>
      </c>
      <c r="T690" s="173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174" t="s">
        <v>234</v>
      </c>
      <c r="AT690" s="174" t="s">
        <v>231</v>
      </c>
      <c r="AU690" s="174" t="s">
        <v>77</v>
      </c>
      <c r="AY690" s="18" t="s">
        <v>120</v>
      </c>
      <c r="BE690" s="175">
        <f>IF(N690="základní",J690,0)</f>
        <v>0</v>
      </c>
      <c r="BF690" s="175">
        <f>IF(N690="snížená",J690,0)</f>
        <v>0</v>
      </c>
      <c r="BG690" s="175">
        <f>IF(N690="zákl. přenesená",J690,0)</f>
        <v>0</v>
      </c>
      <c r="BH690" s="175">
        <f>IF(N690="sníž. přenesená",J690,0)</f>
        <v>0</v>
      </c>
      <c r="BI690" s="175">
        <f>IF(N690="nulová",J690,0)</f>
        <v>0</v>
      </c>
      <c r="BJ690" s="18" t="s">
        <v>77</v>
      </c>
      <c r="BK690" s="175">
        <f>ROUND(I690*H690,2)</f>
        <v>0</v>
      </c>
      <c r="BL690" s="18" t="s">
        <v>234</v>
      </c>
      <c r="BM690" s="174" t="s">
        <v>766</v>
      </c>
    </row>
    <row r="691" spans="2:51" s="12" customFormat="1" ht="11.25">
      <c r="B691" s="176"/>
      <c r="C691" s="177"/>
      <c r="D691" s="178" t="s">
        <v>127</v>
      </c>
      <c r="E691" s="179" t="s">
        <v>19</v>
      </c>
      <c r="F691" s="180" t="s">
        <v>435</v>
      </c>
      <c r="G691" s="177"/>
      <c r="H691" s="179" t="s">
        <v>19</v>
      </c>
      <c r="I691" s="181"/>
      <c r="J691" s="177"/>
      <c r="K691" s="177"/>
      <c r="L691" s="182"/>
      <c r="M691" s="183"/>
      <c r="N691" s="184"/>
      <c r="O691" s="184"/>
      <c r="P691" s="184"/>
      <c r="Q691" s="184"/>
      <c r="R691" s="184"/>
      <c r="S691" s="184"/>
      <c r="T691" s="185"/>
      <c r="AT691" s="186" t="s">
        <v>127</v>
      </c>
      <c r="AU691" s="186" t="s">
        <v>77</v>
      </c>
      <c r="AV691" s="12" t="s">
        <v>77</v>
      </c>
      <c r="AW691" s="12" t="s">
        <v>33</v>
      </c>
      <c r="AX691" s="12" t="s">
        <v>72</v>
      </c>
      <c r="AY691" s="186" t="s">
        <v>120</v>
      </c>
    </row>
    <row r="692" spans="2:51" s="13" customFormat="1" ht="11.25">
      <c r="B692" s="187"/>
      <c r="C692" s="188"/>
      <c r="D692" s="178" t="s">
        <v>127</v>
      </c>
      <c r="E692" s="189" t="s">
        <v>19</v>
      </c>
      <c r="F692" s="190" t="s">
        <v>665</v>
      </c>
      <c r="G692" s="188"/>
      <c r="H692" s="191">
        <v>113</v>
      </c>
      <c r="I692" s="192"/>
      <c r="J692" s="188"/>
      <c r="K692" s="188"/>
      <c r="L692" s="193"/>
      <c r="M692" s="194"/>
      <c r="N692" s="195"/>
      <c r="O692" s="195"/>
      <c r="P692" s="195"/>
      <c r="Q692" s="195"/>
      <c r="R692" s="195"/>
      <c r="S692" s="195"/>
      <c r="T692" s="196"/>
      <c r="AT692" s="197" t="s">
        <v>127</v>
      </c>
      <c r="AU692" s="197" t="s">
        <v>77</v>
      </c>
      <c r="AV692" s="13" t="s">
        <v>79</v>
      </c>
      <c r="AW692" s="13" t="s">
        <v>33</v>
      </c>
      <c r="AX692" s="13" t="s">
        <v>72</v>
      </c>
      <c r="AY692" s="197" t="s">
        <v>120</v>
      </c>
    </row>
    <row r="693" spans="2:51" s="15" customFormat="1" ht="11.25">
      <c r="B693" s="220"/>
      <c r="C693" s="221"/>
      <c r="D693" s="178" t="s">
        <v>127</v>
      </c>
      <c r="E693" s="222" t="s">
        <v>19</v>
      </c>
      <c r="F693" s="223" t="s">
        <v>242</v>
      </c>
      <c r="G693" s="221"/>
      <c r="H693" s="224">
        <v>113</v>
      </c>
      <c r="I693" s="225"/>
      <c r="J693" s="221"/>
      <c r="K693" s="221"/>
      <c r="L693" s="226"/>
      <c r="M693" s="227"/>
      <c r="N693" s="228"/>
      <c r="O693" s="228"/>
      <c r="P693" s="228"/>
      <c r="Q693" s="228"/>
      <c r="R693" s="228"/>
      <c r="S693" s="228"/>
      <c r="T693" s="229"/>
      <c r="AT693" s="230" t="s">
        <v>127</v>
      </c>
      <c r="AU693" s="230" t="s">
        <v>77</v>
      </c>
      <c r="AV693" s="15" t="s">
        <v>119</v>
      </c>
      <c r="AW693" s="15" t="s">
        <v>33</v>
      </c>
      <c r="AX693" s="15" t="s">
        <v>72</v>
      </c>
      <c r="AY693" s="230" t="s">
        <v>120</v>
      </c>
    </row>
    <row r="694" spans="2:51" s="14" customFormat="1" ht="11.25">
      <c r="B694" s="198"/>
      <c r="C694" s="199"/>
      <c r="D694" s="178" t="s">
        <v>127</v>
      </c>
      <c r="E694" s="200" t="s">
        <v>19</v>
      </c>
      <c r="F694" s="201" t="s">
        <v>130</v>
      </c>
      <c r="G694" s="199"/>
      <c r="H694" s="202">
        <v>113</v>
      </c>
      <c r="I694" s="203"/>
      <c r="J694" s="199"/>
      <c r="K694" s="199"/>
      <c r="L694" s="204"/>
      <c r="M694" s="205"/>
      <c r="N694" s="206"/>
      <c r="O694" s="206"/>
      <c r="P694" s="206"/>
      <c r="Q694" s="206"/>
      <c r="R694" s="206"/>
      <c r="S694" s="206"/>
      <c r="T694" s="207"/>
      <c r="AT694" s="208" t="s">
        <v>127</v>
      </c>
      <c r="AU694" s="208" t="s">
        <v>77</v>
      </c>
      <c r="AV694" s="14" t="s">
        <v>131</v>
      </c>
      <c r="AW694" s="14" t="s">
        <v>33</v>
      </c>
      <c r="AX694" s="14" t="s">
        <v>77</v>
      </c>
      <c r="AY694" s="208" t="s">
        <v>120</v>
      </c>
    </row>
    <row r="695" spans="1:65" s="2" customFormat="1" ht="16.5" customHeight="1">
      <c r="A695" s="35"/>
      <c r="B695" s="36"/>
      <c r="C695" s="209" t="s">
        <v>767</v>
      </c>
      <c r="D695" s="209" t="s">
        <v>231</v>
      </c>
      <c r="E695" s="210" t="s">
        <v>768</v>
      </c>
      <c r="F695" s="211" t="s">
        <v>769</v>
      </c>
      <c r="G695" s="212" t="s">
        <v>239</v>
      </c>
      <c r="H695" s="213">
        <v>113</v>
      </c>
      <c r="I695" s="214"/>
      <c r="J695" s="215">
        <f>ROUND(I695*H695,2)</f>
        <v>0</v>
      </c>
      <c r="K695" s="216"/>
      <c r="L695" s="217"/>
      <c r="M695" s="218" t="s">
        <v>19</v>
      </c>
      <c r="N695" s="219" t="s">
        <v>43</v>
      </c>
      <c r="O695" s="65"/>
      <c r="P695" s="172">
        <f>O695*H695</f>
        <v>0</v>
      </c>
      <c r="Q695" s="172">
        <v>0</v>
      </c>
      <c r="R695" s="172">
        <f>Q695*H695</f>
        <v>0</v>
      </c>
      <c r="S695" s="172">
        <v>0</v>
      </c>
      <c r="T695" s="173">
        <f>S695*H695</f>
        <v>0</v>
      </c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R695" s="174" t="s">
        <v>234</v>
      </c>
      <c r="AT695" s="174" t="s">
        <v>231</v>
      </c>
      <c r="AU695" s="174" t="s">
        <v>77</v>
      </c>
      <c r="AY695" s="18" t="s">
        <v>120</v>
      </c>
      <c r="BE695" s="175">
        <f>IF(N695="základní",J695,0)</f>
        <v>0</v>
      </c>
      <c r="BF695" s="175">
        <f>IF(N695="snížená",J695,0)</f>
        <v>0</v>
      </c>
      <c r="BG695" s="175">
        <f>IF(N695="zákl. přenesená",J695,0)</f>
        <v>0</v>
      </c>
      <c r="BH695" s="175">
        <f>IF(N695="sníž. přenesená",J695,0)</f>
        <v>0</v>
      </c>
      <c r="BI695" s="175">
        <f>IF(N695="nulová",J695,0)</f>
        <v>0</v>
      </c>
      <c r="BJ695" s="18" t="s">
        <v>77</v>
      </c>
      <c r="BK695" s="175">
        <f>ROUND(I695*H695,2)</f>
        <v>0</v>
      </c>
      <c r="BL695" s="18" t="s">
        <v>234</v>
      </c>
      <c r="BM695" s="174" t="s">
        <v>770</v>
      </c>
    </row>
    <row r="696" spans="2:51" s="12" customFormat="1" ht="11.25">
      <c r="B696" s="176"/>
      <c r="C696" s="177"/>
      <c r="D696" s="178" t="s">
        <v>127</v>
      </c>
      <c r="E696" s="179" t="s">
        <v>19</v>
      </c>
      <c r="F696" s="180" t="s">
        <v>435</v>
      </c>
      <c r="G696" s="177"/>
      <c r="H696" s="179" t="s">
        <v>19</v>
      </c>
      <c r="I696" s="181"/>
      <c r="J696" s="177"/>
      <c r="K696" s="177"/>
      <c r="L696" s="182"/>
      <c r="M696" s="183"/>
      <c r="N696" s="184"/>
      <c r="O696" s="184"/>
      <c r="P696" s="184"/>
      <c r="Q696" s="184"/>
      <c r="R696" s="184"/>
      <c r="S696" s="184"/>
      <c r="T696" s="185"/>
      <c r="AT696" s="186" t="s">
        <v>127</v>
      </c>
      <c r="AU696" s="186" t="s">
        <v>77</v>
      </c>
      <c r="AV696" s="12" t="s">
        <v>77</v>
      </c>
      <c r="AW696" s="12" t="s">
        <v>33</v>
      </c>
      <c r="AX696" s="12" t="s">
        <v>72</v>
      </c>
      <c r="AY696" s="186" t="s">
        <v>120</v>
      </c>
    </row>
    <row r="697" spans="2:51" s="13" customFormat="1" ht="11.25">
      <c r="B697" s="187"/>
      <c r="C697" s="188"/>
      <c r="D697" s="178" t="s">
        <v>127</v>
      </c>
      <c r="E697" s="189" t="s">
        <v>19</v>
      </c>
      <c r="F697" s="190" t="s">
        <v>665</v>
      </c>
      <c r="G697" s="188"/>
      <c r="H697" s="191">
        <v>113</v>
      </c>
      <c r="I697" s="192"/>
      <c r="J697" s="188"/>
      <c r="K697" s="188"/>
      <c r="L697" s="193"/>
      <c r="M697" s="194"/>
      <c r="N697" s="195"/>
      <c r="O697" s="195"/>
      <c r="P697" s="195"/>
      <c r="Q697" s="195"/>
      <c r="R697" s="195"/>
      <c r="S697" s="195"/>
      <c r="T697" s="196"/>
      <c r="AT697" s="197" t="s">
        <v>127</v>
      </c>
      <c r="AU697" s="197" t="s">
        <v>77</v>
      </c>
      <c r="AV697" s="13" t="s">
        <v>79</v>
      </c>
      <c r="AW697" s="13" t="s">
        <v>33</v>
      </c>
      <c r="AX697" s="13" t="s">
        <v>72</v>
      </c>
      <c r="AY697" s="197" t="s">
        <v>120</v>
      </c>
    </row>
    <row r="698" spans="2:51" s="15" customFormat="1" ht="11.25">
      <c r="B698" s="220"/>
      <c r="C698" s="221"/>
      <c r="D698" s="178" t="s">
        <v>127</v>
      </c>
      <c r="E698" s="222" t="s">
        <v>19</v>
      </c>
      <c r="F698" s="223" t="s">
        <v>242</v>
      </c>
      <c r="G698" s="221"/>
      <c r="H698" s="224">
        <v>113</v>
      </c>
      <c r="I698" s="225"/>
      <c r="J698" s="221"/>
      <c r="K698" s="221"/>
      <c r="L698" s="226"/>
      <c r="M698" s="227"/>
      <c r="N698" s="228"/>
      <c r="O698" s="228"/>
      <c r="P698" s="228"/>
      <c r="Q698" s="228"/>
      <c r="R698" s="228"/>
      <c r="S698" s="228"/>
      <c r="T698" s="229"/>
      <c r="AT698" s="230" t="s">
        <v>127</v>
      </c>
      <c r="AU698" s="230" t="s">
        <v>77</v>
      </c>
      <c r="AV698" s="15" t="s">
        <v>119</v>
      </c>
      <c r="AW698" s="15" t="s">
        <v>33</v>
      </c>
      <c r="AX698" s="15" t="s">
        <v>72</v>
      </c>
      <c r="AY698" s="230" t="s">
        <v>120</v>
      </c>
    </row>
    <row r="699" spans="2:51" s="14" customFormat="1" ht="11.25">
      <c r="B699" s="198"/>
      <c r="C699" s="199"/>
      <c r="D699" s="178" t="s">
        <v>127</v>
      </c>
      <c r="E699" s="200" t="s">
        <v>19</v>
      </c>
      <c r="F699" s="201" t="s">
        <v>130</v>
      </c>
      <c r="G699" s="199"/>
      <c r="H699" s="202">
        <v>113</v>
      </c>
      <c r="I699" s="203"/>
      <c r="J699" s="199"/>
      <c r="K699" s="199"/>
      <c r="L699" s="204"/>
      <c r="M699" s="205"/>
      <c r="N699" s="206"/>
      <c r="O699" s="206"/>
      <c r="P699" s="206"/>
      <c r="Q699" s="206"/>
      <c r="R699" s="206"/>
      <c r="S699" s="206"/>
      <c r="T699" s="207"/>
      <c r="AT699" s="208" t="s">
        <v>127</v>
      </c>
      <c r="AU699" s="208" t="s">
        <v>77</v>
      </c>
      <c r="AV699" s="14" t="s">
        <v>131</v>
      </c>
      <c r="AW699" s="14" t="s">
        <v>33</v>
      </c>
      <c r="AX699" s="14" t="s">
        <v>77</v>
      </c>
      <c r="AY699" s="208" t="s">
        <v>120</v>
      </c>
    </row>
    <row r="700" spans="1:65" s="2" customFormat="1" ht="16.5" customHeight="1">
      <c r="A700" s="35"/>
      <c r="B700" s="36"/>
      <c r="C700" s="209" t="s">
        <v>771</v>
      </c>
      <c r="D700" s="209" t="s">
        <v>231</v>
      </c>
      <c r="E700" s="210" t="s">
        <v>772</v>
      </c>
      <c r="F700" s="211" t="s">
        <v>773</v>
      </c>
      <c r="G700" s="212" t="s">
        <v>239</v>
      </c>
      <c r="H700" s="213">
        <v>6</v>
      </c>
      <c r="I700" s="214"/>
      <c r="J700" s="215">
        <f>ROUND(I700*H700,2)</f>
        <v>0</v>
      </c>
      <c r="K700" s="216"/>
      <c r="L700" s="217"/>
      <c r="M700" s="218" t="s">
        <v>19</v>
      </c>
      <c r="N700" s="219" t="s">
        <v>43</v>
      </c>
      <c r="O700" s="65"/>
      <c r="P700" s="172">
        <f>O700*H700</f>
        <v>0</v>
      </c>
      <c r="Q700" s="172">
        <v>0</v>
      </c>
      <c r="R700" s="172">
        <f>Q700*H700</f>
        <v>0</v>
      </c>
      <c r="S700" s="172">
        <v>0</v>
      </c>
      <c r="T700" s="173">
        <f>S700*H700</f>
        <v>0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174" t="s">
        <v>234</v>
      </c>
      <c r="AT700" s="174" t="s">
        <v>231</v>
      </c>
      <c r="AU700" s="174" t="s">
        <v>77</v>
      </c>
      <c r="AY700" s="18" t="s">
        <v>120</v>
      </c>
      <c r="BE700" s="175">
        <f>IF(N700="základní",J700,0)</f>
        <v>0</v>
      </c>
      <c r="BF700" s="175">
        <f>IF(N700="snížená",J700,0)</f>
        <v>0</v>
      </c>
      <c r="BG700" s="175">
        <f>IF(N700="zákl. přenesená",J700,0)</f>
        <v>0</v>
      </c>
      <c r="BH700" s="175">
        <f>IF(N700="sníž. přenesená",J700,0)</f>
        <v>0</v>
      </c>
      <c r="BI700" s="175">
        <f>IF(N700="nulová",J700,0)</f>
        <v>0</v>
      </c>
      <c r="BJ700" s="18" t="s">
        <v>77</v>
      </c>
      <c r="BK700" s="175">
        <f>ROUND(I700*H700,2)</f>
        <v>0</v>
      </c>
      <c r="BL700" s="18" t="s">
        <v>234</v>
      </c>
      <c r="BM700" s="174" t="s">
        <v>774</v>
      </c>
    </row>
    <row r="701" spans="2:51" s="12" customFormat="1" ht="11.25">
      <c r="B701" s="176"/>
      <c r="C701" s="177"/>
      <c r="D701" s="178" t="s">
        <v>127</v>
      </c>
      <c r="E701" s="179" t="s">
        <v>19</v>
      </c>
      <c r="F701" s="180" t="s">
        <v>435</v>
      </c>
      <c r="G701" s="177"/>
      <c r="H701" s="179" t="s">
        <v>19</v>
      </c>
      <c r="I701" s="181"/>
      <c r="J701" s="177"/>
      <c r="K701" s="177"/>
      <c r="L701" s="182"/>
      <c r="M701" s="183"/>
      <c r="N701" s="184"/>
      <c r="O701" s="184"/>
      <c r="P701" s="184"/>
      <c r="Q701" s="184"/>
      <c r="R701" s="184"/>
      <c r="S701" s="184"/>
      <c r="T701" s="185"/>
      <c r="AT701" s="186" t="s">
        <v>127</v>
      </c>
      <c r="AU701" s="186" t="s">
        <v>77</v>
      </c>
      <c r="AV701" s="12" t="s">
        <v>77</v>
      </c>
      <c r="AW701" s="12" t="s">
        <v>33</v>
      </c>
      <c r="AX701" s="12" t="s">
        <v>72</v>
      </c>
      <c r="AY701" s="186" t="s">
        <v>120</v>
      </c>
    </row>
    <row r="702" spans="2:51" s="13" customFormat="1" ht="11.25">
      <c r="B702" s="187"/>
      <c r="C702" s="188"/>
      <c r="D702" s="178" t="s">
        <v>127</v>
      </c>
      <c r="E702" s="189" t="s">
        <v>19</v>
      </c>
      <c r="F702" s="190" t="s">
        <v>150</v>
      </c>
      <c r="G702" s="188"/>
      <c r="H702" s="191">
        <v>6</v>
      </c>
      <c r="I702" s="192"/>
      <c r="J702" s="188"/>
      <c r="K702" s="188"/>
      <c r="L702" s="193"/>
      <c r="M702" s="194"/>
      <c r="N702" s="195"/>
      <c r="O702" s="195"/>
      <c r="P702" s="195"/>
      <c r="Q702" s="195"/>
      <c r="R702" s="195"/>
      <c r="S702" s="195"/>
      <c r="T702" s="196"/>
      <c r="AT702" s="197" t="s">
        <v>127</v>
      </c>
      <c r="AU702" s="197" t="s">
        <v>77</v>
      </c>
      <c r="AV702" s="13" t="s">
        <v>79</v>
      </c>
      <c r="AW702" s="13" t="s">
        <v>33</v>
      </c>
      <c r="AX702" s="13" t="s">
        <v>72</v>
      </c>
      <c r="AY702" s="197" t="s">
        <v>120</v>
      </c>
    </row>
    <row r="703" spans="2:51" s="15" customFormat="1" ht="11.25">
      <c r="B703" s="220"/>
      <c r="C703" s="221"/>
      <c r="D703" s="178" t="s">
        <v>127</v>
      </c>
      <c r="E703" s="222" t="s">
        <v>19</v>
      </c>
      <c r="F703" s="223" t="s">
        <v>242</v>
      </c>
      <c r="G703" s="221"/>
      <c r="H703" s="224">
        <v>6</v>
      </c>
      <c r="I703" s="225"/>
      <c r="J703" s="221"/>
      <c r="K703" s="221"/>
      <c r="L703" s="226"/>
      <c r="M703" s="227"/>
      <c r="N703" s="228"/>
      <c r="O703" s="228"/>
      <c r="P703" s="228"/>
      <c r="Q703" s="228"/>
      <c r="R703" s="228"/>
      <c r="S703" s="228"/>
      <c r="T703" s="229"/>
      <c r="AT703" s="230" t="s">
        <v>127</v>
      </c>
      <c r="AU703" s="230" t="s">
        <v>77</v>
      </c>
      <c r="AV703" s="15" t="s">
        <v>119</v>
      </c>
      <c r="AW703" s="15" t="s">
        <v>33</v>
      </c>
      <c r="AX703" s="15" t="s">
        <v>72</v>
      </c>
      <c r="AY703" s="230" t="s">
        <v>120</v>
      </c>
    </row>
    <row r="704" spans="2:51" s="14" customFormat="1" ht="11.25">
      <c r="B704" s="198"/>
      <c r="C704" s="199"/>
      <c r="D704" s="178" t="s">
        <v>127</v>
      </c>
      <c r="E704" s="200" t="s">
        <v>19</v>
      </c>
      <c r="F704" s="201" t="s">
        <v>130</v>
      </c>
      <c r="G704" s="199"/>
      <c r="H704" s="202">
        <v>6</v>
      </c>
      <c r="I704" s="203"/>
      <c r="J704" s="199"/>
      <c r="K704" s="199"/>
      <c r="L704" s="204"/>
      <c r="M704" s="205"/>
      <c r="N704" s="206"/>
      <c r="O704" s="206"/>
      <c r="P704" s="206"/>
      <c r="Q704" s="206"/>
      <c r="R704" s="206"/>
      <c r="S704" s="206"/>
      <c r="T704" s="207"/>
      <c r="AT704" s="208" t="s">
        <v>127</v>
      </c>
      <c r="AU704" s="208" t="s">
        <v>77</v>
      </c>
      <c r="AV704" s="14" t="s">
        <v>131</v>
      </c>
      <c r="AW704" s="14" t="s">
        <v>33</v>
      </c>
      <c r="AX704" s="14" t="s">
        <v>77</v>
      </c>
      <c r="AY704" s="208" t="s">
        <v>120</v>
      </c>
    </row>
    <row r="705" spans="2:63" s="11" customFormat="1" ht="25.9" customHeight="1">
      <c r="B705" s="148"/>
      <c r="C705" s="149"/>
      <c r="D705" s="150" t="s">
        <v>71</v>
      </c>
      <c r="E705" s="151" t="s">
        <v>775</v>
      </c>
      <c r="F705" s="151" t="s">
        <v>776</v>
      </c>
      <c r="G705" s="149"/>
      <c r="H705" s="149"/>
      <c r="I705" s="152"/>
      <c r="J705" s="153">
        <f>BK705</f>
        <v>0</v>
      </c>
      <c r="K705" s="149"/>
      <c r="L705" s="154"/>
      <c r="M705" s="155"/>
      <c r="N705" s="156"/>
      <c r="O705" s="156"/>
      <c r="P705" s="157">
        <f>SUM(P706:P715)</f>
        <v>0</v>
      </c>
      <c r="Q705" s="156"/>
      <c r="R705" s="157">
        <f>SUM(R706:R715)</f>
        <v>5.093500000000001</v>
      </c>
      <c r="S705" s="156"/>
      <c r="T705" s="158">
        <f>SUM(T706:T715)</f>
        <v>0</v>
      </c>
      <c r="AR705" s="159" t="s">
        <v>77</v>
      </c>
      <c r="AT705" s="160" t="s">
        <v>71</v>
      </c>
      <c r="AU705" s="160" t="s">
        <v>72</v>
      </c>
      <c r="AY705" s="159" t="s">
        <v>120</v>
      </c>
      <c r="BK705" s="161">
        <f>SUM(BK706:BK715)</f>
        <v>0</v>
      </c>
    </row>
    <row r="706" spans="1:65" s="2" customFormat="1" ht="33" customHeight="1">
      <c r="A706" s="35"/>
      <c r="B706" s="36"/>
      <c r="C706" s="162" t="s">
        <v>777</v>
      </c>
      <c r="D706" s="162" t="s">
        <v>121</v>
      </c>
      <c r="E706" s="163" t="s">
        <v>778</v>
      </c>
      <c r="F706" s="164" t="s">
        <v>779</v>
      </c>
      <c r="G706" s="165" t="s">
        <v>611</v>
      </c>
      <c r="H706" s="166">
        <v>400</v>
      </c>
      <c r="I706" s="167"/>
      <c r="J706" s="168">
        <f>ROUND(I706*H706,2)</f>
        <v>0</v>
      </c>
      <c r="K706" s="169"/>
      <c r="L706" s="40"/>
      <c r="M706" s="170" t="s">
        <v>19</v>
      </c>
      <c r="N706" s="171" t="s">
        <v>43</v>
      </c>
      <c r="O706" s="65"/>
      <c r="P706" s="172">
        <f>O706*H706</f>
        <v>0</v>
      </c>
      <c r="Q706" s="172">
        <v>0</v>
      </c>
      <c r="R706" s="172">
        <f>Q706*H706</f>
        <v>0</v>
      </c>
      <c r="S706" s="172">
        <v>0</v>
      </c>
      <c r="T706" s="173">
        <f>S706*H706</f>
        <v>0</v>
      </c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R706" s="174" t="s">
        <v>125</v>
      </c>
      <c r="AT706" s="174" t="s">
        <v>121</v>
      </c>
      <c r="AU706" s="174" t="s">
        <v>77</v>
      </c>
      <c r="AY706" s="18" t="s">
        <v>120</v>
      </c>
      <c r="BE706" s="175">
        <f>IF(N706="základní",J706,0)</f>
        <v>0</v>
      </c>
      <c r="BF706" s="175">
        <f>IF(N706="snížená",J706,0)</f>
        <v>0</v>
      </c>
      <c r="BG706" s="175">
        <f>IF(N706="zákl. přenesená",J706,0)</f>
        <v>0</v>
      </c>
      <c r="BH706" s="175">
        <f>IF(N706="sníž. přenesená",J706,0)</f>
        <v>0</v>
      </c>
      <c r="BI706" s="175">
        <f>IF(N706="nulová",J706,0)</f>
        <v>0</v>
      </c>
      <c r="BJ706" s="18" t="s">
        <v>77</v>
      </c>
      <c r="BK706" s="175">
        <f>ROUND(I706*H706,2)</f>
        <v>0</v>
      </c>
      <c r="BL706" s="18" t="s">
        <v>125</v>
      </c>
      <c r="BM706" s="174" t="s">
        <v>780</v>
      </c>
    </row>
    <row r="707" spans="2:51" s="12" customFormat="1" ht="11.25">
      <c r="B707" s="176"/>
      <c r="C707" s="177"/>
      <c r="D707" s="178" t="s">
        <v>127</v>
      </c>
      <c r="E707" s="179" t="s">
        <v>19</v>
      </c>
      <c r="F707" s="180" t="s">
        <v>568</v>
      </c>
      <c r="G707" s="177"/>
      <c r="H707" s="179" t="s">
        <v>19</v>
      </c>
      <c r="I707" s="181"/>
      <c r="J707" s="177"/>
      <c r="K707" s="177"/>
      <c r="L707" s="182"/>
      <c r="M707" s="183"/>
      <c r="N707" s="184"/>
      <c r="O707" s="184"/>
      <c r="P707" s="184"/>
      <c r="Q707" s="184"/>
      <c r="R707" s="184"/>
      <c r="S707" s="184"/>
      <c r="T707" s="185"/>
      <c r="AT707" s="186" t="s">
        <v>127</v>
      </c>
      <c r="AU707" s="186" t="s">
        <v>77</v>
      </c>
      <c r="AV707" s="12" t="s">
        <v>77</v>
      </c>
      <c r="AW707" s="12" t="s">
        <v>33</v>
      </c>
      <c r="AX707" s="12" t="s">
        <v>72</v>
      </c>
      <c r="AY707" s="186" t="s">
        <v>120</v>
      </c>
    </row>
    <row r="708" spans="2:51" s="13" customFormat="1" ht="11.25">
      <c r="B708" s="187"/>
      <c r="C708" s="188"/>
      <c r="D708" s="178" t="s">
        <v>127</v>
      </c>
      <c r="E708" s="189" t="s">
        <v>19</v>
      </c>
      <c r="F708" s="190" t="s">
        <v>781</v>
      </c>
      <c r="G708" s="188"/>
      <c r="H708" s="191">
        <v>400</v>
      </c>
      <c r="I708" s="192"/>
      <c r="J708" s="188"/>
      <c r="K708" s="188"/>
      <c r="L708" s="193"/>
      <c r="M708" s="194"/>
      <c r="N708" s="195"/>
      <c r="O708" s="195"/>
      <c r="P708" s="195"/>
      <c r="Q708" s="195"/>
      <c r="R708" s="195"/>
      <c r="S708" s="195"/>
      <c r="T708" s="196"/>
      <c r="AT708" s="197" t="s">
        <v>127</v>
      </c>
      <c r="AU708" s="197" t="s">
        <v>77</v>
      </c>
      <c r="AV708" s="13" t="s">
        <v>79</v>
      </c>
      <c r="AW708" s="13" t="s">
        <v>33</v>
      </c>
      <c r="AX708" s="13" t="s">
        <v>72</v>
      </c>
      <c r="AY708" s="197" t="s">
        <v>120</v>
      </c>
    </row>
    <row r="709" spans="2:51" s="15" customFormat="1" ht="11.25">
      <c r="B709" s="220"/>
      <c r="C709" s="221"/>
      <c r="D709" s="178" t="s">
        <v>127</v>
      </c>
      <c r="E709" s="222" t="s">
        <v>19</v>
      </c>
      <c r="F709" s="223" t="s">
        <v>242</v>
      </c>
      <c r="G709" s="221"/>
      <c r="H709" s="224">
        <v>400</v>
      </c>
      <c r="I709" s="225"/>
      <c r="J709" s="221"/>
      <c r="K709" s="221"/>
      <c r="L709" s="226"/>
      <c r="M709" s="227"/>
      <c r="N709" s="228"/>
      <c r="O709" s="228"/>
      <c r="P709" s="228"/>
      <c r="Q709" s="228"/>
      <c r="R709" s="228"/>
      <c r="S709" s="228"/>
      <c r="T709" s="229"/>
      <c r="AT709" s="230" t="s">
        <v>127</v>
      </c>
      <c r="AU709" s="230" t="s">
        <v>77</v>
      </c>
      <c r="AV709" s="15" t="s">
        <v>119</v>
      </c>
      <c r="AW709" s="15" t="s">
        <v>33</v>
      </c>
      <c r="AX709" s="15" t="s">
        <v>72</v>
      </c>
      <c r="AY709" s="230" t="s">
        <v>120</v>
      </c>
    </row>
    <row r="710" spans="2:51" s="14" customFormat="1" ht="11.25">
      <c r="B710" s="198"/>
      <c r="C710" s="199"/>
      <c r="D710" s="178" t="s">
        <v>127</v>
      </c>
      <c r="E710" s="200" t="s">
        <v>19</v>
      </c>
      <c r="F710" s="201" t="s">
        <v>130</v>
      </c>
      <c r="G710" s="199"/>
      <c r="H710" s="202">
        <v>400</v>
      </c>
      <c r="I710" s="203"/>
      <c r="J710" s="199"/>
      <c r="K710" s="199"/>
      <c r="L710" s="204"/>
      <c r="M710" s="205"/>
      <c r="N710" s="206"/>
      <c r="O710" s="206"/>
      <c r="P710" s="206"/>
      <c r="Q710" s="206"/>
      <c r="R710" s="206"/>
      <c r="S710" s="206"/>
      <c r="T710" s="207"/>
      <c r="AT710" s="208" t="s">
        <v>127</v>
      </c>
      <c r="AU710" s="208" t="s">
        <v>77</v>
      </c>
      <c r="AV710" s="14" t="s">
        <v>131</v>
      </c>
      <c r="AW710" s="14" t="s">
        <v>33</v>
      </c>
      <c r="AX710" s="14" t="s">
        <v>77</v>
      </c>
      <c r="AY710" s="208" t="s">
        <v>120</v>
      </c>
    </row>
    <row r="711" spans="1:65" s="2" customFormat="1" ht="24.2" customHeight="1">
      <c r="A711" s="35"/>
      <c r="B711" s="36"/>
      <c r="C711" s="162" t="s">
        <v>168</v>
      </c>
      <c r="D711" s="162" t="s">
        <v>121</v>
      </c>
      <c r="E711" s="163" t="s">
        <v>782</v>
      </c>
      <c r="F711" s="164" t="s">
        <v>783</v>
      </c>
      <c r="G711" s="165" t="s">
        <v>611</v>
      </c>
      <c r="H711" s="166">
        <v>61</v>
      </c>
      <c r="I711" s="167"/>
      <c r="J711" s="168">
        <f>ROUND(I711*H711,2)</f>
        <v>0</v>
      </c>
      <c r="K711" s="169"/>
      <c r="L711" s="40"/>
      <c r="M711" s="170" t="s">
        <v>19</v>
      </c>
      <c r="N711" s="171" t="s">
        <v>43</v>
      </c>
      <c r="O711" s="65"/>
      <c r="P711" s="172">
        <f>O711*H711</f>
        <v>0</v>
      </c>
      <c r="Q711" s="172">
        <v>0.0835</v>
      </c>
      <c r="R711" s="172">
        <f>Q711*H711</f>
        <v>5.093500000000001</v>
      </c>
      <c r="S711" s="172">
        <v>0</v>
      </c>
      <c r="T711" s="173">
        <f>S711*H711</f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174" t="s">
        <v>125</v>
      </c>
      <c r="AT711" s="174" t="s">
        <v>121</v>
      </c>
      <c r="AU711" s="174" t="s">
        <v>77</v>
      </c>
      <c r="AY711" s="18" t="s">
        <v>120</v>
      </c>
      <c r="BE711" s="175">
        <f>IF(N711="základní",J711,0)</f>
        <v>0</v>
      </c>
      <c r="BF711" s="175">
        <f>IF(N711="snížená",J711,0)</f>
        <v>0</v>
      </c>
      <c r="BG711" s="175">
        <f>IF(N711="zákl. přenesená",J711,0)</f>
        <v>0</v>
      </c>
      <c r="BH711" s="175">
        <f>IF(N711="sníž. přenesená",J711,0)</f>
        <v>0</v>
      </c>
      <c r="BI711" s="175">
        <f>IF(N711="nulová",J711,0)</f>
        <v>0</v>
      </c>
      <c r="BJ711" s="18" t="s">
        <v>77</v>
      </c>
      <c r="BK711" s="175">
        <f>ROUND(I711*H711,2)</f>
        <v>0</v>
      </c>
      <c r="BL711" s="18" t="s">
        <v>125</v>
      </c>
      <c r="BM711" s="174" t="s">
        <v>784</v>
      </c>
    </row>
    <row r="712" spans="2:51" s="12" customFormat="1" ht="11.25">
      <c r="B712" s="176"/>
      <c r="C712" s="177"/>
      <c r="D712" s="178" t="s">
        <v>127</v>
      </c>
      <c r="E712" s="179" t="s">
        <v>19</v>
      </c>
      <c r="F712" s="180" t="s">
        <v>167</v>
      </c>
      <c r="G712" s="177"/>
      <c r="H712" s="179" t="s">
        <v>19</v>
      </c>
      <c r="I712" s="181"/>
      <c r="J712" s="177"/>
      <c r="K712" s="177"/>
      <c r="L712" s="182"/>
      <c r="M712" s="183"/>
      <c r="N712" s="184"/>
      <c r="O712" s="184"/>
      <c r="P712" s="184"/>
      <c r="Q712" s="184"/>
      <c r="R712" s="184"/>
      <c r="S712" s="184"/>
      <c r="T712" s="185"/>
      <c r="AT712" s="186" t="s">
        <v>127</v>
      </c>
      <c r="AU712" s="186" t="s">
        <v>77</v>
      </c>
      <c r="AV712" s="12" t="s">
        <v>77</v>
      </c>
      <c r="AW712" s="12" t="s">
        <v>33</v>
      </c>
      <c r="AX712" s="12" t="s">
        <v>72</v>
      </c>
      <c r="AY712" s="186" t="s">
        <v>120</v>
      </c>
    </row>
    <row r="713" spans="2:51" s="13" customFormat="1" ht="11.25">
      <c r="B713" s="187"/>
      <c r="C713" s="188"/>
      <c r="D713" s="178" t="s">
        <v>127</v>
      </c>
      <c r="E713" s="189" t="s">
        <v>19</v>
      </c>
      <c r="F713" s="190" t="s">
        <v>421</v>
      </c>
      <c r="G713" s="188"/>
      <c r="H713" s="191">
        <v>61</v>
      </c>
      <c r="I713" s="192"/>
      <c r="J713" s="188"/>
      <c r="K713" s="188"/>
      <c r="L713" s="193"/>
      <c r="M713" s="194"/>
      <c r="N713" s="195"/>
      <c r="O713" s="195"/>
      <c r="P713" s="195"/>
      <c r="Q713" s="195"/>
      <c r="R713" s="195"/>
      <c r="S713" s="195"/>
      <c r="T713" s="196"/>
      <c r="AT713" s="197" t="s">
        <v>127</v>
      </c>
      <c r="AU713" s="197" t="s">
        <v>77</v>
      </c>
      <c r="AV713" s="13" t="s">
        <v>79</v>
      </c>
      <c r="AW713" s="13" t="s">
        <v>33</v>
      </c>
      <c r="AX713" s="13" t="s">
        <v>72</v>
      </c>
      <c r="AY713" s="197" t="s">
        <v>120</v>
      </c>
    </row>
    <row r="714" spans="2:51" s="15" customFormat="1" ht="11.25">
      <c r="B714" s="220"/>
      <c r="C714" s="221"/>
      <c r="D714" s="178" t="s">
        <v>127</v>
      </c>
      <c r="E714" s="222" t="s">
        <v>19</v>
      </c>
      <c r="F714" s="223" t="s">
        <v>242</v>
      </c>
      <c r="G714" s="221"/>
      <c r="H714" s="224">
        <v>61</v>
      </c>
      <c r="I714" s="225"/>
      <c r="J714" s="221"/>
      <c r="K714" s="221"/>
      <c r="L714" s="226"/>
      <c r="M714" s="227"/>
      <c r="N714" s="228"/>
      <c r="O714" s="228"/>
      <c r="P714" s="228"/>
      <c r="Q714" s="228"/>
      <c r="R714" s="228"/>
      <c r="S714" s="228"/>
      <c r="T714" s="229"/>
      <c r="AT714" s="230" t="s">
        <v>127</v>
      </c>
      <c r="AU714" s="230" t="s">
        <v>77</v>
      </c>
      <c r="AV714" s="15" t="s">
        <v>119</v>
      </c>
      <c r="AW714" s="15" t="s">
        <v>33</v>
      </c>
      <c r="AX714" s="15" t="s">
        <v>72</v>
      </c>
      <c r="AY714" s="230" t="s">
        <v>120</v>
      </c>
    </row>
    <row r="715" spans="2:51" s="14" customFormat="1" ht="11.25">
      <c r="B715" s="198"/>
      <c r="C715" s="199"/>
      <c r="D715" s="178" t="s">
        <v>127</v>
      </c>
      <c r="E715" s="200" t="s">
        <v>19</v>
      </c>
      <c r="F715" s="201" t="s">
        <v>130</v>
      </c>
      <c r="G715" s="199"/>
      <c r="H715" s="202">
        <v>61</v>
      </c>
      <c r="I715" s="203"/>
      <c r="J715" s="199"/>
      <c r="K715" s="199"/>
      <c r="L715" s="204"/>
      <c r="M715" s="205"/>
      <c r="N715" s="206"/>
      <c r="O715" s="206"/>
      <c r="P715" s="206"/>
      <c r="Q715" s="206"/>
      <c r="R715" s="206"/>
      <c r="S715" s="206"/>
      <c r="T715" s="207"/>
      <c r="AT715" s="208" t="s">
        <v>127</v>
      </c>
      <c r="AU715" s="208" t="s">
        <v>77</v>
      </c>
      <c r="AV715" s="14" t="s">
        <v>131</v>
      </c>
      <c r="AW715" s="14" t="s">
        <v>33</v>
      </c>
      <c r="AX715" s="14" t="s">
        <v>77</v>
      </c>
      <c r="AY715" s="208" t="s">
        <v>120</v>
      </c>
    </row>
    <row r="716" spans="2:63" s="11" customFormat="1" ht="25.9" customHeight="1">
      <c r="B716" s="148"/>
      <c r="C716" s="149"/>
      <c r="D716" s="150" t="s">
        <v>71</v>
      </c>
      <c r="E716" s="151" t="s">
        <v>785</v>
      </c>
      <c r="F716" s="151" t="s">
        <v>786</v>
      </c>
      <c r="G716" s="149"/>
      <c r="H716" s="149"/>
      <c r="I716" s="152"/>
      <c r="J716" s="153">
        <f>BK716</f>
        <v>0</v>
      </c>
      <c r="K716" s="149"/>
      <c r="L716" s="154"/>
      <c r="M716" s="155"/>
      <c r="N716" s="156"/>
      <c r="O716" s="156"/>
      <c r="P716" s="157">
        <f>SUM(P717:P779)</f>
        <v>0</v>
      </c>
      <c r="Q716" s="156"/>
      <c r="R716" s="157">
        <f>SUM(R717:R779)</f>
        <v>0</v>
      </c>
      <c r="S716" s="156"/>
      <c r="T716" s="158">
        <f>SUM(T717:T779)</f>
        <v>0</v>
      </c>
      <c r="AR716" s="159" t="s">
        <v>119</v>
      </c>
      <c r="AT716" s="160" t="s">
        <v>71</v>
      </c>
      <c r="AU716" s="160" t="s">
        <v>72</v>
      </c>
      <c r="AY716" s="159" t="s">
        <v>120</v>
      </c>
      <c r="BK716" s="161">
        <f>SUM(BK717:BK779)</f>
        <v>0</v>
      </c>
    </row>
    <row r="717" spans="1:65" s="2" customFormat="1" ht="21.75" customHeight="1">
      <c r="A717" s="35"/>
      <c r="B717" s="36"/>
      <c r="C717" s="162" t="s">
        <v>787</v>
      </c>
      <c r="D717" s="162" t="s">
        <v>121</v>
      </c>
      <c r="E717" s="163" t="s">
        <v>788</v>
      </c>
      <c r="F717" s="164" t="s">
        <v>789</v>
      </c>
      <c r="G717" s="165" t="s">
        <v>124</v>
      </c>
      <c r="H717" s="166">
        <v>61.647</v>
      </c>
      <c r="I717" s="167"/>
      <c r="J717" s="168">
        <f>ROUND(I717*H717,2)</f>
        <v>0</v>
      </c>
      <c r="K717" s="169"/>
      <c r="L717" s="40"/>
      <c r="M717" s="170" t="s">
        <v>19</v>
      </c>
      <c r="N717" s="171" t="s">
        <v>43</v>
      </c>
      <c r="O717" s="65"/>
      <c r="P717" s="172">
        <f>O717*H717</f>
        <v>0</v>
      </c>
      <c r="Q717" s="172">
        <v>0</v>
      </c>
      <c r="R717" s="172">
        <f>Q717*H717</f>
        <v>0</v>
      </c>
      <c r="S717" s="172">
        <v>0</v>
      </c>
      <c r="T717" s="173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174" t="s">
        <v>125</v>
      </c>
      <c r="AT717" s="174" t="s">
        <v>121</v>
      </c>
      <c r="AU717" s="174" t="s">
        <v>77</v>
      </c>
      <c r="AY717" s="18" t="s">
        <v>120</v>
      </c>
      <c r="BE717" s="175">
        <f>IF(N717="základní",J717,0)</f>
        <v>0</v>
      </c>
      <c r="BF717" s="175">
        <f>IF(N717="snížená",J717,0)</f>
        <v>0</v>
      </c>
      <c r="BG717" s="175">
        <f>IF(N717="zákl. přenesená",J717,0)</f>
        <v>0</v>
      </c>
      <c r="BH717" s="175">
        <f>IF(N717="sníž. přenesená",J717,0)</f>
        <v>0</v>
      </c>
      <c r="BI717" s="175">
        <f>IF(N717="nulová",J717,0)</f>
        <v>0</v>
      </c>
      <c r="BJ717" s="18" t="s">
        <v>77</v>
      </c>
      <c r="BK717" s="175">
        <f>ROUND(I717*H717,2)</f>
        <v>0</v>
      </c>
      <c r="BL717" s="18" t="s">
        <v>125</v>
      </c>
      <c r="BM717" s="174" t="s">
        <v>790</v>
      </c>
    </row>
    <row r="718" spans="2:51" s="12" customFormat="1" ht="11.25">
      <c r="B718" s="176"/>
      <c r="C718" s="177"/>
      <c r="D718" s="178" t="s">
        <v>127</v>
      </c>
      <c r="E718" s="179" t="s">
        <v>19</v>
      </c>
      <c r="F718" s="180" t="s">
        <v>791</v>
      </c>
      <c r="G718" s="177"/>
      <c r="H718" s="179" t="s">
        <v>19</v>
      </c>
      <c r="I718" s="181"/>
      <c r="J718" s="177"/>
      <c r="K718" s="177"/>
      <c r="L718" s="182"/>
      <c r="M718" s="183"/>
      <c r="N718" s="184"/>
      <c r="O718" s="184"/>
      <c r="P718" s="184"/>
      <c r="Q718" s="184"/>
      <c r="R718" s="184"/>
      <c r="S718" s="184"/>
      <c r="T718" s="185"/>
      <c r="AT718" s="186" t="s">
        <v>127</v>
      </c>
      <c r="AU718" s="186" t="s">
        <v>77</v>
      </c>
      <c r="AV718" s="12" t="s">
        <v>77</v>
      </c>
      <c r="AW718" s="12" t="s">
        <v>33</v>
      </c>
      <c r="AX718" s="12" t="s">
        <v>72</v>
      </c>
      <c r="AY718" s="186" t="s">
        <v>120</v>
      </c>
    </row>
    <row r="719" spans="2:51" s="13" customFormat="1" ht="11.25">
      <c r="B719" s="187"/>
      <c r="C719" s="188"/>
      <c r="D719" s="178" t="s">
        <v>127</v>
      </c>
      <c r="E719" s="189" t="s">
        <v>19</v>
      </c>
      <c r="F719" s="190" t="s">
        <v>792</v>
      </c>
      <c r="G719" s="188"/>
      <c r="H719" s="191">
        <v>61.647</v>
      </c>
      <c r="I719" s="192"/>
      <c r="J719" s="188"/>
      <c r="K719" s="188"/>
      <c r="L719" s="193"/>
      <c r="M719" s="194"/>
      <c r="N719" s="195"/>
      <c r="O719" s="195"/>
      <c r="P719" s="195"/>
      <c r="Q719" s="195"/>
      <c r="R719" s="195"/>
      <c r="S719" s="195"/>
      <c r="T719" s="196"/>
      <c r="AT719" s="197" t="s">
        <v>127</v>
      </c>
      <c r="AU719" s="197" t="s">
        <v>77</v>
      </c>
      <c r="AV719" s="13" t="s">
        <v>79</v>
      </c>
      <c r="AW719" s="13" t="s">
        <v>33</v>
      </c>
      <c r="AX719" s="13" t="s">
        <v>72</v>
      </c>
      <c r="AY719" s="197" t="s">
        <v>120</v>
      </c>
    </row>
    <row r="720" spans="2:51" s="14" customFormat="1" ht="11.25">
      <c r="B720" s="198"/>
      <c r="C720" s="199"/>
      <c r="D720" s="178" t="s">
        <v>127</v>
      </c>
      <c r="E720" s="200" t="s">
        <v>19</v>
      </c>
      <c r="F720" s="201" t="s">
        <v>130</v>
      </c>
      <c r="G720" s="199"/>
      <c r="H720" s="202">
        <v>61.647</v>
      </c>
      <c r="I720" s="203"/>
      <c r="J720" s="199"/>
      <c r="K720" s="199"/>
      <c r="L720" s="204"/>
      <c r="M720" s="205"/>
      <c r="N720" s="206"/>
      <c r="O720" s="206"/>
      <c r="P720" s="206"/>
      <c r="Q720" s="206"/>
      <c r="R720" s="206"/>
      <c r="S720" s="206"/>
      <c r="T720" s="207"/>
      <c r="AT720" s="208" t="s">
        <v>127</v>
      </c>
      <c r="AU720" s="208" t="s">
        <v>77</v>
      </c>
      <c r="AV720" s="14" t="s">
        <v>131</v>
      </c>
      <c r="AW720" s="14" t="s">
        <v>33</v>
      </c>
      <c r="AX720" s="14" t="s">
        <v>77</v>
      </c>
      <c r="AY720" s="208" t="s">
        <v>120</v>
      </c>
    </row>
    <row r="721" spans="1:65" s="2" customFormat="1" ht="33" customHeight="1">
      <c r="A721" s="35"/>
      <c r="B721" s="36"/>
      <c r="C721" s="162" t="s">
        <v>793</v>
      </c>
      <c r="D721" s="162" t="s">
        <v>121</v>
      </c>
      <c r="E721" s="163" t="s">
        <v>794</v>
      </c>
      <c r="F721" s="164" t="s">
        <v>795</v>
      </c>
      <c r="G721" s="165" t="s">
        <v>134</v>
      </c>
      <c r="H721" s="166">
        <v>132</v>
      </c>
      <c r="I721" s="167"/>
      <c r="J721" s="168">
        <f>ROUND(I721*H721,2)</f>
        <v>0</v>
      </c>
      <c r="K721" s="169"/>
      <c r="L721" s="40"/>
      <c r="M721" s="170" t="s">
        <v>19</v>
      </c>
      <c r="N721" s="171" t="s">
        <v>43</v>
      </c>
      <c r="O721" s="65"/>
      <c r="P721" s="172">
        <f>O721*H721</f>
        <v>0</v>
      </c>
      <c r="Q721" s="172">
        <v>0</v>
      </c>
      <c r="R721" s="172">
        <f>Q721*H721</f>
        <v>0</v>
      </c>
      <c r="S721" s="172">
        <v>0</v>
      </c>
      <c r="T721" s="173">
        <f>S721*H721</f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174" t="s">
        <v>125</v>
      </c>
      <c r="AT721" s="174" t="s">
        <v>121</v>
      </c>
      <c r="AU721" s="174" t="s">
        <v>77</v>
      </c>
      <c r="AY721" s="18" t="s">
        <v>120</v>
      </c>
      <c r="BE721" s="175">
        <f>IF(N721="základní",J721,0)</f>
        <v>0</v>
      </c>
      <c r="BF721" s="175">
        <f>IF(N721="snížená",J721,0)</f>
        <v>0</v>
      </c>
      <c r="BG721" s="175">
        <f>IF(N721="zákl. přenesená",J721,0)</f>
        <v>0</v>
      </c>
      <c r="BH721" s="175">
        <f>IF(N721="sníž. přenesená",J721,0)</f>
        <v>0</v>
      </c>
      <c r="BI721" s="175">
        <f>IF(N721="nulová",J721,0)</f>
        <v>0</v>
      </c>
      <c r="BJ721" s="18" t="s">
        <v>77</v>
      </c>
      <c r="BK721" s="175">
        <f>ROUND(I721*H721,2)</f>
        <v>0</v>
      </c>
      <c r="BL721" s="18" t="s">
        <v>125</v>
      </c>
      <c r="BM721" s="174" t="s">
        <v>796</v>
      </c>
    </row>
    <row r="722" spans="2:51" s="12" customFormat="1" ht="11.25">
      <c r="B722" s="176"/>
      <c r="C722" s="177"/>
      <c r="D722" s="178" t="s">
        <v>127</v>
      </c>
      <c r="E722" s="179" t="s">
        <v>19</v>
      </c>
      <c r="F722" s="180" t="s">
        <v>791</v>
      </c>
      <c r="G722" s="177"/>
      <c r="H722" s="179" t="s">
        <v>19</v>
      </c>
      <c r="I722" s="181"/>
      <c r="J722" s="177"/>
      <c r="K722" s="177"/>
      <c r="L722" s="182"/>
      <c r="M722" s="183"/>
      <c r="N722" s="184"/>
      <c r="O722" s="184"/>
      <c r="P722" s="184"/>
      <c r="Q722" s="184"/>
      <c r="R722" s="184"/>
      <c r="S722" s="184"/>
      <c r="T722" s="185"/>
      <c r="AT722" s="186" t="s">
        <v>127</v>
      </c>
      <c r="AU722" s="186" t="s">
        <v>77</v>
      </c>
      <c r="AV722" s="12" t="s">
        <v>77</v>
      </c>
      <c r="AW722" s="12" t="s">
        <v>33</v>
      </c>
      <c r="AX722" s="12" t="s">
        <v>72</v>
      </c>
      <c r="AY722" s="186" t="s">
        <v>120</v>
      </c>
    </row>
    <row r="723" spans="2:51" s="13" customFormat="1" ht="11.25">
      <c r="B723" s="187"/>
      <c r="C723" s="188"/>
      <c r="D723" s="178" t="s">
        <v>127</v>
      </c>
      <c r="E723" s="189" t="s">
        <v>19</v>
      </c>
      <c r="F723" s="190" t="s">
        <v>797</v>
      </c>
      <c r="G723" s="188"/>
      <c r="H723" s="191">
        <v>132</v>
      </c>
      <c r="I723" s="192"/>
      <c r="J723" s="188"/>
      <c r="K723" s="188"/>
      <c r="L723" s="193"/>
      <c r="M723" s="194"/>
      <c r="N723" s="195"/>
      <c r="O723" s="195"/>
      <c r="P723" s="195"/>
      <c r="Q723" s="195"/>
      <c r="R723" s="195"/>
      <c r="S723" s="195"/>
      <c r="T723" s="196"/>
      <c r="AT723" s="197" t="s">
        <v>127</v>
      </c>
      <c r="AU723" s="197" t="s">
        <v>77</v>
      </c>
      <c r="AV723" s="13" t="s">
        <v>79</v>
      </c>
      <c r="AW723" s="13" t="s">
        <v>33</v>
      </c>
      <c r="AX723" s="13" t="s">
        <v>72</v>
      </c>
      <c r="AY723" s="197" t="s">
        <v>120</v>
      </c>
    </row>
    <row r="724" spans="2:51" s="14" customFormat="1" ht="11.25">
      <c r="B724" s="198"/>
      <c r="C724" s="199"/>
      <c r="D724" s="178" t="s">
        <v>127</v>
      </c>
      <c r="E724" s="200" t="s">
        <v>19</v>
      </c>
      <c r="F724" s="201" t="s">
        <v>130</v>
      </c>
      <c r="G724" s="199"/>
      <c r="H724" s="202">
        <v>132</v>
      </c>
      <c r="I724" s="203"/>
      <c r="J724" s="199"/>
      <c r="K724" s="199"/>
      <c r="L724" s="204"/>
      <c r="M724" s="205"/>
      <c r="N724" s="206"/>
      <c r="O724" s="206"/>
      <c r="P724" s="206"/>
      <c r="Q724" s="206"/>
      <c r="R724" s="206"/>
      <c r="S724" s="206"/>
      <c r="T724" s="207"/>
      <c r="AT724" s="208" t="s">
        <v>127</v>
      </c>
      <c r="AU724" s="208" t="s">
        <v>77</v>
      </c>
      <c r="AV724" s="14" t="s">
        <v>131</v>
      </c>
      <c r="AW724" s="14" t="s">
        <v>33</v>
      </c>
      <c r="AX724" s="14" t="s">
        <v>77</v>
      </c>
      <c r="AY724" s="208" t="s">
        <v>120</v>
      </c>
    </row>
    <row r="725" spans="1:65" s="2" customFormat="1" ht="33" customHeight="1">
      <c r="A725" s="35"/>
      <c r="B725" s="36"/>
      <c r="C725" s="162" t="s">
        <v>798</v>
      </c>
      <c r="D725" s="162" t="s">
        <v>121</v>
      </c>
      <c r="E725" s="163" t="s">
        <v>799</v>
      </c>
      <c r="F725" s="164" t="s">
        <v>800</v>
      </c>
      <c r="G725" s="165" t="s">
        <v>134</v>
      </c>
      <c r="H725" s="166">
        <v>29</v>
      </c>
      <c r="I725" s="167"/>
      <c r="J725" s="168">
        <f>ROUND(I725*H725,2)</f>
        <v>0</v>
      </c>
      <c r="K725" s="169"/>
      <c r="L725" s="40"/>
      <c r="M725" s="170" t="s">
        <v>19</v>
      </c>
      <c r="N725" s="171" t="s">
        <v>43</v>
      </c>
      <c r="O725" s="65"/>
      <c r="P725" s="172">
        <f>O725*H725</f>
        <v>0</v>
      </c>
      <c r="Q725" s="172">
        <v>0</v>
      </c>
      <c r="R725" s="172">
        <f>Q725*H725</f>
        <v>0</v>
      </c>
      <c r="S725" s="172">
        <v>0</v>
      </c>
      <c r="T725" s="173">
        <f>S725*H725</f>
        <v>0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R725" s="174" t="s">
        <v>125</v>
      </c>
      <c r="AT725" s="174" t="s">
        <v>121</v>
      </c>
      <c r="AU725" s="174" t="s">
        <v>77</v>
      </c>
      <c r="AY725" s="18" t="s">
        <v>120</v>
      </c>
      <c r="BE725" s="175">
        <f>IF(N725="základní",J725,0)</f>
        <v>0</v>
      </c>
      <c r="BF725" s="175">
        <f>IF(N725="snížená",J725,0)</f>
        <v>0</v>
      </c>
      <c r="BG725" s="175">
        <f>IF(N725="zákl. přenesená",J725,0)</f>
        <v>0</v>
      </c>
      <c r="BH725" s="175">
        <f>IF(N725="sníž. přenesená",J725,0)</f>
        <v>0</v>
      </c>
      <c r="BI725" s="175">
        <f>IF(N725="nulová",J725,0)</f>
        <v>0</v>
      </c>
      <c r="BJ725" s="18" t="s">
        <v>77</v>
      </c>
      <c r="BK725" s="175">
        <f>ROUND(I725*H725,2)</f>
        <v>0</v>
      </c>
      <c r="BL725" s="18" t="s">
        <v>125</v>
      </c>
      <c r="BM725" s="174" t="s">
        <v>801</v>
      </c>
    </row>
    <row r="726" spans="2:51" s="12" customFormat="1" ht="11.25">
      <c r="B726" s="176"/>
      <c r="C726" s="177"/>
      <c r="D726" s="178" t="s">
        <v>127</v>
      </c>
      <c r="E726" s="179" t="s">
        <v>19</v>
      </c>
      <c r="F726" s="180" t="s">
        <v>791</v>
      </c>
      <c r="G726" s="177"/>
      <c r="H726" s="179" t="s">
        <v>19</v>
      </c>
      <c r="I726" s="181"/>
      <c r="J726" s="177"/>
      <c r="K726" s="177"/>
      <c r="L726" s="182"/>
      <c r="M726" s="183"/>
      <c r="N726" s="184"/>
      <c r="O726" s="184"/>
      <c r="P726" s="184"/>
      <c r="Q726" s="184"/>
      <c r="R726" s="184"/>
      <c r="S726" s="184"/>
      <c r="T726" s="185"/>
      <c r="AT726" s="186" t="s">
        <v>127</v>
      </c>
      <c r="AU726" s="186" t="s">
        <v>77</v>
      </c>
      <c r="AV726" s="12" t="s">
        <v>77</v>
      </c>
      <c r="AW726" s="12" t="s">
        <v>33</v>
      </c>
      <c r="AX726" s="12" t="s">
        <v>72</v>
      </c>
      <c r="AY726" s="186" t="s">
        <v>120</v>
      </c>
    </row>
    <row r="727" spans="2:51" s="13" customFormat="1" ht="11.25">
      <c r="B727" s="187"/>
      <c r="C727" s="188"/>
      <c r="D727" s="178" t="s">
        <v>127</v>
      </c>
      <c r="E727" s="189" t="s">
        <v>19</v>
      </c>
      <c r="F727" s="190" t="s">
        <v>802</v>
      </c>
      <c r="G727" s="188"/>
      <c r="H727" s="191">
        <v>29</v>
      </c>
      <c r="I727" s="192"/>
      <c r="J727" s="188"/>
      <c r="K727" s="188"/>
      <c r="L727" s="193"/>
      <c r="M727" s="194"/>
      <c r="N727" s="195"/>
      <c r="O727" s="195"/>
      <c r="P727" s="195"/>
      <c r="Q727" s="195"/>
      <c r="R727" s="195"/>
      <c r="S727" s="195"/>
      <c r="T727" s="196"/>
      <c r="AT727" s="197" t="s">
        <v>127</v>
      </c>
      <c r="AU727" s="197" t="s">
        <v>77</v>
      </c>
      <c r="AV727" s="13" t="s">
        <v>79</v>
      </c>
      <c r="AW727" s="13" t="s">
        <v>33</v>
      </c>
      <c r="AX727" s="13" t="s">
        <v>72</v>
      </c>
      <c r="AY727" s="197" t="s">
        <v>120</v>
      </c>
    </row>
    <row r="728" spans="2:51" s="15" customFormat="1" ht="11.25">
      <c r="B728" s="220"/>
      <c r="C728" s="221"/>
      <c r="D728" s="178" t="s">
        <v>127</v>
      </c>
      <c r="E728" s="222" t="s">
        <v>19</v>
      </c>
      <c r="F728" s="223" t="s">
        <v>242</v>
      </c>
      <c r="G728" s="221"/>
      <c r="H728" s="224">
        <v>29</v>
      </c>
      <c r="I728" s="225"/>
      <c r="J728" s="221"/>
      <c r="K728" s="221"/>
      <c r="L728" s="226"/>
      <c r="M728" s="227"/>
      <c r="N728" s="228"/>
      <c r="O728" s="228"/>
      <c r="P728" s="228"/>
      <c r="Q728" s="228"/>
      <c r="R728" s="228"/>
      <c r="S728" s="228"/>
      <c r="T728" s="229"/>
      <c r="AT728" s="230" t="s">
        <v>127</v>
      </c>
      <c r="AU728" s="230" t="s">
        <v>77</v>
      </c>
      <c r="AV728" s="15" t="s">
        <v>119</v>
      </c>
      <c r="AW728" s="15" t="s">
        <v>33</v>
      </c>
      <c r="AX728" s="15" t="s">
        <v>72</v>
      </c>
      <c r="AY728" s="230" t="s">
        <v>120</v>
      </c>
    </row>
    <row r="729" spans="2:51" s="14" customFormat="1" ht="11.25">
      <c r="B729" s="198"/>
      <c r="C729" s="199"/>
      <c r="D729" s="178" t="s">
        <v>127</v>
      </c>
      <c r="E729" s="200" t="s">
        <v>19</v>
      </c>
      <c r="F729" s="201" t="s">
        <v>130</v>
      </c>
      <c r="G729" s="199"/>
      <c r="H729" s="202">
        <v>29</v>
      </c>
      <c r="I729" s="203"/>
      <c r="J729" s="199"/>
      <c r="K729" s="199"/>
      <c r="L729" s="204"/>
      <c r="M729" s="205"/>
      <c r="N729" s="206"/>
      <c r="O729" s="206"/>
      <c r="P729" s="206"/>
      <c r="Q729" s="206"/>
      <c r="R729" s="206"/>
      <c r="S729" s="206"/>
      <c r="T729" s="207"/>
      <c r="AT729" s="208" t="s">
        <v>127</v>
      </c>
      <c r="AU729" s="208" t="s">
        <v>77</v>
      </c>
      <c r="AV729" s="14" t="s">
        <v>131</v>
      </c>
      <c r="AW729" s="14" t="s">
        <v>33</v>
      </c>
      <c r="AX729" s="14" t="s">
        <v>77</v>
      </c>
      <c r="AY729" s="208" t="s">
        <v>120</v>
      </c>
    </row>
    <row r="730" spans="1:65" s="2" customFormat="1" ht="33" customHeight="1">
      <c r="A730" s="35"/>
      <c r="B730" s="36"/>
      <c r="C730" s="162" t="s">
        <v>803</v>
      </c>
      <c r="D730" s="162" t="s">
        <v>121</v>
      </c>
      <c r="E730" s="163" t="s">
        <v>804</v>
      </c>
      <c r="F730" s="164" t="s">
        <v>805</v>
      </c>
      <c r="G730" s="165" t="s">
        <v>192</v>
      </c>
      <c r="H730" s="166">
        <v>9</v>
      </c>
      <c r="I730" s="167"/>
      <c r="J730" s="168">
        <f>ROUND(I730*H730,2)</f>
        <v>0</v>
      </c>
      <c r="K730" s="169"/>
      <c r="L730" s="40"/>
      <c r="M730" s="170" t="s">
        <v>19</v>
      </c>
      <c r="N730" s="171" t="s">
        <v>43</v>
      </c>
      <c r="O730" s="65"/>
      <c r="P730" s="172">
        <f>O730*H730</f>
        <v>0</v>
      </c>
      <c r="Q730" s="172">
        <v>0</v>
      </c>
      <c r="R730" s="172">
        <f>Q730*H730</f>
        <v>0</v>
      </c>
      <c r="S730" s="172">
        <v>0</v>
      </c>
      <c r="T730" s="173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74" t="s">
        <v>125</v>
      </c>
      <c r="AT730" s="174" t="s">
        <v>121</v>
      </c>
      <c r="AU730" s="174" t="s">
        <v>77</v>
      </c>
      <c r="AY730" s="18" t="s">
        <v>120</v>
      </c>
      <c r="BE730" s="175">
        <f>IF(N730="základní",J730,0)</f>
        <v>0</v>
      </c>
      <c r="BF730" s="175">
        <f>IF(N730="snížená",J730,0)</f>
        <v>0</v>
      </c>
      <c r="BG730" s="175">
        <f>IF(N730="zákl. přenesená",J730,0)</f>
        <v>0</v>
      </c>
      <c r="BH730" s="175">
        <f>IF(N730="sníž. přenesená",J730,0)</f>
        <v>0</v>
      </c>
      <c r="BI730" s="175">
        <f>IF(N730="nulová",J730,0)</f>
        <v>0</v>
      </c>
      <c r="BJ730" s="18" t="s">
        <v>77</v>
      </c>
      <c r="BK730" s="175">
        <f>ROUND(I730*H730,2)</f>
        <v>0</v>
      </c>
      <c r="BL730" s="18" t="s">
        <v>125</v>
      </c>
      <c r="BM730" s="174" t="s">
        <v>806</v>
      </c>
    </row>
    <row r="731" spans="2:51" s="12" customFormat="1" ht="11.25">
      <c r="B731" s="176"/>
      <c r="C731" s="177"/>
      <c r="D731" s="178" t="s">
        <v>127</v>
      </c>
      <c r="E731" s="179" t="s">
        <v>19</v>
      </c>
      <c r="F731" s="180" t="s">
        <v>807</v>
      </c>
      <c r="G731" s="177"/>
      <c r="H731" s="179" t="s">
        <v>19</v>
      </c>
      <c r="I731" s="181"/>
      <c r="J731" s="177"/>
      <c r="K731" s="177"/>
      <c r="L731" s="182"/>
      <c r="M731" s="183"/>
      <c r="N731" s="184"/>
      <c r="O731" s="184"/>
      <c r="P731" s="184"/>
      <c r="Q731" s="184"/>
      <c r="R731" s="184"/>
      <c r="S731" s="184"/>
      <c r="T731" s="185"/>
      <c r="AT731" s="186" t="s">
        <v>127</v>
      </c>
      <c r="AU731" s="186" t="s">
        <v>77</v>
      </c>
      <c r="AV731" s="12" t="s">
        <v>77</v>
      </c>
      <c r="AW731" s="12" t="s">
        <v>33</v>
      </c>
      <c r="AX731" s="12" t="s">
        <v>72</v>
      </c>
      <c r="AY731" s="186" t="s">
        <v>120</v>
      </c>
    </row>
    <row r="732" spans="2:51" s="13" customFormat="1" ht="11.25">
      <c r="B732" s="187"/>
      <c r="C732" s="188"/>
      <c r="D732" s="178" t="s">
        <v>127</v>
      </c>
      <c r="E732" s="189" t="s">
        <v>19</v>
      </c>
      <c r="F732" s="190" t="s">
        <v>169</v>
      </c>
      <c r="G732" s="188"/>
      <c r="H732" s="191">
        <v>9</v>
      </c>
      <c r="I732" s="192"/>
      <c r="J732" s="188"/>
      <c r="K732" s="188"/>
      <c r="L732" s="193"/>
      <c r="M732" s="194"/>
      <c r="N732" s="195"/>
      <c r="O732" s="195"/>
      <c r="P732" s="195"/>
      <c r="Q732" s="195"/>
      <c r="R732" s="195"/>
      <c r="S732" s="195"/>
      <c r="T732" s="196"/>
      <c r="AT732" s="197" t="s">
        <v>127</v>
      </c>
      <c r="AU732" s="197" t="s">
        <v>77</v>
      </c>
      <c r="AV732" s="13" t="s">
        <v>79</v>
      </c>
      <c r="AW732" s="13" t="s">
        <v>33</v>
      </c>
      <c r="AX732" s="13" t="s">
        <v>72</v>
      </c>
      <c r="AY732" s="197" t="s">
        <v>120</v>
      </c>
    </row>
    <row r="733" spans="2:51" s="15" customFormat="1" ht="11.25">
      <c r="B733" s="220"/>
      <c r="C733" s="221"/>
      <c r="D733" s="178" t="s">
        <v>127</v>
      </c>
      <c r="E733" s="222" t="s">
        <v>19</v>
      </c>
      <c r="F733" s="223" t="s">
        <v>242</v>
      </c>
      <c r="G733" s="221"/>
      <c r="H733" s="224">
        <v>9</v>
      </c>
      <c r="I733" s="225"/>
      <c r="J733" s="221"/>
      <c r="K733" s="221"/>
      <c r="L733" s="226"/>
      <c r="M733" s="227"/>
      <c r="N733" s="228"/>
      <c r="O733" s="228"/>
      <c r="P733" s="228"/>
      <c r="Q733" s="228"/>
      <c r="R733" s="228"/>
      <c r="S733" s="228"/>
      <c r="T733" s="229"/>
      <c r="AT733" s="230" t="s">
        <v>127</v>
      </c>
      <c r="AU733" s="230" t="s">
        <v>77</v>
      </c>
      <c r="AV733" s="15" t="s">
        <v>119</v>
      </c>
      <c r="AW733" s="15" t="s">
        <v>33</v>
      </c>
      <c r="AX733" s="15" t="s">
        <v>72</v>
      </c>
      <c r="AY733" s="230" t="s">
        <v>120</v>
      </c>
    </row>
    <row r="734" spans="2:51" s="14" customFormat="1" ht="11.25">
      <c r="B734" s="198"/>
      <c r="C734" s="199"/>
      <c r="D734" s="178" t="s">
        <v>127</v>
      </c>
      <c r="E734" s="200" t="s">
        <v>19</v>
      </c>
      <c r="F734" s="201" t="s">
        <v>130</v>
      </c>
      <c r="G734" s="199"/>
      <c r="H734" s="202">
        <v>9</v>
      </c>
      <c r="I734" s="203"/>
      <c r="J734" s="199"/>
      <c r="K734" s="199"/>
      <c r="L734" s="204"/>
      <c r="M734" s="205"/>
      <c r="N734" s="206"/>
      <c r="O734" s="206"/>
      <c r="P734" s="206"/>
      <c r="Q734" s="206"/>
      <c r="R734" s="206"/>
      <c r="S734" s="206"/>
      <c r="T734" s="207"/>
      <c r="AT734" s="208" t="s">
        <v>127</v>
      </c>
      <c r="AU734" s="208" t="s">
        <v>77</v>
      </c>
      <c r="AV734" s="14" t="s">
        <v>131</v>
      </c>
      <c r="AW734" s="14" t="s">
        <v>33</v>
      </c>
      <c r="AX734" s="14" t="s">
        <v>77</v>
      </c>
      <c r="AY734" s="208" t="s">
        <v>120</v>
      </c>
    </row>
    <row r="735" spans="1:65" s="2" customFormat="1" ht="24.2" customHeight="1">
      <c r="A735" s="35"/>
      <c r="B735" s="36"/>
      <c r="C735" s="162" t="s">
        <v>808</v>
      </c>
      <c r="D735" s="162" t="s">
        <v>121</v>
      </c>
      <c r="E735" s="163" t="s">
        <v>809</v>
      </c>
      <c r="F735" s="164" t="s">
        <v>810</v>
      </c>
      <c r="G735" s="165" t="s">
        <v>134</v>
      </c>
      <c r="H735" s="166">
        <v>75</v>
      </c>
      <c r="I735" s="167"/>
      <c r="J735" s="168">
        <f>ROUND(I735*H735,2)</f>
        <v>0</v>
      </c>
      <c r="K735" s="169"/>
      <c r="L735" s="40"/>
      <c r="M735" s="170" t="s">
        <v>19</v>
      </c>
      <c r="N735" s="171" t="s">
        <v>43</v>
      </c>
      <c r="O735" s="65"/>
      <c r="P735" s="172">
        <f>O735*H735</f>
        <v>0</v>
      </c>
      <c r="Q735" s="172">
        <v>0</v>
      </c>
      <c r="R735" s="172">
        <f>Q735*H735</f>
        <v>0</v>
      </c>
      <c r="S735" s="172">
        <v>0</v>
      </c>
      <c r="T735" s="173">
        <f>S735*H735</f>
        <v>0</v>
      </c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R735" s="174" t="s">
        <v>125</v>
      </c>
      <c r="AT735" s="174" t="s">
        <v>121</v>
      </c>
      <c r="AU735" s="174" t="s">
        <v>77</v>
      </c>
      <c r="AY735" s="18" t="s">
        <v>120</v>
      </c>
      <c r="BE735" s="175">
        <f>IF(N735="základní",J735,0)</f>
        <v>0</v>
      </c>
      <c r="BF735" s="175">
        <f>IF(N735="snížená",J735,0)</f>
        <v>0</v>
      </c>
      <c r="BG735" s="175">
        <f>IF(N735="zákl. přenesená",J735,0)</f>
        <v>0</v>
      </c>
      <c r="BH735" s="175">
        <f>IF(N735="sníž. přenesená",J735,0)</f>
        <v>0</v>
      </c>
      <c r="BI735" s="175">
        <f>IF(N735="nulová",J735,0)</f>
        <v>0</v>
      </c>
      <c r="BJ735" s="18" t="s">
        <v>77</v>
      </c>
      <c r="BK735" s="175">
        <f>ROUND(I735*H735,2)</f>
        <v>0</v>
      </c>
      <c r="BL735" s="18" t="s">
        <v>125</v>
      </c>
      <c r="BM735" s="174" t="s">
        <v>811</v>
      </c>
    </row>
    <row r="736" spans="2:51" s="12" customFormat="1" ht="11.25">
      <c r="B736" s="176"/>
      <c r="C736" s="177"/>
      <c r="D736" s="178" t="s">
        <v>127</v>
      </c>
      <c r="E736" s="179" t="s">
        <v>19</v>
      </c>
      <c r="F736" s="180" t="s">
        <v>791</v>
      </c>
      <c r="G736" s="177"/>
      <c r="H736" s="179" t="s">
        <v>19</v>
      </c>
      <c r="I736" s="181"/>
      <c r="J736" s="177"/>
      <c r="K736" s="177"/>
      <c r="L736" s="182"/>
      <c r="M736" s="183"/>
      <c r="N736" s="184"/>
      <c r="O736" s="184"/>
      <c r="P736" s="184"/>
      <c r="Q736" s="184"/>
      <c r="R736" s="184"/>
      <c r="S736" s="184"/>
      <c r="T736" s="185"/>
      <c r="AT736" s="186" t="s">
        <v>127</v>
      </c>
      <c r="AU736" s="186" t="s">
        <v>77</v>
      </c>
      <c r="AV736" s="12" t="s">
        <v>77</v>
      </c>
      <c r="AW736" s="12" t="s">
        <v>33</v>
      </c>
      <c r="AX736" s="12" t="s">
        <v>72</v>
      </c>
      <c r="AY736" s="186" t="s">
        <v>120</v>
      </c>
    </row>
    <row r="737" spans="2:51" s="13" customFormat="1" ht="11.25">
      <c r="B737" s="187"/>
      <c r="C737" s="188"/>
      <c r="D737" s="178" t="s">
        <v>127</v>
      </c>
      <c r="E737" s="189" t="s">
        <v>19</v>
      </c>
      <c r="F737" s="190" t="s">
        <v>812</v>
      </c>
      <c r="G737" s="188"/>
      <c r="H737" s="191">
        <v>75</v>
      </c>
      <c r="I737" s="192"/>
      <c r="J737" s="188"/>
      <c r="K737" s="188"/>
      <c r="L737" s="193"/>
      <c r="M737" s="194"/>
      <c r="N737" s="195"/>
      <c r="O737" s="195"/>
      <c r="P737" s="195"/>
      <c r="Q737" s="195"/>
      <c r="R737" s="195"/>
      <c r="S737" s="195"/>
      <c r="T737" s="196"/>
      <c r="AT737" s="197" t="s">
        <v>127</v>
      </c>
      <c r="AU737" s="197" t="s">
        <v>77</v>
      </c>
      <c r="AV737" s="13" t="s">
        <v>79</v>
      </c>
      <c r="AW737" s="13" t="s">
        <v>33</v>
      </c>
      <c r="AX737" s="13" t="s">
        <v>72</v>
      </c>
      <c r="AY737" s="197" t="s">
        <v>120</v>
      </c>
    </row>
    <row r="738" spans="2:51" s="15" customFormat="1" ht="11.25">
      <c r="B738" s="220"/>
      <c r="C738" s="221"/>
      <c r="D738" s="178" t="s">
        <v>127</v>
      </c>
      <c r="E738" s="222" t="s">
        <v>19</v>
      </c>
      <c r="F738" s="223" t="s">
        <v>242</v>
      </c>
      <c r="G738" s="221"/>
      <c r="H738" s="224">
        <v>75</v>
      </c>
      <c r="I738" s="225"/>
      <c r="J738" s="221"/>
      <c r="K738" s="221"/>
      <c r="L738" s="226"/>
      <c r="M738" s="227"/>
      <c r="N738" s="228"/>
      <c r="O738" s="228"/>
      <c r="P738" s="228"/>
      <c r="Q738" s="228"/>
      <c r="R738" s="228"/>
      <c r="S738" s="228"/>
      <c r="T738" s="229"/>
      <c r="AT738" s="230" t="s">
        <v>127</v>
      </c>
      <c r="AU738" s="230" t="s">
        <v>77</v>
      </c>
      <c r="AV738" s="15" t="s">
        <v>119</v>
      </c>
      <c r="AW738" s="15" t="s">
        <v>33</v>
      </c>
      <c r="AX738" s="15" t="s">
        <v>72</v>
      </c>
      <c r="AY738" s="230" t="s">
        <v>120</v>
      </c>
    </row>
    <row r="739" spans="2:51" s="14" customFormat="1" ht="11.25">
      <c r="B739" s="198"/>
      <c r="C739" s="199"/>
      <c r="D739" s="178" t="s">
        <v>127</v>
      </c>
      <c r="E739" s="200" t="s">
        <v>19</v>
      </c>
      <c r="F739" s="201" t="s">
        <v>130</v>
      </c>
      <c r="G739" s="199"/>
      <c r="H739" s="202">
        <v>75</v>
      </c>
      <c r="I739" s="203"/>
      <c r="J739" s="199"/>
      <c r="K739" s="199"/>
      <c r="L739" s="204"/>
      <c r="M739" s="205"/>
      <c r="N739" s="206"/>
      <c r="O739" s="206"/>
      <c r="P739" s="206"/>
      <c r="Q739" s="206"/>
      <c r="R739" s="206"/>
      <c r="S739" s="206"/>
      <c r="T739" s="207"/>
      <c r="AT739" s="208" t="s">
        <v>127</v>
      </c>
      <c r="AU739" s="208" t="s">
        <v>77</v>
      </c>
      <c r="AV739" s="14" t="s">
        <v>131</v>
      </c>
      <c r="AW739" s="14" t="s">
        <v>33</v>
      </c>
      <c r="AX739" s="14" t="s">
        <v>77</v>
      </c>
      <c r="AY739" s="208" t="s">
        <v>120</v>
      </c>
    </row>
    <row r="740" spans="1:65" s="2" customFormat="1" ht="24.2" customHeight="1">
      <c r="A740" s="35"/>
      <c r="B740" s="36"/>
      <c r="C740" s="162" t="s">
        <v>813</v>
      </c>
      <c r="D740" s="162" t="s">
        <v>121</v>
      </c>
      <c r="E740" s="163" t="s">
        <v>814</v>
      </c>
      <c r="F740" s="164" t="s">
        <v>815</v>
      </c>
      <c r="G740" s="165" t="s">
        <v>134</v>
      </c>
      <c r="H740" s="166">
        <v>22</v>
      </c>
      <c r="I740" s="167"/>
      <c r="J740" s="168">
        <f>ROUND(I740*H740,2)</f>
        <v>0</v>
      </c>
      <c r="K740" s="169"/>
      <c r="L740" s="40"/>
      <c r="M740" s="170" t="s">
        <v>19</v>
      </c>
      <c r="N740" s="171" t="s">
        <v>43</v>
      </c>
      <c r="O740" s="65"/>
      <c r="P740" s="172">
        <f>O740*H740</f>
        <v>0</v>
      </c>
      <c r="Q740" s="172">
        <v>0</v>
      </c>
      <c r="R740" s="172">
        <f>Q740*H740</f>
        <v>0</v>
      </c>
      <c r="S740" s="172">
        <v>0</v>
      </c>
      <c r="T740" s="173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74" t="s">
        <v>125</v>
      </c>
      <c r="AT740" s="174" t="s">
        <v>121</v>
      </c>
      <c r="AU740" s="174" t="s">
        <v>77</v>
      </c>
      <c r="AY740" s="18" t="s">
        <v>120</v>
      </c>
      <c r="BE740" s="175">
        <f>IF(N740="základní",J740,0)</f>
        <v>0</v>
      </c>
      <c r="BF740" s="175">
        <f>IF(N740="snížená",J740,0)</f>
        <v>0</v>
      </c>
      <c r="BG740" s="175">
        <f>IF(N740="zákl. přenesená",J740,0)</f>
        <v>0</v>
      </c>
      <c r="BH740" s="175">
        <f>IF(N740="sníž. přenesená",J740,0)</f>
        <v>0</v>
      </c>
      <c r="BI740" s="175">
        <f>IF(N740="nulová",J740,0)</f>
        <v>0</v>
      </c>
      <c r="BJ740" s="18" t="s">
        <v>77</v>
      </c>
      <c r="BK740" s="175">
        <f>ROUND(I740*H740,2)</f>
        <v>0</v>
      </c>
      <c r="BL740" s="18" t="s">
        <v>125</v>
      </c>
      <c r="BM740" s="174" t="s">
        <v>816</v>
      </c>
    </row>
    <row r="741" spans="2:51" s="12" customFormat="1" ht="11.25">
      <c r="B741" s="176"/>
      <c r="C741" s="177"/>
      <c r="D741" s="178" t="s">
        <v>127</v>
      </c>
      <c r="E741" s="179" t="s">
        <v>19</v>
      </c>
      <c r="F741" s="180" t="s">
        <v>791</v>
      </c>
      <c r="G741" s="177"/>
      <c r="H741" s="179" t="s">
        <v>19</v>
      </c>
      <c r="I741" s="181"/>
      <c r="J741" s="177"/>
      <c r="K741" s="177"/>
      <c r="L741" s="182"/>
      <c r="M741" s="183"/>
      <c r="N741" s="184"/>
      <c r="O741" s="184"/>
      <c r="P741" s="184"/>
      <c r="Q741" s="184"/>
      <c r="R741" s="184"/>
      <c r="S741" s="184"/>
      <c r="T741" s="185"/>
      <c r="AT741" s="186" t="s">
        <v>127</v>
      </c>
      <c r="AU741" s="186" t="s">
        <v>77</v>
      </c>
      <c r="AV741" s="12" t="s">
        <v>77</v>
      </c>
      <c r="AW741" s="12" t="s">
        <v>33</v>
      </c>
      <c r="AX741" s="12" t="s">
        <v>72</v>
      </c>
      <c r="AY741" s="186" t="s">
        <v>120</v>
      </c>
    </row>
    <row r="742" spans="2:51" s="13" customFormat="1" ht="11.25">
      <c r="B742" s="187"/>
      <c r="C742" s="188"/>
      <c r="D742" s="178" t="s">
        <v>127</v>
      </c>
      <c r="E742" s="189" t="s">
        <v>19</v>
      </c>
      <c r="F742" s="190" t="s">
        <v>817</v>
      </c>
      <c r="G742" s="188"/>
      <c r="H742" s="191">
        <v>22</v>
      </c>
      <c r="I742" s="192"/>
      <c r="J742" s="188"/>
      <c r="K742" s="188"/>
      <c r="L742" s="193"/>
      <c r="M742" s="194"/>
      <c r="N742" s="195"/>
      <c r="O742" s="195"/>
      <c r="P742" s="195"/>
      <c r="Q742" s="195"/>
      <c r="R742" s="195"/>
      <c r="S742" s="195"/>
      <c r="T742" s="196"/>
      <c r="AT742" s="197" t="s">
        <v>127</v>
      </c>
      <c r="AU742" s="197" t="s">
        <v>77</v>
      </c>
      <c r="AV742" s="13" t="s">
        <v>79</v>
      </c>
      <c r="AW742" s="13" t="s">
        <v>33</v>
      </c>
      <c r="AX742" s="13" t="s">
        <v>72</v>
      </c>
      <c r="AY742" s="197" t="s">
        <v>120</v>
      </c>
    </row>
    <row r="743" spans="2:51" s="15" customFormat="1" ht="11.25">
      <c r="B743" s="220"/>
      <c r="C743" s="221"/>
      <c r="D743" s="178" t="s">
        <v>127</v>
      </c>
      <c r="E743" s="222" t="s">
        <v>19</v>
      </c>
      <c r="F743" s="223" t="s">
        <v>242</v>
      </c>
      <c r="G743" s="221"/>
      <c r="H743" s="224">
        <v>22</v>
      </c>
      <c r="I743" s="225"/>
      <c r="J743" s="221"/>
      <c r="K743" s="221"/>
      <c r="L743" s="226"/>
      <c r="M743" s="227"/>
      <c r="N743" s="228"/>
      <c r="O743" s="228"/>
      <c r="P743" s="228"/>
      <c r="Q743" s="228"/>
      <c r="R743" s="228"/>
      <c r="S743" s="228"/>
      <c r="T743" s="229"/>
      <c r="AT743" s="230" t="s">
        <v>127</v>
      </c>
      <c r="AU743" s="230" t="s">
        <v>77</v>
      </c>
      <c r="AV743" s="15" t="s">
        <v>119</v>
      </c>
      <c r="AW743" s="15" t="s">
        <v>33</v>
      </c>
      <c r="AX743" s="15" t="s">
        <v>72</v>
      </c>
      <c r="AY743" s="230" t="s">
        <v>120</v>
      </c>
    </row>
    <row r="744" spans="2:51" s="14" customFormat="1" ht="11.25">
      <c r="B744" s="198"/>
      <c r="C744" s="199"/>
      <c r="D744" s="178" t="s">
        <v>127</v>
      </c>
      <c r="E744" s="200" t="s">
        <v>19</v>
      </c>
      <c r="F744" s="201" t="s">
        <v>130</v>
      </c>
      <c r="G744" s="199"/>
      <c r="H744" s="202">
        <v>22</v>
      </c>
      <c r="I744" s="203"/>
      <c r="J744" s="199"/>
      <c r="K744" s="199"/>
      <c r="L744" s="204"/>
      <c r="M744" s="205"/>
      <c r="N744" s="206"/>
      <c r="O744" s="206"/>
      <c r="P744" s="206"/>
      <c r="Q744" s="206"/>
      <c r="R744" s="206"/>
      <c r="S744" s="206"/>
      <c r="T744" s="207"/>
      <c r="AT744" s="208" t="s">
        <v>127</v>
      </c>
      <c r="AU744" s="208" t="s">
        <v>77</v>
      </c>
      <c r="AV744" s="14" t="s">
        <v>131</v>
      </c>
      <c r="AW744" s="14" t="s">
        <v>33</v>
      </c>
      <c r="AX744" s="14" t="s">
        <v>77</v>
      </c>
      <c r="AY744" s="208" t="s">
        <v>120</v>
      </c>
    </row>
    <row r="745" spans="1:65" s="2" customFormat="1" ht="21.75" customHeight="1">
      <c r="A745" s="35"/>
      <c r="B745" s="36"/>
      <c r="C745" s="162" t="s">
        <v>818</v>
      </c>
      <c r="D745" s="162" t="s">
        <v>121</v>
      </c>
      <c r="E745" s="163" t="s">
        <v>819</v>
      </c>
      <c r="F745" s="164" t="s">
        <v>820</v>
      </c>
      <c r="G745" s="165" t="s">
        <v>165</v>
      </c>
      <c r="H745" s="166">
        <v>180</v>
      </c>
      <c r="I745" s="167"/>
      <c r="J745" s="168">
        <f>ROUND(I745*H745,2)</f>
        <v>0</v>
      </c>
      <c r="K745" s="169"/>
      <c r="L745" s="40"/>
      <c r="M745" s="170" t="s">
        <v>19</v>
      </c>
      <c r="N745" s="171" t="s">
        <v>43</v>
      </c>
      <c r="O745" s="65"/>
      <c r="P745" s="172">
        <f>O745*H745</f>
        <v>0</v>
      </c>
      <c r="Q745" s="172">
        <v>0</v>
      </c>
      <c r="R745" s="172">
        <f>Q745*H745</f>
        <v>0</v>
      </c>
      <c r="S745" s="172">
        <v>0</v>
      </c>
      <c r="T745" s="173">
        <f>S745*H745</f>
        <v>0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R745" s="174" t="s">
        <v>125</v>
      </c>
      <c r="AT745" s="174" t="s">
        <v>121</v>
      </c>
      <c r="AU745" s="174" t="s">
        <v>77</v>
      </c>
      <c r="AY745" s="18" t="s">
        <v>120</v>
      </c>
      <c r="BE745" s="175">
        <f>IF(N745="základní",J745,0)</f>
        <v>0</v>
      </c>
      <c r="BF745" s="175">
        <f>IF(N745="snížená",J745,0)</f>
        <v>0</v>
      </c>
      <c r="BG745" s="175">
        <f>IF(N745="zákl. přenesená",J745,0)</f>
        <v>0</v>
      </c>
      <c r="BH745" s="175">
        <f>IF(N745="sníž. přenesená",J745,0)</f>
        <v>0</v>
      </c>
      <c r="BI745" s="175">
        <f>IF(N745="nulová",J745,0)</f>
        <v>0</v>
      </c>
      <c r="BJ745" s="18" t="s">
        <v>77</v>
      </c>
      <c r="BK745" s="175">
        <f>ROUND(I745*H745,2)</f>
        <v>0</v>
      </c>
      <c r="BL745" s="18" t="s">
        <v>125</v>
      </c>
      <c r="BM745" s="174" t="s">
        <v>821</v>
      </c>
    </row>
    <row r="746" spans="2:51" s="12" customFormat="1" ht="11.25">
      <c r="B746" s="176"/>
      <c r="C746" s="177"/>
      <c r="D746" s="178" t="s">
        <v>127</v>
      </c>
      <c r="E746" s="179" t="s">
        <v>19</v>
      </c>
      <c r="F746" s="180" t="s">
        <v>167</v>
      </c>
      <c r="G746" s="177"/>
      <c r="H746" s="179" t="s">
        <v>19</v>
      </c>
      <c r="I746" s="181"/>
      <c r="J746" s="177"/>
      <c r="K746" s="177"/>
      <c r="L746" s="182"/>
      <c r="M746" s="183"/>
      <c r="N746" s="184"/>
      <c r="O746" s="184"/>
      <c r="P746" s="184"/>
      <c r="Q746" s="184"/>
      <c r="R746" s="184"/>
      <c r="S746" s="184"/>
      <c r="T746" s="185"/>
      <c r="AT746" s="186" t="s">
        <v>127</v>
      </c>
      <c r="AU746" s="186" t="s">
        <v>77</v>
      </c>
      <c r="AV746" s="12" t="s">
        <v>77</v>
      </c>
      <c r="AW746" s="12" t="s">
        <v>33</v>
      </c>
      <c r="AX746" s="12" t="s">
        <v>72</v>
      </c>
      <c r="AY746" s="186" t="s">
        <v>120</v>
      </c>
    </row>
    <row r="747" spans="2:51" s="13" customFormat="1" ht="11.25">
      <c r="B747" s="187"/>
      <c r="C747" s="188"/>
      <c r="D747" s="178" t="s">
        <v>127</v>
      </c>
      <c r="E747" s="189" t="s">
        <v>19</v>
      </c>
      <c r="F747" s="190" t="s">
        <v>168</v>
      </c>
      <c r="G747" s="188"/>
      <c r="H747" s="191">
        <v>180</v>
      </c>
      <c r="I747" s="192"/>
      <c r="J747" s="188"/>
      <c r="K747" s="188"/>
      <c r="L747" s="193"/>
      <c r="M747" s="194"/>
      <c r="N747" s="195"/>
      <c r="O747" s="195"/>
      <c r="P747" s="195"/>
      <c r="Q747" s="195"/>
      <c r="R747" s="195"/>
      <c r="S747" s="195"/>
      <c r="T747" s="196"/>
      <c r="AT747" s="197" t="s">
        <v>127</v>
      </c>
      <c r="AU747" s="197" t="s">
        <v>77</v>
      </c>
      <c r="AV747" s="13" t="s">
        <v>79</v>
      </c>
      <c r="AW747" s="13" t="s">
        <v>33</v>
      </c>
      <c r="AX747" s="13" t="s">
        <v>72</v>
      </c>
      <c r="AY747" s="197" t="s">
        <v>120</v>
      </c>
    </row>
    <row r="748" spans="2:51" s="15" customFormat="1" ht="11.25">
      <c r="B748" s="220"/>
      <c r="C748" s="221"/>
      <c r="D748" s="178" t="s">
        <v>127</v>
      </c>
      <c r="E748" s="222" t="s">
        <v>19</v>
      </c>
      <c r="F748" s="223" t="s">
        <v>242</v>
      </c>
      <c r="G748" s="221"/>
      <c r="H748" s="224">
        <v>180</v>
      </c>
      <c r="I748" s="225"/>
      <c r="J748" s="221"/>
      <c r="K748" s="221"/>
      <c r="L748" s="226"/>
      <c r="M748" s="227"/>
      <c r="N748" s="228"/>
      <c r="O748" s="228"/>
      <c r="P748" s="228"/>
      <c r="Q748" s="228"/>
      <c r="R748" s="228"/>
      <c r="S748" s="228"/>
      <c r="T748" s="229"/>
      <c r="AT748" s="230" t="s">
        <v>127</v>
      </c>
      <c r="AU748" s="230" t="s">
        <v>77</v>
      </c>
      <c r="AV748" s="15" t="s">
        <v>119</v>
      </c>
      <c r="AW748" s="15" t="s">
        <v>33</v>
      </c>
      <c r="AX748" s="15" t="s">
        <v>72</v>
      </c>
      <c r="AY748" s="230" t="s">
        <v>120</v>
      </c>
    </row>
    <row r="749" spans="2:51" s="14" customFormat="1" ht="11.25">
      <c r="B749" s="198"/>
      <c r="C749" s="199"/>
      <c r="D749" s="178" t="s">
        <v>127</v>
      </c>
      <c r="E749" s="200" t="s">
        <v>19</v>
      </c>
      <c r="F749" s="201" t="s">
        <v>130</v>
      </c>
      <c r="G749" s="199"/>
      <c r="H749" s="202">
        <v>180</v>
      </c>
      <c r="I749" s="203"/>
      <c r="J749" s="199"/>
      <c r="K749" s="199"/>
      <c r="L749" s="204"/>
      <c r="M749" s="205"/>
      <c r="N749" s="206"/>
      <c r="O749" s="206"/>
      <c r="P749" s="206"/>
      <c r="Q749" s="206"/>
      <c r="R749" s="206"/>
      <c r="S749" s="206"/>
      <c r="T749" s="207"/>
      <c r="AT749" s="208" t="s">
        <v>127</v>
      </c>
      <c r="AU749" s="208" t="s">
        <v>77</v>
      </c>
      <c r="AV749" s="14" t="s">
        <v>131</v>
      </c>
      <c r="AW749" s="14" t="s">
        <v>33</v>
      </c>
      <c r="AX749" s="14" t="s">
        <v>77</v>
      </c>
      <c r="AY749" s="208" t="s">
        <v>120</v>
      </c>
    </row>
    <row r="750" spans="1:65" s="2" customFormat="1" ht="24.2" customHeight="1">
      <c r="A750" s="35"/>
      <c r="B750" s="36"/>
      <c r="C750" s="162" t="s">
        <v>822</v>
      </c>
      <c r="D750" s="162" t="s">
        <v>121</v>
      </c>
      <c r="E750" s="163" t="s">
        <v>823</v>
      </c>
      <c r="F750" s="164" t="s">
        <v>824</v>
      </c>
      <c r="G750" s="165" t="s">
        <v>165</v>
      </c>
      <c r="H750" s="166">
        <v>200</v>
      </c>
      <c r="I750" s="167"/>
      <c r="J750" s="168">
        <f>ROUND(I750*H750,2)</f>
        <v>0</v>
      </c>
      <c r="K750" s="169"/>
      <c r="L750" s="40"/>
      <c r="M750" s="170" t="s">
        <v>19</v>
      </c>
      <c r="N750" s="171" t="s">
        <v>43</v>
      </c>
      <c r="O750" s="65"/>
      <c r="P750" s="172">
        <f>O750*H750</f>
        <v>0</v>
      </c>
      <c r="Q750" s="172">
        <v>0</v>
      </c>
      <c r="R750" s="172">
        <f>Q750*H750</f>
        <v>0</v>
      </c>
      <c r="S750" s="172">
        <v>0</v>
      </c>
      <c r="T750" s="173">
        <f>S750*H750</f>
        <v>0</v>
      </c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R750" s="174" t="s">
        <v>125</v>
      </c>
      <c r="AT750" s="174" t="s">
        <v>121</v>
      </c>
      <c r="AU750" s="174" t="s">
        <v>77</v>
      </c>
      <c r="AY750" s="18" t="s">
        <v>120</v>
      </c>
      <c r="BE750" s="175">
        <f>IF(N750="základní",J750,0)</f>
        <v>0</v>
      </c>
      <c r="BF750" s="175">
        <f>IF(N750="snížená",J750,0)</f>
        <v>0</v>
      </c>
      <c r="BG750" s="175">
        <f>IF(N750="zákl. přenesená",J750,0)</f>
        <v>0</v>
      </c>
      <c r="BH750" s="175">
        <f>IF(N750="sníž. přenesená",J750,0)</f>
        <v>0</v>
      </c>
      <c r="BI750" s="175">
        <f>IF(N750="nulová",J750,0)</f>
        <v>0</v>
      </c>
      <c r="BJ750" s="18" t="s">
        <v>77</v>
      </c>
      <c r="BK750" s="175">
        <f>ROUND(I750*H750,2)</f>
        <v>0</v>
      </c>
      <c r="BL750" s="18" t="s">
        <v>125</v>
      </c>
      <c r="BM750" s="174" t="s">
        <v>825</v>
      </c>
    </row>
    <row r="751" spans="2:51" s="12" customFormat="1" ht="11.25">
      <c r="B751" s="176"/>
      <c r="C751" s="177"/>
      <c r="D751" s="178" t="s">
        <v>127</v>
      </c>
      <c r="E751" s="179" t="s">
        <v>19</v>
      </c>
      <c r="F751" s="180" t="s">
        <v>167</v>
      </c>
      <c r="G751" s="177"/>
      <c r="H751" s="179" t="s">
        <v>19</v>
      </c>
      <c r="I751" s="181"/>
      <c r="J751" s="177"/>
      <c r="K751" s="177"/>
      <c r="L751" s="182"/>
      <c r="M751" s="183"/>
      <c r="N751" s="184"/>
      <c r="O751" s="184"/>
      <c r="P751" s="184"/>
      <c r="Q751" s="184"/>
      <c r="R751" s="184"/>
      <c r="S751" s="184"/>
      <c r="T751" s="185"/>
      <c r="AT751" s="186" t="s">
        <v>127</v>
      </c>
      <c r="AU751" s="186" t="s">
        <v>77</v>
      </c>
      <c r="AV751" s="12" t="s">
        <v>77</v>
      </c>
      <c r="AW751" s="12" t="s">
        <v>33</v>
      </c>
      <c r="AX751" s="12" t="s">
        <v>72</v>
      </c>
      <c r="AY751" s="186" t="s">
        <v>120</v>
      </c>
    </row>
    <row r="752" spans="2:51" s="12" customFormat="1" ht="11.25">
      <c r="B752" s="176"/>
      <c r="C752" s="177"/>
      <c r="D752" s="178" t="s">
        <v>127</v>
      </c>
      <c r="E752" s="179" t="s">
        <v>19</v>
      </c>
      <c r="F752" s="180" t="s">
        <v>173</v>
      </c>
      <c r="G752" s="177"/>
      <c r="H752" s="179" t="s">
        <v>19</v>
      </c>
      <c r="I752" s="181"/>
      <c r="J752" s="177"/>
      <c r="K752" s="177"/>
      <c r="L752" s="182"/>
      <c r="M752" s="183"/>
      <c r="N752" s="184"/>
      <c r="O752" s="184"/>
      <c r="P752" s="184"/>
      <c r="Q752" s="184"/>
      <c r="R752" s="184"/>
      <c r="S752" s="184"/>
      <c r="T752" s="185"/>
      <c r="AT752" s="186" t="s">
        <v>127</v>
      </c>
      <c r="AU752" s="186" t="s">
        <v>77</v>
      </c>
      <c r="AV752" s="12" t="s">
        <v>77</v>
      </c>
      <c r="AW752" s="12" t="s">
        <v>33</v>
      </c>
      <c r="AX752" s="12" t="s">
        <v>72</v>
      </c>
      <c r="AY752" s="186" t="s">
        <v>120</v>
      </c>
    </row>
    <row r="753" spans="2:51" s="13" customFormat="1" ht="11.25">
      <c r="B753" s="187"/>
      <c r="C753" s="188"/>
      <c r="D753" s="178" t="s">
        <v>127</v>
      </c>
      <c r="E753" s="189" t="s">
        <v>19</v>
      </c>
      <c r="F753" s="190" t="s">
        <v>174</v>
      </c>
      <c r="G753" s="188"/>
      <c r="H753" s="191">
        <v>200</v>
      </c>
      <c r="I753" s="192"/>
      <c r="J753" s="188"/>
      <c r="K753" s="188"/>
      <c r="L753" s="193"/>
      <c r="M753" s="194"/>
      <c r="N753" s="195"/>
      <c r="O753" s="195"/>
      <c r="P753" s="195"/>
      <c r="Q753" s="195"/>
      <c r="R753" s="195"/>
      <c r="S753" s="195"/>
      <c r="T753" s="196"/>
      <c r="AT753" s="197" t="s">
        <v>127</v>
      </c>
      <c r="AU753" s="197" t="s">
        <v>77</v>
      </c>
      <c r="AV753" s="13" t="s">
        <v>79</v>
      </c>
      <c r="AW753" s="13" t="s">
        <v>33</v>
      </c>
      <c r="AX753" s="13" t="s">
        <v>72</v>
      </c>
      <c r="AY753" s="197" t="s">
        <v>120</v>
      </c>
    </row>
    <row r="754" spans="2:51" s="15" customFormat="1" ht="11.25">
      <c r="B754" s="220"/>
      <c r="C754" s="221"/>
      <c r="D754" s="178" t="s">
        <v>127</v>
      </c>
      <c r="E754" s="222" t="s">
        <v>19</v>
      </c>
      <c r="F754" s="223" t="s">
        <v>242</v>
      </c>
      <c r="G754" s="221"/>
      <c r="H754" s="224">
        <v>200</v>
      </c>
      <c r="I754" s="225"/>
      <c r="J754" s="221"/>
      <c r="K754" s="221"/>
      <c r="L754" s="226"/>
      <c r="M754" s="227"/>
      <c r="N754" s="228"/>
      <c r="O754" s="228"/>
      <c r="P754" s="228"/>
      <c r="Q754" s="228"/>
      <c r="R754" s="228"/>
      <c r="S754" s="228"/>
      <c r="T754" s="229"/>
      <c r="AT754" s="230" t="s">
        <v>127</v>
      </c>
      <c r="AU754" s="230" t="s">
        <v>77</v>
      </c>
      <c r="AV754" s="15" t="s">
        <v>119</v>
      </c>
      <c r="AW754" s="15" t="s">
        <v>33</v>
      </c>
      <c r="AX754" s="15" t="s">
        <v>72</v>
      </c>
      <c r="AY754" s="230" t="s">
        <v>120</v>
      </c>
    </row>
    <row r="755" spans="2:51" s="14" customFormat="1" ht="11.25">
      <c r="B755" s="198"/>
      <c r="C755" s="199"/>
      <c r="D755" s="178" t="s">
        <v>127</v>
      </c>
      <c r="E755" s="200" t="s">
        <v>19</v>
      </c>
      <c r="F755" s="201" t="s">
        <v>130</v>
      </c>
      <c r="G755" s="199"/>
      <c r="H755" s="202">
        <v>200</v>
      </c>
      <c r="I755" s="203"/>
      <c r="J755" s="199"/>
      <c r="K755" s="199"/>
      <c r="L755" s="204"/>
      <c r="M755" s="205"/>
      <c r="N755" s="206"/>
      <c r="O755" s="206"/>
      <c r="P755" s="206"/>
      <c r="Q755" s="206"/>
      <c r="R755" s="206"/>
      <c r="S755" s="206"/>
      <c r="T755" s="207"/>
      <c r="AT755" s="208" t="s">
        <v>127</v>
      </c>
      <c r="AU755" s="208" t="s">
        <v>77</v>
      </c>
      <c r="AV755" s="14" t="s">
        <v>131</v>
      </c>
      <c r="AW755" s="14" t="s">
        <v>33</v>
      </c>
      <c r="AX755" s="14" t="s">
        <v>77</v>
      </c>
      <c r="AY755" s="208" t="s">
        <v>120</v>
      </c>
    </row>
    <row r="756" spans="1:65" s="2" customFormat="1" ht="16.5" customHeight="1">
      <c r="A756" s="35"/>
      <c r="B756" s="36"/>
      <c r="C756" s="162" t="s">
        <v>826</v>
      </c>
      <c r="D756" s="162" t="s">
        <v>121</v>
      </c>
      <c r="E756" s="163" t="s">
        <v>827</v>
      </c>
      <c r="F756" s="164" t="s">
        <v>828</v>
      </c>
      <c r="G756" s="165" t="s">
        <v>192</v>
      </c>
      <c r="H756" s="166">
        <v>102</v>
      </c>
      <c r="I756" s="167"/>
      <c r="J756" s="168">
        <f>ROUND(I756*H756,2)</f>
        <v>0</v>
      </c>
      <c r="K756" s="169"/>
      <c r="L756" s="40"/>
      <c r="M756" s="170" t="s">
        <v>19</v>
      </c>
      <c r="N756" s="171" t="s">
        <v>43</v>
      </c>
      <c r="O756" s="65"/>
      <c r="P756" s="172">
        <f>O756*H756</f>
        <v>0</v>
      </c>
      <c r="Q756" s="172">
        <v>0</v>
      </c>
      <c r="R756" s="172">
        <f>Q756*H756</f>
        <v>0</v>
      </c>
      <c r="S756" s="172">
        <v>0</v>
      </c>
      <c r="T756" s="173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174" t="s">
        <v>125</v>
      </c>
      <c r="AT756" s="174" t="s">
        <v>121</v>
      </c>
      <c r="AU756" s="174" t="s">
        <v>77</v>
      </c>
      <c r="AY756" s="18" t="s">
        <v>120</v>
      </c>
      <c r="BE756" s="175">
        <f>IF(N756="základní",J756,0)</f>
        <v>0</v>
      </c>
      <c r="BF756" s="175">
        <f>IF(N756="snížená",J756,0)</f>
        <v>0</v>
      </c>
      <c r="BG756" s="175">
        <f>IF(N756="zákl. přenesená",J756,0)</f>
        <v>0</v>
      </c>
      <c r="BH756" s="175">
        <f>IF(N756="sníž. přenesená",J756,0)</f>
        <v>0</v>
      </c>
      <c r="BI756" s="175">
        <f>IF(N756="nulová",J756,0)</f>
        <v>0</v>
      </c>
      <c r="BJ756" s="18" t="s">
        <v>77</v>
      </c>
      <c r="BK756" s="175">
        <f>ROUND(I756*H756,2)</f>
        <v>0</v>
      </c>
      <c r="BL756" s="18" t="s">
        <v>125</v>
      </c>
      <c r="BM756" s="174" t="s">
        <v>829</v>
      </c>
    </row>
    <row r="757" spans="2:51" s="12" customFormat="1" ht="11.25">
      <c r="B757" s="176"/>
      <c r="C757" s="177"/>
      <c r="D757" s="178" t="s">
        <v>127</v>
      </c>
      <c r="E757" s="179" t="s">
        <v>19</v>
      </c>
      <c r="F757" s="180" t="s">
        <v>830</v>
      </c>
      <c r="G757" s="177"/>
      <c r="H757" s="179" t="s">
        <v>19</v>
      </c>
      <c r="I757" s="181"/>
      <c r="J757" s="177"/>
      <c r="K757" s="177"/>
      <c r="L757" s="182"/>
      <c r="M757" s="183"/>
      <c r="N757" s="184"/>
      <c r="O757" s="184"/>
      <c r="P757" s="184"/>
      <c r="Q757" s="184"/>
      <c r="R757" s="184"/>
      <c r="S757" s="184"/>
      <c r="T757" s="185"/>
      <c r="AT757" s="186" t="s">
        <v>127</v>
      </c>
      <c r="AU757" s="186" t="s">
        <v>77</v>
      </c>
      <c r="AV757" s="12" t="s">
        <v>77</v>
      </c>
      <c r="AW757" s="12" t="s">
        <v>33</v>
      </c>
      <c r="AX757" s="12" t="s">
        <v>72</v>
      </c>
      <c r="AY757" s="186" t="s">
        <v>120</v>
      </c>
    </row>
    <row r="758" spans="2:51" s="13" customFormat="1" ht="11.25">
      <c r="B758" s="187"/>
      <c r="C758" s="188"/>
      <c r="D758" s="178" t="s">
        <v>127</v>
      </c>
      <c r="E758" s="189" t="s">
        <v>19</v>
      </c>
      <c r="F758" s="190" t="s">
        <v>831</v>
      </c>
      <c r="G758" s="188"/>
      <c r="H758" s="191">
        <v>102</v>
      </c>
      <c r="I758" s="192"/>
      <c r="J758" s="188"/>
      <c r="K758" s="188"/>
      <c r="L758" s="193"/>
      <c r="M758" s="194"/>
      <c r="N758" s="195"/>
      <c r="O758" s="195"/>
      <c r="P758" s="195"/>
      <c r="Q758" s="195"/>
      <c r="R758" s="195"/>
      <c r="S758" s="195"/>
      <c r="T758" s="196"/>
      <c r="AT758" s="197" t="s">
        <v>127</v>
      </c>
      <c r="AU758" s="197" t="s">
        <v>77</v>
      </c>
      <c r="AV758" s="13" t="s">
        <v>79</v>
      </c>
      <c r="AW758" s="13" t="s">
        <v>33</v>
      </c>
      <c r="AX758" s="13" t="s">
        <v>72</v>
      </c>
      <c r="AY758" s="197" t="s">
        <v>120</v>
      </c>
    </row>
    <row r="759" spans="2:51" s="15" customFormat="1" ht="11.25">
      <c r="B759" s="220"/>
      <c r="C759" s="221"/>
      <c r="D759" s="178" t="s">
        <v>127</v>
      </c>
      <c r="E759" s="222" t="s">
        <v>19</v>
      </c>
      <c r="F759" s="223" t="s">
        <v>242</v>
      </c>
      <c r="G759" s="221"/>
      <c r="H759" s="224">
        <v>102</v>
      </c>
      <c r="I759" s="225"/>
      <c r="J759" s="221"/>
      <c r="K759" s="221"/>
      <c r="L759" s="226"/>
      <c r="M759" s="227"/>
      <c r="N759" s="228"/>
      <c r="O759" s="228"/>
      <c r="P759" s="228"/>
      <c r="Q759" s="228"/>
      <c r="R759" s="228"/>
      <c r="S759" s="228"/>
      <c r="T759" s="229"/>
      <c r="AT759" s="230" t="s">
        <v>127</v>
      </c>
      <c r="AU759" s="230" t="s">
        <v>77</v>
      </c>
      <c r="AV759" s="15" t="s">
        <v>119</v>
      </c>
      <c r="AW759" s="15" t="s">
        <v>33</v>
      </c>
      <c r="AX759" s="15" t="s">
        <v>72</v>
      </c>
      <c r="AY759" s="230" t="s">
        <v>120</v>
      </c>
    </row>
    <row r="760" spans="2:51" s="14" customFormat="1" ht="11.25">
      <c r="B760" s="198"/>
      <c r="C760" s="199"/>
      <c r="D760" s="178" t="s">
        <v>127</v>
      </c>
      <c r="E760" s="200" t="s">
        <v>19</v>
      </c>
      <c r="F760" s="201" t="s">
        <v>130</v>
      </c>
      <c r="G760" s="199"/>
      <c r="H760" s="202">
        <v>102</v>
      </c>
      <c r="I760" s="203"/>
      <c r="J760" s="199"/>
      <c r="K760" s="199"/>
      <c r="L760" s="204"/>
      <c r="M760" s="205"/>
      <c r="N760" s="206"/>
      <c r="O760" s="206"/>
      <c r="P760" s="206"/>
      <c r="Q760" s="206"/>
      <c r="R760" s="206"/>
      <c r="S760" s="206"/>
      <c r="T760" s="207"/>
      <c r="AT760" s="208" t="s">
        <v>127</v>
      </c>
      <c r="AU760" s="208" t="s">
        <v>77</v>
      </c>
      <c r="AV760" s="14" t="s">
        <v>131</v>
      </c>
      <c r="AW760" s="14" t="s">
        <v>33</v>
      </c>
      <c r="AX760" s="14" t="s">
        <v>77</v>
      </c>
      <c r="AY760" s="208" t="s">
        <v>120</v>
      </c>
    </row>
    <row r="761" spans="1:65" s="2" customFormat="1" ht="16.5" customHeight="1">
      <c r="A761" s="35"/>
      <c r="B761" s="36"/>
      <c r="C761" s="162" t="s">
        <v>832</v>
      </c>
      <c r="D761" s="162" t="s">
        <v>121</v>
      </c>
      <c r="E761" s="163" t="s">
        <v>833</v>
      </c>
      <c r="F761" s="164" t="s">
        <v>834</v>
      </c>
      <c r="G761" s="165" t="s">
        <v>124</v>
      </c>
      <c r="H761" s="166">
        <v>91.232</v>
      </c>
      <c r="I761" s="167"/>
      <c r="J761" s="168">
        <f>ROUND(I761*H761,2)</f>
        <v>0</v>
      </c>
      <c r="K761" s="169"/>
      <c r="L761" s="40"/>
      <c r="M761" s="170" t="s">
        <v>19</v>
      </c>
      <c r="N761" s="171" t="s">
        <v>43</v>
      </c>
      <c r="O761" s="65"/>
      <c r="P761" s="172">
        <f>O761*H761</f>
        <v>0</v>
      </c>
      <c r="Q761" s="172">
        <v>0</v>
      </c>
      <c r="R761" s="172">
        <f>Q761*H761</f>
        <v>0</v>
      </c>
      <c r="S761" s="172">
        <v>0</v>
      </c>
      <c r="T761" s="173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174" t="s">
        <v>125</v>
      </c>
      <c r="AT761" s="174" t="s">
        <v>121</v>
      </c>
      <c r="AU761" s="174" t="s">
        <v>77</v>
      </c>
      <c r="AY761" s="18" t="s">
        <v>120</v>
      </c>
      <c r="BE761" s="175">
        <f>IF(N761="základní",J761,0)</f>
        <v>0</v>
      </c>
      <c r="BF761" s="175">
        <f>IF(N761="snížená",J761,0)</f>
        <v>0</v>
      </c>
      <c r="BG761" s="175">
        <f>IF(N761="zákl. přenesená",J761,0)</f>
        <v>0</v>
      </c>
      <c r="BH761" s="175">
        <f>IF(N761="sníž. přenesená",J761,0)</f>
        <v>0</v>
      </c>
      <c r="BI761" s="175">
        <f>IF(N761="nulová",J761,0)</f>
        <v>0</v>
      </c>
      <c r="BJ761" s="18" t="s">
        <v>77</v>
      </c>
      <c r="BK761" s="175">
        <f>ROUND(I761*H761,2)</f>
        <v>0</v>
      </c>
      <c r="BL761" s="18" t="s">
        <v>125</v>
      </c>
      <c r="BM761" s="174" t="s">
        <v>835</v>
      </c>
    </row>
    <row r="762" spans="2:51" s="12" customFormat="1" ht="11.25">
      <c r="B762" s="176"/>
      <c r="C762" s="177"/>
      <c r="D762" s="178" t="s">
        <v>127</v>
      </c>
      <c r="E762" s="179" t="s">
        <v>19</v>
      </c>
      <c r="F762" s="180" t="s">
        <v>836</v>
      </c>
      <c r="G762" s="177"/>
      <c r="H762" s="179" t="s">
        <v>19</v>
      </c>
      <c r="I762" s="181"/>
      <c r="J762" s="177"/>
      <c r="K762" s="177"/>
      <c r="L762" s="182"/>
      <c r="M762" s="183"/>
      <c r="N762" s="184"/>
      <c r="O762" s="184"/>
      <c r="P762" s="184"/>
      <c r="Q762" s="184"/>
      <c r="R762" s="184"/>
      <c r="S762" s="184"/>
      <c r="T762" s="185"/>
      <c r="AT762" s="186" t="s">
        <v>127</v>
      </c>
      <c r="AU762" s="186" t="s">
        <v>77</v>
      </c>
      <c r="AV762" s="12" t="s">
        <v>77</v>
      </c>
      <c r="AW762" s="12" t="s">
        <v>33</v>
      </c>
      <c r="AX762" s="12" t="s">
        <v>72</v>
      </c>
      <c r="AY762" s="186" t="s">
        <v>120</v>
      </c>
    </row>
    <row r="763" spans="2:51" s="13" customFormat="1" ht="11.25">
      <c r="B763" s="187"/>
      <c r="C763" s="188"/>
      <c r="D763" s="178" t="s">
        <v>127</v>
      </c>
      <c r="E763" s="189" t="s">
        <v>19</v>
      </c>
      <c r="F763" s="190" t="s">
        <v>837</v>
      </c>
      <c r="G763" s="188"/>
      <c r="H763" s="191">
        <v>56.31</v>
      </c>
      <c r="I763" s="192"/>
      <c r="J763" s="188"/>
      <c r="K763" s="188"/>
      <c r="L763" s="193"/>
      <c r="M763" s="194"/>
      <c r="N763" s="195"/>
      <c r="O763" s="195"/>
      <c r="P763" s="195"/>
      <c r="Q763" s="195"/>
      <c r="R763" s="195"/>
      <c r="S763" s="195"/>
      <c r="T763" s="196"/>
      <c r="AT763" s="197" t="s">
        <v>127</v>
      </c>
      <c r="AU763" s="197" t="s">
        <v>77</v>
      </c>
      <c r="AV763" s="13" t="s">
        <v>79</v>
      </c>
      <c r="AW763" s="13" t="s">
        <v>33</v>
      </c>
      <c r="AX763" s="13" t="s">
        <v>72</v>
      </c>
      <c r="AY763" s="197" t="s">
        <v>120</v>
      </c>
    </row>
    <row r="764" spans="2:51" s="12" customFormat="1" ht="11.25">
      <c r="B764" s="176"/>
      <c r="C764" s="177"/>
      <c r="D764" s="178" t="s">
        <v>127</v>
      </c>
      <c r="E764" s="179" t="s">
        <v>19</v>
      </c>
      <c r="F764" s="180" t="s">
        <v>838</v>
      </c>
      <c r="G764" s="177"/>
      <c r="H764" s="179" t="s">
        <v>19</v>
      </c>
      <c r="I764" s="181"/>
      <c r="J764" s="177"/>
      <c r="K764" s="177"/>
      <c r="L764" s="182"/>
      <c r="M764" s="183"/>
      <c r="N764" s="184"/>
      <c r="O764" s="184"/>
      <c r="P764" s="184"/>
      <c r="Q764" s="184"/>
      <c r="R764" s="184"/>
      <c r="S764" s="184"/>
      <c r="T764" s="185"/>
      <c r="AT764" s="186" t="s">
        <v>127</v>
      </c>
      <c r="AU764" s="186" t="s">
        <v>77</v>
      </c>
      <c r="AV764" s="12" t="s">
        <v>77</v>
      </c>
      <c r="AW764" s="12" t="s">
        <v>33</v>
      </c>
      <c r="AX764" s="12" t="s">
        <v>72</v>
      </c>
      <c r="AY764" s="186" t="s">
        <v>120</v>
      </c>
    </row>
    <row r="765" spans="2:51" s="13" customFormat="1" ht="11.25">
      <c r="B765" s="187"/>
      <c r="C765" s="188"/>
      <c r="D765" s="178" t="s">
        <v>127</v>
      </c>
      <c r="E765" s="189" t="s">
        <v>19</v>
      </c>
      <c r="F765" s="190" t="s">
        <v>839</v>
      </c>
      <c r="G765" s="188"/>
      <c r="H765" s="191">
        <v>24.336</v>
      </c>
      <c r="I765" s="192"/>
      <c r="J765" s="188"/>
      <c r="K765" s="188"/>
      <c r="L765" s="193"/>
      <c r="M765" s="194"/>
      <c r="N765" s="195"/>
      <c r="O765" s="195"/>
      <c r="P765" s="195"/>
      <c r="Q765" s="195"/>
      <c r="R765" s="195"/>
      <c r="S765" s="195"/>
      <c r="T765" s="196"/>
      <c r="AT765" s="197" t="s">
        <v>127</v>
      </c>
      <c r="AU765" s="197" t="s">
        <v>77</v>
      </c>
      <c r="AV765" s="13" t="s">
        <v>79</v>
      </c>
      <c r="AW765" s="13" t="s">
        <v>33</v>
      </c>
      <c r="AX765" s="13" t="s">
        <v>72</v>
      </c>
      <c r="AY765" s="197" t="s">
        <v>120</v>
      </c>
    </row>
    <row r="766" spans="2:51" s="12" customFormat="1" ht="11.25">
      <c r="B766" s="176"/>
      <c r="C766" s="177"/>
      <c r="D766" s="178" t="s">
        <v>127</v>
      </c>
      <c r="E766" s="179" t="s">
        <v>19</v>
      </c>
      <c r="F766" s="180" t="s">
        <v>840</v>
      </c>
      <c r="G766" s="177"/>
      <c r="H766" s="179" t="s">
        <v>19</v>
      </c>
      <c r="I766" s="181"/>
      <c r="J766" s="177"/>
      <c r="K766" s="177"/>
      <c r="L766" s="182"/>
      <c r="M766" s="183"/>
      <c r="N766" s="184"/>
      <c r="O766" s="184"/>
      <c r="P766" s="184"/>
      <c r="Q766" s="184"/>
      <c r="R766" s="184"/>
      <c r="S766" s="184"/>
      <c r="T766" s="185"/>
      <c r="AT766" s="186" t="s">
        <v>127</v>
      </c>
      <c r="AU766" s="186" t="s">
        <v>77</v>
      </c>
      <c r="AV766" s="12" t="s">
        <v>77</v>
      </c>
      <c r="AW766" s="12" t="s">
        <v>33</v>
      </c>
      <c r="AX766" s="12" t="s">
        <v>72</v>
      </c>
      <c r="AY766" s="186" t="s">
        <v>120</v>
      </c>
    </row>
    <row r="767" spans="2:51" s="13" customFormat="1" ht="11.25">
      <c r="B767" s="187"/>
      <c r="C767" s="188"/>
      <c r="D767" s="178" t="s">
        <v>127</v>
      </c>
      <c r="E767" s="189" t="s">
        <v>19</v>
      </c>
      <c r="F767" s="190" t="s">
        <v>841</v>
      </c>
      <c r="G767" s="188"/>
      <c r="H767" s="191">
        <v>10.27</v>
      </c>
      <c r="I767" s="192"/>
      <c r="J767" s="188"/>
      <c r="K767" s="188"/>
      <c r="L767" s="193"/>
      <c r="M767" s="194"/>
      <c r="N767" s="195"/>
      <c r="O767" s="195"/>
      <c r="P767" s="195"/>
      <c r="Q767" s="195"/>
      <c r="R767" s="195"/>
      <c r="S767" s="195"/>
      <c r="T767" s="196"/>
      <c r="AT767" s="197" t="s">
        <v>127</v>
      </c>
      <c r="AU767" s="197" t="s">
        <v>77</v>
      </c>
      <c r="AV767" s="13" t="s">
        <v>79</v>
      </c>
      <c r="AW767" s="13" t="s">
        <v>33</v>
      </c>
      <c r="AX767" s="13" t="s">
        <v>72</v>
      </c>
      <c r="AY767" s="197" t="s">
        <v>120</v>
      </c>
    </row>
    <row r="768" spans="2:51" s="12" customFormat="1" ht="11.25">
      <c r="B768" s="176"/>
      <c r="C768" s="177"/>
      <c r="D768" s="178" t="s">
        <v>127</v>
      </c>
      <c r="E768" s="179" t="s">
        <v>19</v>
      </c>
      <c r="F768" s="180" t="s">
        <v>842</v>
      </c>
      <c r="G768" s="177"/>
      <c r="H768" s="179" t="s">
        <v>19</v>
      </c>
      <c r="I768" s="181"/>
      <c r="J768" s="177"/>
      <c r="K768" s="177"/>
      <c r="L768" s="182"/>
      <c r="M768" s="183"/>
      <c r="N768" s="184"/>
      <c r="O768" s="184"/>
      <c r="P768" s="184"/>
      <c r="Q768" s="184"/>
      <c r="R768" s="184"/>
      <c r="S768" s="184"/>
      <c r="T768" s="185"/>
      <c r="AT768" s="186" t="s">
        <v>127</v>
      </c>
      <c r="AU768" s="186" t="s">
        <v>77</v>
      </c>
      <c r="AV768" s="12" t="s">
        <v>77</v>
      </c>
      <c r="AW768" s="12" t="s">
        <v>33</v>
      </c>
      <c r="AX768" s="12" t="s">
        <v>72</v>
      </c>
      <c r="AY768" s="186" t="s">
        <v>120</v>
      </c>
    </row>
    <row r="769" spans="2:51" s="13" customFormat="1" ht="11.25">
      <c r="B769" s="187"/>
      <c r="C769" s="188"/>
      <c r="D769" s="178" t="s">
        <v>127</v>
      </c>
      <c r="E769" s="189" t="s">
        <v>19</v>
      </c>
      <c r="F769" s="190" t="s">
        <v>843</v>
      </c>
      <c r="G769" s="188"/>
      <c r="H769" s="191">
        <v>0.316</v>
      </c>
      <c r="I769" s="192"/>
      <c r="J769" s="188"/>
      <c r="K769" s="188"/>
      <c r="L769" s="193"/>
      <c r="M769" s="194"/>
      <c r="N769" s="195"/>
      <c r="O769" s="195"/>
      <c r="P769" s="195"/>
      <c r="Q769" s="195"/>
      <c r="R769" s="195"/>
      <c r="S769" s="195"/>
      <c r="T769" s="196"/>
      <c r="AT769" s="197" t="s">
        <v>127</v>
      </c>
      <c r="AU769" s="197" t="s">
        <v>77</v>
      </c>
      <c r="AV769" s="13" t="s">
        <v>79</v>
      </c>
      <c r="AW769" s="13" t="s">
        <v>33</v>
      </c>
      <c r="AX769" s="13" t="s">
        <v>72</v>
      </c>
      <c r="AY769" s="197" t="s">
        <v>120</v>
      </c>
    </row>
    <row r="770" spans="2:51" s="15" customFormat="1" ht="11.25">
      <c r="B770" s="220"/>
      <c r="C770" s="221"/>
      <c r="D770" s="178" t="s">
        <v>127</v>
      </c>
      <c r="E770" s="222" t="s">
        <v>19</v>
      </c>
      <c r="F770" s="223" t="s">
        <v>242</v>
      </c>
      <c r="G770" s="221"/>
      <c r="H770" s="224">
        <v>91.232</v>
      </c>
      <c r="I770" s="225"/>
      <c r="J770" s="221"/>
      <c r="K770" s="221"/>
      <c r="L770" s="226"/>
      <c r="M770" s="227"/>
      <c r="N770" s="228"/>
      <c r="O770" s="228"/>
      <c r="P770" s="228"/>
      <c r="Q770" s="228"/>
      <c r="R770" s="228"/>
      <c r="S770" s="228"/>
      <c r="T770" s="229"/>
      <c r="AT770" s="230" t="s">
        <v>127</v>
      </c>
      <c r="AU770" s="230" t="s">
        <v>77</v>
      </c>
      <c r="AV770" s="15" t="s">
        <v>119</v>
      </c>
      <c r="AW770" s="15" t="s">
        <v>33</v>
      </c>
      <c r="AX770" s="15" t="s">
        <v>72</v>
      </c>
      <c r="AY770" s="230" t="s">
        <v>120</v>
      </c>
    </row>
    <row r="771" spans="2:51" s="14" customFormat="1" ht="11.25">
      <c r="B771" s="198"/>
      <c r="C771" s="199"/>
      <c r="D771" s="178" t="s">
        <v>127</v>
      </c>
      <c r="E771" s="200" t="s">
        <v>19</v>
      </c>
      <c r="F771" s="201" t="s">
        <v>130</v>
      </c>
      <c r="G771" s="199"/>
      <c r="H771" s="202">
        <v>91.232</v>
      </c>
      <c r="I771" s="203"/>
      <c r="J771" s="199"/>
      <c r="K771" s="199"/>
      <c r="L771" s="204"/>
      <c r="M771" s="205"/>
      <c r="N771" s="206"/>
      <c r="O771" s="206"/>
      <c r="P771" s="206"/>
      <c r="Q771" s="206"/>
      <c r="R771" s="206"/>
      <c r="S771" s="206"/>
      <c r="T771" s="207"/>
      <c r="AT771" s="208" t="s">
        <v>127</v>
      </c>
      <c r="AU771" s="208" t="s">
        <v>77</v>
      </c>
      <c r="AV771" s="14" t="s">
        <v>131</v>
      </c>
      <c r="AW771" s="14" t="s">
        <v>33</v>
      </c>
      <c r="AX771" s="14" t="s">
        <v>77</v>
      </c>
      <c r="AY771" s="208" t="s">
        <v>120</v>
      </c>
    </row>
    <row r="772" spans="1:65" s="2" customFormat="1" ht="24.2" customHeight="1">
      <c r="A772" s="35"/>
      <c r="B772" s="36"/>
      <c r="C772" s="162" t="s">
        <v>844</v>
      </c>
      <c r="D772" s="162" t="s">
        <v>121</v>
      </c>
      <c r="E772" s="163" t="s">
        <v>845</v>
      </c>
      <c r="F772" s="164" t="s">
        <v>846</v>
      </c>
      <c r="G772" s="165" t="s">
        <v>124</v>
      </c>
      <c r="H772" s="166">
        <v>1824.64</v>
      </c>
      <c r="I772" s="167"/>
      <c r="J772" s="168">
        <f>ROUND(I772*H772,2)</f>
        <v>0</v>
      </c>
      <c r="K772" s="169"/>
      <c r="L772" s="40"/>
      <c r="M772" s="170" t="s">
        <v>19</v>
      </c>
      <c r="N772" s="171" t="s">
        <v>43</v>
      </c>
      <c r="O772" s="65"/>
      <c r="P772" s="172">
        <f>O772*H772</f>
        <v>0</v>
      </c>
      <c r="Q772" s="172">
        <v>0</v>
      </c>
      <c r="R772" s="172">
        <f>Q772*H772</f>
        <v>0</v>
      </c>
      <c r="S772" s="172">
        <v>0</v>
      </c>
      <c r="T772" s="173">
        <f>S772*H772</f>
        <v>0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R772" s="174" t="s">
        <v>125</v>
      </c>
      <c r="AT772" s="174" t="s">
        <v>121</v>
      </c>
      <c r="AU772" s="174" t="s">
        <v>77</v>
      </c>
      <c r="AY772" s="18" t="s">
        <v>120</v>
      </c>
      <c r="BE772" s="175">
        <f>IF(N772="základní",J772,0)</f>
        <v>0</v>
      </c>
      <c r="BF772" s="175">
        <f>IF(N772="snížená",J772,0)</f>
        <v>0</v>
      </c>
      <c r="BG772" s="175">
        <f>IF(N772="zákl. přenesená",J772,0)</f>
        <v>0</v>
      </c>
      <c r="BH772" s="175">
        <f>IF(N772="sníž. přenesená",J772,0)</f>
        <v>0</v>
      </c>
      <c r="BI772" s="175">
        <f>IF(N772="nulová",J772,0)</f>
        <v>0</v>
      </c>
      <c r="BJ772" s="18" t="s">
        <v>77</v>
      </c>
      <c r="BK772" s="175">
        <f>ROUND(I772*H772,2)</f>
        <v>0</v>
      </c>
      <c r="BL772" s="18" t="s">
        <v>125</v>
      </c>
      <c r="BM772" s="174" t="s">
        <v>847</v>
      </c>
    </row>
    <row r="773" spans="2:51" s="12" customFormat="1" ht="11.25">
      <c r="B773" s="176"/>
      <c r="C773" s="177"/>
      <c r="D773" s="178" t="s">
        <v>127</v>
      </c>
      <c r="E773" s="179" t="s">
        <v>19</v>
      </c>
      <c r="F773" s="180" t="s">
        <v>791</v>
      </c>
      <c r="G773" s="177"/>
      <c r="H773" s="179" t="s">
        <v>19</v>
      </c>
      <c r="I773" s="181"/>
      <c r="J773" s="177"/>
      <c r="K773" s="177"/>
      <c r="L773" s="182"/>
      <c r="M773" s="183"/>
      <c r="N773" s="184"/>
      <c r="O773" s="184"/>
      <c r="P773" s="184"/>
      <c r="Q773" s="184"/>
      <c r="R773" s="184"/>
      <c r="S773" s="184"/>
      <c r="T773" s="185"/>
      <c r="AT773" s="186" t="s">
        <v>127</v>
      </c>
      <c r="AU773" s="186" t="s">
        <v>77</v>
      </c>
      <c r="AV773" s="12" t="s">
        <v>77</v>
      </c>
      <c r="AW773" s="12" t="s">
        <v>33</v>
      </c>
      <c r="AX773" s="12" t="s">
        <v>72</v>
      </c>
      <c r="AY773" s="186" t="s">
        <v>120</v>
      </c>
    </row>
    <row r="774" spans="2:51" s="13" customFormat="1" ht="11.25">
      <c r="B774" s="187"/>
      <c r="C774" s="188"/>
      <c r="D774" s="178" t="s">
        <v>127</v>
      </c>
      <c r="E774" s="189" t="s">
        <v>19</v>
      </c>
      <c r="F774" s="190" t="s">
        <v>848</v>
      </c>
      <c r="G774" s="188"/>
      <c r="H774" s="191">
        <v>1824.64</v>
      </c>
      <c r="I774" s="192"/>
      <c r="J774" s="188"/>
      <c r="K774" s="188"/>
      <c r="L774" s="193"/>
      <c r="M774" s="194"/>
      <c r="N774" s="195"/>
      <c r="O774" s="195"/>
      <c r="P774" s="195"/>
      <c r="Q774" s="195"/>
      <c r="R774" s="195"/>
      <c r="S774" s="195"/>
      <c r="T774" s="196"/>
      <c r="AT774" s="197" t="s">
        <v>127</v>
      </c>
      <c r="AU774" s="197" t="s">
        <v>77</v>
      </c>
      <c r="AV774" s="13" t="s">
        <v>79</v>
      </c>
      <c r="AW774" s="13" t="s">
        <v>33</v>
      </c>
      <c r="AX774" s="13" t="s">
        <v>72</v>
      </c>
      <c r="AY774" s="197" t="s">
        <v>120</v>
      </c>
    </row>
    <row r="775" spans="2:51" s="14" customFormat="1" ht="11.25">
      <c r="B775" s="198"/>
      <c r="C775" s="199"/>
      <c r="D775" s="178" t="s">
        <v>127</v>
      </c>
      <c r="E775" s="200" t="s">
        <v>19</v>
      </c>
      <c r="F775" s="201" t="s">
        <v>130</v>
      </c>
      <c r="G775" s="199"/>
      <c r="H775" s="202">
        <v>1824.64</v>
      </c>
      <c r="I775" s="203"/>
      <c r="J775" s="199"/>
      <c r="K775" s="199"/>
      <c r="L775" s="204"/>
      <c r="M775" s="205"/>
      <c r="N775" s="206"/>
      <c r="O775" s="206"/>
      <c r="P775" s="206"/>
      <c r="Q775" s="206"/>
      <c r="R775" s="206"/>
      <c r="S775" s="206"/>
      <c r="T775" s="207"/>
      <c r="AT775" s="208" t="s">
        <v>127</v>
      </c>
      <c r="AU775" s="208" t="s">
        <v>77</v>
      </c>
      <c r="AV775" s="14" t="s">
        <v>131</v>
      </c>
      <c r="AW775" s="14" t="s">
        <v>33</v>
      </c>
      <c r="AX775" s="14" t="s">
        <v>77</v>
      </c>
      <c r="AY775" s="208" t="s">
        <v>120</v>
      </c>
    </row>
    <row r="776" spans="1:65" s="2" customFormat="1" ht="16.5" customHeight="1">
      <c r="A776" s="35"/>
      <c r="B776" s="36"/>
      <c r="C776" s="162" t="s">
        <v>849</v>
      </c>
      <c r="D776" s="162" t="s">
        <v>121</v>
      </c>
      <c r="E776" s="163" t="s">
        <v>850</v>
      </c>
      <c r="F776" s="164" t="s">
        <v>851</v>
      </c>
      <c r="G776" s="165" t="s">
        <v>124</v>
      </c>
      <c r="H776" s="166">
        <v>24.336</v>
      </c>
      <c r="I776" s="167"/>
      <c r="J776" s="168">
        <f>ROUND(I776*H776,2)</f>
        <v>0</v>
      </c>
      <c r="K776" s="169"/>
      <c r="L776" s="40"/>
      <c r="M776" s="170" t="s">
        <v>19</v>
      </c>
      <c r="N776" s="171" t="s">
        <v>43</v>
      </c>
      <c r="O776" s="65"/>
      <c r="P776" s="172">
        <f>O776*H776</f>
        <v>0</v>
      </c>
      <c r="Q776" s="172">
        <v>0</v>
      </c>
      <c r="R776" s="172">
        <f>Q776*H776</f>
        <v>0</v>
      </c>
      <c r="S776" s="172">
        <v>0</v>
      </c>
      <c r="T776" s="173">
        <f>S776*H776</f>
        <v>0</v>
      </c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R776" s="174" t="s">
        <v>125</v>
      </c>
      <c r="AT776" s="174" t="s">
        <v>121</v>
      </c>
      <c r="AU776" s="174" t="s">
        <v>77</v>
      </c>
      <c r="AY776" s="18" t="s">
        <v>120</v>
      </c>
      <c r="BE776" s="175">
        <f>IF(N776="základní",J776,0)</f>
        <v>0</v>
      </c>
      <c r="BF776" s="175">
        <f>IF(N776="snížená",J776,0)</f>
        <v>0</v>
      </c>
      <c r="BG776" s="175">
        <f>IF(N776="zákl. přenesená",J776,0)</f>
        <v>0</v>
      </c>
      <c r="BH776" s="175">
        <f>IF(N776="sníž. přenesená",J776,0)</f>
        <v>0</v>
      </c>
      <c r="BI776" s="175">
        <f>IF(N776="nulová",J776,0)</f>
        <v>0</v>
      </c>
      <c r="BJ776" s="18" t="s">
        <v>77</v>
      </c>
      <c r="BK776" s="175">
        <f>ROUND(I776*H776,2)</f>
        <v>0</v>
      </c>
      <c r="BL776" s="18" t="s">
        <v>125</v>
      </c>
      <c r="BM776" s="174" t="s">
        <v>852</v>
      </c>
    </row>
    <row r="777" spans="2:51" s="12" customFormat="1" ht="11.25">
      <c r="B777" s="176"/>
      <c r="C777" s="177"/>
      <c r="D777" s="178" t="s">
        <v>127</v>
      </c>
      <c r="E777" s="179" t="s">
        <v>19</v>
      </c>
      <c r="F777" s="180" t="s">
        <v>791</v>
      </c>
      <c r="G777" s="177"/>
      <c r="H777" s="179" t="s">
        <v>19</v>
      </c>
      <c r="I777" s="181"/>
      <c r="J777" s="177"/>
      <c r="K777" s="177"/>
      <c r="L777" s="182"/>
      <c r="M777" s="183"/>
      <c r="N777" s="184"/>
      <c r="O777" s="184"/>
      <c r="P777" s="184"/>
      <c r="Q777" s="184"/>
      <c r="R777" s="184"/>
      <c r="S777" s="184"/>
      <c r="T777" s="185"/>
      <c r="AT777" s="186" t="s">
        <v>127</v>
      </c>
      <c r="AU777" s="186" t="s">
        <v>77</v>
      </c>
      <c r="AV777" s="12" t="s">
        <v>77</v>
      </c>
      <c r="AW777" s="12" t="s">
        <v>33</v>
      </c>
      <c r="AX777" s="12" t="s">
        <v>72</v>
      </c>
      <c r="AY777" s="186" t="s">
        <v>120</v>
      </c>
    </row>
    <row r="778" spans="2:51" s="13" customFormat="1" ht="11.25">
      <c r="B778" s="187"/>
      <c r="C778" s="188"/>
      <c r="D778" s="178" t="s">
        <v>127</v>
      </c>
      <c r="E778" s="189" t="s">
        <v>19</v>
      </c>
      <c r="F778" s="190" t="s">
        <v>839</v>
      </c>
      <c r="G778" s="188"/>
      <c r="H778" s="191">
        <v>24.336</v>
      </c>
      <c r="I778" s="192"/>
      <c r="J778" s="188"/>
      <c r="K778" s="188"/>
      <c r="L778" s="193"/>
      <c r="M778" s="194"/>
      <c r="N778" s="195"/>
      <c r="O778" s="195"/>
      <c r="P778" s="195"/>
      <c r="Q778" s="195"/>
      <c r="R778" s="195"/>
      <c r="S778" s="195"/>
      <c r="T778" s="196"/>
      <c r="AT778" s="197" t="s">
        <v>127</v>
      </c>
      <c r="AU778" s="197" t="s">
        <v>77</v>
      </c>
      <c r="AV778" s="13" t="s">
        <v>79</v>
      </c>
      <c r="AW778" s="13" t="s">
        <v>33</v>
      </c>
      <c r="AX778" s="13" t="s">
        <v>72</v>
      </c>
      <c r="AY778" s="197" t="s">
        <v>120</v>
      </c>
    </row>
    <row r="779" spans="2:51" s="14" customFormat="1" ht="11.25">
      <c r="B779" s="198"/>
      <c r="C779" s="199"/>
      <c r="D779" s="178" t="s">
        <v>127</v>
      </c>
      <c r="E779" s="200" t="s">
        <v>19</v>
      </c>
      <c r="F779" s="201" t="s">
        <v>130</v>
      </c>
      <c r="G779" s="199"/>
      <c r="H779" s="202">
        <v>24.336</v>
      </c>
      <c r="I779" s="203"/>
      <c r="J779" s="199"/>
      <c r="K779" s="199"/>
      <c r="L779" s="204"/>
      <c r="M779" s="205"/>
      <c r="N779" s="206"/>
      <c r="O779" s="206"/>
      <c r="P779" s="206"/>
      <c r="Q779" s="206"/>
      <c r="R779" s="206"/>
      <c r="S779" s="206"/>
      <c r="T779" s="207"/>
      <c r="AT779" s="208" t="s">
        <v>127</v>
      </c>
      <c r="AU779" s="208" t="s">
        <v>77</v>
      </c>
      <c r="AV779" s="14" t="s">
        <v>131</v>
      </c>
      <c r="AW779" s="14" t="s">
        <v>33</v>
      </c>
      <c r="AX779" s="14" t="s">
        <v>77</v>
      </c>
      <c r="AY779" s="208" t="s">
        <v>120</v>
      </c>
    </row>
    <row r="780" spans="2:63" s="11" customFormat="1" ht="25.9" customHeight="1">
      <c r="B780" s="148"/>
      <c r="C780" s="149"/>
      <c r="D780" s="150" t="s">
        <v>71</v>
      </c>
      <c r="E780" s="151" t="s">
        <v>853</v>
      </c>
      <c r="F780" s="151" t="s">
        <v>854</v>
      </c>
      <c r="G780" s="149"/>
      <c r="H780" s="149"/>
      <c r="I780" s="152"/>
      <c r="J780" s="153">
        <f>BK780</f>
        <v>0</v>
      </c>
      <c r="K780" s="149"/>
      <c r="L780" s="154"/>
      <c r="M780" s="155"/>
      <c r="N780" s="156"/>
      <c r="O780" s="156"/>
      <c r="P780" s="157">
        <f>SUM(P781:P784)</f>
        <v>0</v>
      </c>
      <c r="Q780" s="156"/>
      <c r="R780" s="157">
        <f>SUM(R781:R784)</f>
        <v>0</v>
      </c>
      <c r="S780" s="156"/>
      <c r="T780" s="158">
        <f>SUM(T781:T784)</f>
        <v>0</v>
      </c>
      <c r="AR780" s="159" t="s">
        <v>119</v>
      </c>
      <c r="AT780" s="160" t="s">
        <v>71</v>
      </c>
      <c r="AU780" s="160" t="s">
        <v>72</v>
      </c>
      <c r="AY780" s="159" t="s">
        <v>120</v>
      </c>
      <c r="BK780" s="161">
        <f>SUM(BK781:BK784)</f>
        <v>0</v>
      </c>
    </row>
    <row r="781" spans="1:65" s="2" customFormat="1" ht="33" customHeight="1">
      <c r="A781" s="35"/>
      <c r="B781" s="36"/>
      <c r="C781" s="162" t="s">
        <v>855</v>
      </c>
      <c r="D781" s="162" t="s">
        <v>121</v>
      </c>
      <c r="E781" s="163" t="s">
        <v>856</v>
      </c>
      <c r="F781" s="164" t="s">
        <v>857</v>
      </c>
      <c r="G781" s="165" t="s">
        <v>124</v>
      </c>
      <c r="H781" s="166">
        <v>159.27</v>
      </c>
      <c r="I781" s="167"/>
      <c r="J781" s="168">
        <f>ROUND(I781*H781,2)</f>
        <v>0</v>
      </c>
      <c r="K781" s="169"/>
      <c r="L781" s="40"/>
      <c r="M781" s="170" t="s">
        <v>19</v>
      </c>
      <c r="N781" s="171" t="s">
        <v>43</v>
      </c>
      <c r="O781" s="65"/>
      <c r="P781" s="172">
        <f>O781*H781</f>
        <v>0</v>
      </c>
      <c r="Q781" s="172">
        <v>0</v>
      </c>
      <c r="R781" s="172">
        <f>Q781*H781</f>
        <v>0</v>
      </c>
      <c r="S781" s="172">
        <v>0</v>
      </c>
      <c r="T781" s="173">
        <f>S781*H781</f>
        <v>0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R781" s="174" t="s">
        <v>125</v>
      </c>
      <c r="AT781" s="174" t="s">
        <v>121</v>
      </c>
      <c r="AU781" s="174" t="s">
        <v>77</v>
      </c>
      <c r="AY781" s="18" t="s">
        <v>120</v>
      </c>
      <c r="BE781" s="175">
        <f>IF(N781="základní",J781,0)</f>
        <v>0</v>
      </c>
      <c r="BF781" s="175">
        <f>IF(N781="snížená",J781,0)</f>
        <v>0</v>
      </c>
      <c r="BG781" s="175">
        <f>IF(N781="zákl. přenesená",J781,0)</f>
        <v>0</v>
      </c>
      <c r="BH781" s="175">
        <f>IF(N781="sníž. přenesená",J781,0)</f>
        <v>0</v>
      </c>
      <c r="BI781" s="175">
        <f>IF(N781="nulová",J781,0)</f>
        <v>0</v>
      </c>
      <c r="BJ781" s="18" t="s">
        <v>77</v>
      </c>
      <c r="BK781" s="175">
        <f>ROUND(I781*H781,2)</f>
        <v>0</v>
      </c>
      <c r="BL781" s="18" t="s">
        <v>125</v>
      </c>
      <c r="BM781" s="174" t="s">
        <v>858</v>
      </c>
    </row>
    <row r="782" spans="2:51" s="12" customFormat="1" ht="11.25">
      <c r="B782" s="176"/>
      <c r="C782" s="177"/>
      <c r="D782" s="178" t="s">
        <v>127</v>
      </c>
      <c r="E782" s="179" t="s">
        <v>19</v>
      </c>
      <c r="F782" s="180" t="s">
        <v>791</v>
      </c>
      <c r="G782" s="177"/>
      <c r="H782" s="179" t="s">
        <v>19</v>
      </c>
      <c r="I782" s="181"/>
      <c r="J782" s="177"/>
      <c r="K782" s="177"/>
      <c r="L782" s="182"/>
      <c r="M782" s="183"/>
      <c r="N782" s="184"/>
      <c r="O782" s="184"/>
      <c r="P782" s="184"/>
      <c r="Q782" s="184"/>
      <c r="R782" s="184"/>
      <c r="S782" s="184"/>
      <c r="T782" s="185"/>
      <c r="AT782" s="186" t="s">
        <v>127</v>
      </c>
      <c r="AU782" s="186" t="s">
        <v>77</v>
      </c>
      <c r="AV782" s="12" t="s">
        <v>77</v>
      </c>
      <c r="AW782" s="12" t="s">
        <v>33</v>
      </c>
      <c r="AX782" s="12" t="s">
        <v>72</v>
      </c>
      <c r="AY782" s="186" t="s">
        <v>120</v>
      </c>
    </row>
    <row r="783" spans="2:51" s="13" customFormat="1" ht="11.25">
      <c r="B783" s="187"/>
      <c r="C783" s="188"/>
      <c r="D783" s="178" t="s">
        <v>127</v>
      </c>
      <c r="E783" s="189" t="s">
        <v>19</v>
      </c>
      <c r="F783" s="190" t="s">
        <v>859</v>
      </c>
      <c r="G783" s="188"/>
      <c r="H783" s="191">
        <v>159.27</v>
      </c>
      <c r="I783" s="192"/>
      <c r="J783" s="188"/>
      <c r="K783" s="188"/>
      <c r="L783" s="193"/>
      <c r="M783" s="194"/>
      <c r="N783" s="195"/>
      <c r="O783" s="195"/>
      <c r="P783" s="195"/>
      <c r="Q783" s="195"/>
      <c r="R783" s="195"/>
      <c r="S783" s="195"/>
      <c r="T783" s="196"/>
      <c r="AT783" s="197" t="s">
        <v>127</v>
      </c>
      <c r="AU783" s="197" t="s">
        <v>77</v>
      </c>
      <c r="AV783" s="13" t="s">
        <v>79</v>
      </c>
      <c r="AW783" s="13" t="s">
        <v>33</v>
      </c>
      <c r="AX783" s="13" t="s">
        <v>72</v>
      </c>
      <c r="AY783" s="197" t="s">
        <v>120</v>
      </c>
    </row>
    <row r="784" spans="2:51" s="14" customFormat="1" ht="11.25">
      <c r="B784" s="198"/>
      <c r="C784" s="199"/>
      <c r="D784" s="178" t="s">
        <v>127</v>
      </c>
      <c r="E784" s="200" t="s">
        <v>19</v>
      </c>
      <c r="F784" s="201" t="s">
        <v>130</v>
      </c>
      <c r="G784" s="199"/>
      <c r="H784" s="202">
        <v>159.27</v>
      </c>
      <c r="I784" s="203"/>
      <c r="J784" s="199"/>
      <c r="K784" s="199"/>
      <c r="L784" s="204"/>
      <c r="M784" s="205"/>
      <c r="N784" s="206"/>
      <c r="O784" s="206"/>
      <c r="P784" s="206"/>
      <c r="Q784" s="206"/>
      <c r="R784" s="206"/>
      <c r="S784" s="206"/>
      <c r="T784" s="207"/>
      <c r="AT784" s="208" t="s">
        <v>127</v>
      </c>
      <c r="AU784" s="208" t="s">
        <v>77</v>
      </c>
      <c r="AV784" s="14" t="s">
        <v>131</v>
      </c>
      <c r="AW784" s="14" t="s">
        <v>33</v>
      </c>
      <c r="AX784" s="14" t="s">
        <v>77</v>
      </c>
      <c r="AY784" s="208" t="s">
        <v>120</v>
      </c>
    </row>
    <row r="785" spans="2:63" s="11" customFormat="1" ht="25.9" customHeight="1">
      <c r="B785" s="148"/>
      <c r="C785" s="149"/>
      <c r="D785" s="150" t="s">
        <v>71</v>
      </c>
      <c r="E785" s="151" t="s">
        <v>860</v>
      </c>
      <c r="F785" s="151" t="s">
        <v>861</v>
      </c>
      <c r="G785" s="149"/>
      <c r="H785" s="149"/>
      <c r="I785" s="152"/>
      <c r="J785" s="153">
        <f>BK785</f>
        <v>0</v>
      </c>
      <c r="K785" s="149"/>
      <c r="L785" s="154"/>
      <c r="M785" s="155"/>
      <c r="N785" s="156"/>
      <c r="O785" s="156"/>
      <c r="P785" s="157">
        <f>SUM(P786:P815)</f>
        <v>0</v>
      </c>
      <c r="Q785" s="156"/>
      <c r="R785" s="157">
        <f>SUM(R786:R815)</f>
        <v>0</v>
      </c>
      <c r="S785" s="156"/>
      <c r="T785" s="158">
        <f>SUM(T786:T815)</f>
        <v>0</v>
      </c>
      <c r="AR785" s="159" t="s">
        <v>119</v>
      </c>
      <c r="AT785" s="160" t="s">
        <v>71</v>
      </c>
      <c r="AU785" s="160" t="s">
        <v>72</v>
      </c>
      <c r="AY785" s="159" t="s">
        <v>120</v>
      </c>
      <c r="BK785" s="161">
        <f>SUM(BK786:BK815)</f>
        <v>0</v>
      </c>
    </row>
    <row r="786" spans="1:65" s="2" customFormat="1" ht="21.75" customHeight="1">
      <c r="A786" s="35"/>
      <c r="B786" s="36"/>
      <c r="C786" s="162" t="s">
        <v>862</v>
      </c>
      <c r="D786" s="162" t="s">
        <v>121</v>
      </c>
      <c r="E786" s="163" t="s">
        <v>863</v>
      </c>
      <c r="F786" s="164" t="s">
        <v>864</v>
      </c>
      <c r="G786" s="165" t="s">
        <v>566</v>
      </c>
      <c r="H786" s="166">
        <v>683.7</v>
      </c>
      <c r="I786" s="167"/>
      <c r="J786" s="168">
        <f>ROUND(I786*H786,2)</f>
        <v>0</v>
      </c>
      <c r="K786" s="169"/>
      <c r="L786" s="40"/>
      <c r="M786" s="170" t="s">
        <v>19</v>
      </c>
      <c r="N786" s="171" t="s">
        <v>43</v>
      </c>
      <c r="O786" s="65"/>
      <c r="P786" s="172">
        <f>O786*H786</f>
        <v>0</v>
      </c>
      <c r="Q786" s="172">
        <v>0</v>
      </c>
      <c r="R786" s="172">
        <f>Q786*H786</f>
        <v>0</v>
      </c>
      <c r="S786" s="172">
        <v>0</v>
      </c>
      <c r="T786" s="173">
        <f>S786*H786</f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174" t="s">
        <v>125</v>
      </c>
      <c r="AT786" s="174" t="s">
        <v>121</v>
      </c>
      <c r="AU786" s="174" t="s">
        <v>77</v>
      </c>
      <c r="AY786" s="18" t="s">
        <v>120</v>
      </c>
      <c r="BE786" s="175">
        <f>IF(N786="základní",J786,0)</f>
        <v>0</v>
      </c>
      <c r="BF786" s="175">
        <f>IF(N786="snížená",J786,0)</f>
        <v>0</v>
      </c>
      <c r="BG786" s="175">
        <f>IF(N786="zákl. přenesená",J786,0)</f>
        <v>0</v>
      </c>
      <c r="BH786" s="175">
        <f>IF(N786="sníž. přenesená",J786,0)</f>
        <v>0</v>
      </c>
      <c r="BI786" s="175">
        <f>IF(N786="nulová",J786,0)</f>
        <v>0</v>
      </c>
      <c r="BJ786" s="18" t="s">
        <v>77</v>
      </c>
      <c r="BK786" s="175">
        <f>ROUND(I786*H786,2)</f>
        <v>0</v>
      </c>
      <c r="BL786" s="18" t="s">
        <v>125</v>
      </c>
      <c r="BM786" s="174" t="s">
        <v>865</v>
      </c>
    </row>
    <row r="787" spans="2:51" s="12" customFormat="1" ht="11.25">
      <c r="B787" s="176"/>
      <c r="C787" s="177"/>
      <c r="D787" s="178" t="s">
        <v>127</v>
      </c>
      <c r="E787" s="179" t="s">
        <v>19</v>
      </c>
      <c r="F787" s="180" t="s">
        <v>791</v>
      </c>
      <c r="G787" s="177"/>
      <c r="H787" s="179" t="s">
        <v>19</v>
      </c>
      <c r="I787" s="181"/>
      <c r="J787" s="177"/>
      <c r="K787" s="177"/>
      <c r="L787" s="182"/>
      <c r="M787" s="183"/>
      <c r="N787" s="184"/>
      <c r="O787" s="184"/>
      <c r="P787" s="184"/>
      <c r="Q787" s="184"/>
      <c r="R787" s="184"/>
      <c r="S787" s="184"/>
      <c r="T787" s="185"/>
      <c r="AT787" s="186" t="s">
        <v>127</v>
      </c>
      <c r="AU787" s="186" t="s">
        <v>77</v>
      </c>
      <c r="AV787" s="12" t="s">
        <v>77</v>
      </c>
      <c r="AW787" s="12" t="s">
        <v>33</v>
      </c>
      <c r="AX787" s="12" t="s">
        <v>72</v>
      </c>
      <c r="AY787" s="186" t="s">
        <v>120</v>
      </c>
    </row>
    <row r="788" spans="2:51" s="13" customFormat="1" ht="11.25">
      <c r="B788" s="187"/>
      <c r="C788" s="188"/>
      <c r="D788" s="178" t="s">
        <v>127</v>
      </c>
      <c r="E788" s="189" t="s">
        <v>19</v>
      </c>
      <c r="F788" s="190" t="s">
        <v>866</v>
      </c>
      <c r="G788" s="188"/>
      <c r="H788" s="191">
        <v>683.7</v>
      </c>
      <c r="I788" s="192"/>
      <c r="J788" s="188"/>
      <c r="K788" s="188"/>
      <c r="L788" s="193"/>
      <c r="M788" s="194"/>
      <c r="N788" s="195"/>
      <c r="O788" s="195"/>
      <c r="P788" s="195"/>
      <c r="Q788" s="195"/>
      <c r="R788" s="195"/>
      <c r="S788" s="195"/>
      <c r="T788" s="196"/>
      <c r="AT788" s="197" t="s">
        <v>127</v>
      </c>
      <c r="AU788" s="197" t="s">
        <v>77</v>
      </c>
      <c r="AV788" s="13" t="s">
        <v>79</v>
      </c>
      <c r="AW788" s="13" t="s">
        <v>33</v>
      </c>
      <c r="AX788" s="13" t="s">
        <v>72</v>
      </c>
      <c r="AY788" s="197" t="s">
        <v>120</v>
      </c>
    </row>
    <row r="789" spans="2:51" s="14" customFormat="1" ht="11.25">
      <c r="B789" s="198"/>
      <c r="C789" s="199"/>
      <c r="D789" s="178" t="s">
        <v>127</v>
      </c>
      <c r="E789" s="200" t="s">
        <v>19</v>
      </c>
      <c r="F789" s="201" t="s">
        <v>130</v>
      </c>
      <c r="G789" s="199"/>
      <c r="H789" s="202">
        <v>683.7</v>
      </c>
      <c r="I789" s="203"/>
      <c r="J789" s="199"/>
      <c r="K789" s="199"/>
      <c r="L789" s="204"/>
      <c r="M789" s="205"/>
      <c r="N789" s="206"/>
      <c r="O789" s="206"/>
      <c r="P789" s="206"/>
      <c r="Q789" s="206"/>
      <c r="R789" s="206"/>
      <c r="S789" s="206"/>
      <c r="T789" s="207"/>
      <c r="AT789" s="208" t="s">
        <v>127</v>
      </c>
      <c r="AU789" s="208" t="s">
        <v>77</v>
      </c>
      <c r="AV789" s="14" t="s">
        <v>131</v>
      </c>
      <c r="AW789" s="14" t="s">
        <v>33</v>
      </c>
      <c r="AX789" s="14" t="s">
        <v>77</v>
      </c>
      <c r="AY789" s="208" t="s">
        <v>120</v>
      </c>
    </row>
    <row r="790" spans="1:65" s="2" customFormat="1" ht="24.2" customHeight="1">
      <c r="A790" s="35"/>
      <c r="B790" s="36"/>
      <c r="C790" s="162" t="s">
        <v>867</v>
      </c>
      <c r="D790" s="162" t="s">
        <v>121</v>
      </c>
      <c r="E790" s="163" t="s">
        <v>868</v>
      </c>
      <c r="F790" s="164" t="s">
        <v>869</v>
      </c>
      <c r="G790" s="165" t="s">
        <v>566</v>
      </c>
      <c r="H790" s="166">
        <v>70</v>
      </c>
      <c r="I790" s="167"/>
      <c r="J790" s="168">
        <f>ROUND(I790*H790,2)</f>
        <v>0</v>
      </c>
      <c r="K790" s="169"/>
      <c r="L790" s="40"/>
      <c r="M790" s="170" t="s">
        <v>19</v>
      </c>
      <c r="N790" s="171" t="s">
        <v>43</v>
      </c>
      <c r="O790" s="65"/>
      <c r="P790" s="172">
        <f>O790*H790</f>
        <v>0</v>
      </c>
      <c r="Q790" s="172">
        <v>0</v>
      </c>
      <c r="R790" s="172">
        <f>Q790*H790</f>
        <v>0</v>
      </c>
      <c r="S790" s="172">
        <v>0</v>
      </c>
      <c r="T790" s="173">
        <f>S790*H790</f>
        <v>0</v>
      </c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R790" s="174" t="s">
        <v>125</v>
      </c>
      <c r="AT790" s="174" t="s">
        <v>121</v>
      </c>
      <c r="AU790" s="174" t="s">
        <v>77</v>
      </c>
      <c r="AY790" s="18" t="s">
        <v>120</v>
      </c>
      <c r="BE790" s="175">
        <f>IF(N790="základní",J790,0)</f>
        <v>0</v>
      </c>
      <c r="BF790" s="175">
        <f>IF(N790="snížená",J790,0)</f>
        <v>0</v>
      </c>
      <c r="BG790" s="175">
        <f>IF(N790="zákl. přenesená",J790,0)</f>
        <v>0</v>
      </c>
      <c r="BH790" s="175">
        <f>IF(N790="sníž. přenesená",J790,0)</f>
        <v>0</v>
      </c>
      <c r="BI790" s="175">
        <f>IF(N790="nulová",J790,0)</f>
        <v>0</v>
      </c>
      <c r="BJ790" s="18" t="s">
        <v>77</v>
      </c>
      <c r="BK790" s="175">
        <f>ROUND(I790*H790,2)</f>
        <v>0</v>
      </c>
      <c r="BL790" s="18" t="s">
        <v>125</v>
      </c>
      <c r="BM790" s="174" t="s">
        <v>870</v>
      </c>
    </row>
    <row r="791" spans="2:51" s="12" customFormat="1" ht="11.25">
      <c r="B791" s="176"/>
      <c r="C791" s="177"/>
      <c r="D791" s="178" t="s">
        <v>127</v>
      </c>
      <c r="E791" s="179" t="s">
        <v>19</v>
      </c>
      <c r="F791" s="180" t="s">
        <v>664</v>
      </c>
      <c r="G791" s="177"/>
      <c r="H791" s="179" t="s">
        <v>19</v>
      </c>
      <c r="I791" s="181"/>
      <c r="J791" s="177"/>
      <c r="K791" s="177"/>
      <c r="L791" s="182"/>
      <c r="M791" s="183"/>
      <c r="N791" s="184"/>
      <c r="O791" s="184"/>
      <c r="P791" s="184"/>
      <c r="Q791" s="184"/>
      <c r="R791" s="184"/>
      <c r="S791" s="184"/>
      <c r="T791" s="185"/>
      <c r="AT791" s="186" t="s">
        <v>127</v>
      </c>
      <c r="AU791" s="186" t="s">
        <v>77</v>
      </c>
      <c r="AV791" s="12" t="s">
        <v>77</v>
      </c>
      <c r="AW791" s="12" t="s">
        <v>33</v>
      </c>
      <c r="AX791" s="12" t="s">
        <v>72</v>
      </c>
      <c r="AY791" s="186" t="s">
        <v>120</v>
      </c>
    </row>
    <row r="792" spans="2:51" s="13" customFormat="1" ht="11.25">
      <c r="B792" s="187"/>
      <c r="C792" s="188"/>
      <c r="D792" s="178" t="s">
        <v>127</v>
      </c>
      <c r="E792" s="189" t="s">
        <v>19</v>
      </c>
      <c r="F792" s="190" t="s">
        <v>871</v>
      </c>
      <c r="G792" s="188"/>
      <c r="H792" s="191">
        <v>70</v>
      </c>
      <c r="I792" s="192"/>
      <c r="J792" s="188"/>
      <c r="K792" s="188"/>
      <c r="L792" s="193"/>
      <c r="M792" s="194"/>
      <c r="N792" s="195"/>
      <c r="O792" s="195"/>
      <c r="P792" s="195"/>
      <c r="Q792" s="195"/>
      <c r="R792" s="195"/>
      <c r="S792" s="195"/>
      <c r="T792" s="196"/>
      <c r="AT792" s="197" t="s">
        <v>127</v>
      </c>
      <c r="AU792" s="197" t="s">
        <v>77</v>
      </c>
      <c r="AV792" s="13" t="s">
        <v>79</v>
      </c>
      <c r="AW792" s="13" t="s">
        <v>33</v>
      </c>
      <c r="AX792" s="13" t="s">
        <v>72</v>
      </c>
      <c r="AY792" s="197" t="s">
        <v>120</v>
      </c>
    </row>
    <row r="793" spans="2:51" s="14" customFormat="1" ht="11.25">
      <c r="B793" s="198"/>
      <c r="C793" s="199"/>
      <c r="D793" s="178" t="s">
        <v>127</v>
      </c>
      <c r="E793" s="200" t="s">
        <v>19</v>
      </c>
      <c r="F793" s="201" t="s">
        <v>130</v>
      </c>
      <c r="G793" s="199"/>
      <c r="H793" s="202">
        <v>70</v>
      </c>
      <c r="I793" s="203"/>
      <c r="J793" s="199"/>
      <c r="K793" s="199"/>
      <c r="L793" s="204"/>
      <c r="M793" s="205"/>
      <c r="N793" s="206"/>
      <c r="O793" s="206"/>
      <c r="P793" s="206"/>
      <c r="Q793" s="206"/>
      <c r="R793" s="206"/>
      <c r="S793" s="206"/>
      <c r="T793" s="207"/>
      <c r="AT793" s="208" t="s">
        <v>127</v>
      </c>
      <c r="AU793" s="208" t="s">
        <v>77</v>
      </c>
      <c r="AV793" s="14" t="s">
        <v>131</v>
      </c>
      <c r="AW793" s="14" t="s">
        <v>33</v>
      </c>
      <c r="AX793" s="14" t="s">
        <v>77</v>
      </c>
      <c r="AY793" s="208" t="s">
        <v>120</v>
      </c>
    </row>
    <row r="794" spans="1:65" s="2" customFormat="1" ht="33" customHeight="1">
      <c r="A794" s="35"/>
      <c r="B794" s="36"/>
      <c r="C794" s="162" t="s">
        <v>872</v>
      </c>
      <c r="D794" s="162" t="s">
        <v>121</v>
      </c>
      <c r="E794" s="163" t="s">
        <v>873</v>
      </c>
      <c r="F794" s="164" t="s">
        <v>874</v>
      </c>
      <c r="G794" s="165" t="s">
        <v>566</v>
      </c>
      <c r="H794" s="166">
        <v>70</v>
      </c>
      <c r="I794" s="167"/>
      <c r="J794" s="168">
        <f>ROUND(I794*H794,2)</f>
        <v>0</v>
      </c>
      <c r="K794" s="169"/>
      <c r="L794" s="40"/>
      <c r="M794" s="170" t="s">
        <v>19</v>
      </c>
      <c r="N794" s="171" t="s">
        <v>43</v>
      </c>
      <c r="O794" s="65"/>
      <c r="P794" s="172">
        <f>O794*H794</f>
        <v>0</v>
      </c>
      <c r="Q794" s="172">
        <v>0</v>
      </c>
      <c r="R794" s="172">
        <f>Q794*H794</f>
        <v>0</v>
      </c>
      <c r="S794" s="172">
        <v>0</v>
      </c>
      <c r="T794" s="173">
        <f>S794*H794</f>
        <v>0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174" t="s">
        <v>125</v>
      </c>
      <c r="AT794" s="174" t="s">
        <v>121</v>
      </c>
      <c r="AU794" s="174" t="s">
        <v>77</v>
      </c>
      <c r="AY794" s="18" t="s">
        <v>120</v>
      </c>
      <c r="BE794" s="175">
        <f>IF(N794="základní",J794,0)</f>
        <v>0</v>
      </c>
      <c r="BF794" s="175">
        <f>IF(N794="snížená",J794,0)</f>
        <v>0</v>
      </c>
      <c r="BG794" s="175">
        <f>IF(N794="zákl. přenesená",J794,0)</f>
        <v>0</v>
      </c>
      <c r="BH794" s="175">
        <f>IF(N794="sníž. přenesená",J794,0)</f>
        <v>0</v>
      </c>
      <c r="BI794" s="175">
        <f>IF(N794="nulová",J794,0)</f>
        <v>0</v>
      </c>
      <c r="BJ794" s="18" t="s">
        <v>77</v>
      </c>
      <c r="BK794" s="175">
        <f>ROUND(I794*H794,2)</f>
        <v>0</v>
      </c>
      <c r="BL794" s="18" t="s">
        <v>125</v>
      </c>
      <c r="BM794" s="174" t="s">
        <v>875</v>
      </c>
    </row>
    <row r="795" spans="2:51" s="12" customFormat="1" ht="11.25">
      <c r="B795" s="176"/>
      <c r="C795" s="177"/>
      <c r="D795" s="178" t="s">
        <v>127</v>
      </c>
      <c r="E795" s="179" t="s">
        <v>19</v>
      </c>
      <c r="F795" s="180" t="s">
        <v>664</v>
      </c>
      <c r="G795" s="177"/>
      <c r="H795" s="179" t="s">
        <v>19</v>
      </c>
      <c r="I795" s="181"/>
      <c r="J795" s="177"/>
      <c r="K795" s="177"/>
      <c r="L795" s="182"/>
      <c r="M795" s="183"/>
      <c r="N795" s="184"/>
      <c r="O795" s="184"/>
      <c r="P795" s="184"/>
      <c r="Q795" s="184"/>
      <c r="R795" s="184"/>
      <c r="S795" s="184"/>
      <c r="T795" s="185"/>
      <c r="AT795" s="186" t="s">
        <v>127</v>
      </c>
      <c r="AU795" s="186" t="s">
        <v>77</v>
      </c>
      <c r="AV795" s="12" t="s">
        <v>77</v>
      </c>
      <c r="AW795" s="12" t="s">
        <v>33</v>
      </c>
      <c r="AX795" s="12" t="s">
        <v>72</v>
      </c>
      <c r="AY795" s="186" t="s">
        <v>120</v>
      </c>
    </row>
    <row r="796" spans="2:51" s="13" customFormat="1" ht="11.25">
      <c r="B796" s="187"/>
      <c r="C796" s="188"/>
      <c r="D796" s="178" t="s">
        <v>127</v>
      </c>
      <c r="E796" s="189" t="s">
        <v>19</v>
      </c>
      <c r="F796" s="190" t="s">
        <v>871</v>
      </c>
      <c r="G796" s="188"/>
      <c r="H796" s="191">
        <v>70</v>
      </c>
      <c r="I796" s="192"/>
      <c r="J796" s="188"/>
      <c r="K796" s="188"/>
      <c r="L796" s="193"/>
      <c r="M796" s="194"/>
      <c r="N796" s="195"/>
      <c r="O796" s="195"/>
      <c r="P796" s="195"/>
      <c r="Q796" s="195"/>
      <c r="R796" s="195"/>
      <c r="S796" s="195"/>
      <c r="T796" s="196"/>
      <c r="AT796" s="197" t="s">
        <v>127</v>
      </c>
      <c r="AU796" s="197" t="s">
        <v>77</v>
      </c>
      <c r="AV796" s="13" t="s">
        <v>79</v>
      </c>
      <c r="AW796" s="13" t="s">
        <v>33</v>
      </c>
      <c r="AX796" s="13" t="s">
        <v>72</v>
      </c>
      <c r="AY796" s="197" t="s">
        <v>120</v>
      </c>
    </row>
    <row r="797" spans="2:51" s="14" customFormat="1" ht="11.25">
      <c r="B797" s="198"/>
      <c r="C797" s="199"/>
      <c r="D797" s="178" t="s">
        <v>127</v>
      </c>
      <c r="E797" s="200" t="s">
        <v>19</v>
      </c>
      <c r="F797" s="201" t="s">
        <v>130</v>
      </c>
      <c r="G797" s="199"/>
      <c r="H797" s="202">
        <v>70</v>
      </c>
      <c r="I797" s="203"/>
      <c r="J797" s="199"/>
      <c r="K797" s="199"/>
      <c r="L797" s="204"/>
      <c r="M797" s="205"/>
      <c r="N797" s="206"/>
      <c r="O797" s="206"/>
      <c r="P797" s="206"/>
      <c r="Q797" s="206"/>
      <c r="R797" s="206"/>
      <c r="S797" s="206"/>
      <c r="T797" s="207"/>
      <c r="AT797" s="208" t="s">
        <v>127</v>
      </c>
      <c r="AU797" s="208" t="s">
        <v>77</v>
      </c>
      <c r="AV797" s="14" t="s">
        <v>131</v>
      </c>
      <c r="AW797" s="14" t="s">
        <v>33</v>
      </c>
      <c r="AX797" s="14" t="s">
        <v>77</v>
      </c>
      <c r="AY797" s="208" t="s">
        <v>120</v>
      </c>
    </row>
    <row r="798" spans="1:65" s="2" customFormat="1" ht="24.2" customHeight="1">
      <c r="A798" s="35"/>
      <c r="B798" s="36"/>
      <c r="C798" s="162" t="s">
        <v>876</v>
      </c>
      <c r="D798" s="162" t="s">
        <v>121</v>
      </c>
      <c r="E798" s="163" t="s">
        <v>877</v>
      </c>
      <c r="F798" s="164" t="s">
        <v>878</v>
      </c>
      <c r="G798" s="165" t="s">
        <v>566</v>
      </c>
      <c r="H798" s="166">
        <v>70</v>
      </c>
      <c r="I798" s="167"/>
      <c r="J798" s="168">
        <f>ROUND(I798*H798,2)</f>
        <v>0</v>
      </c>
      <c r="K798" s="169"/>
      <c r="L798" s="40"/>
      <c r="M798" s="170" t="s">
        <v>19</v>
      </c>
      <c r="N798" s="171" t="s">
        <v>43</v>
      </c>
      <c r="O798" s="65"/>
      <c r="P798" s="172">
        <f>O798*H798</f>
        <v>0</v>
      </c>
      <c r="Q798" s="172">
        <v>0</v>
      </c>
      <c r="R798" s="172">
        <f>Q798*H798</f>
        <v>0</v>
      </c>
      <c r="S798" s="172">
        <v>0</v>
      </c>
      <c r="T798" s="173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174" t="s">
        <v>125</v>
      </c>
      <c r="AT798" s="174" t="s">
        <v>121</v>
      </c>
      <c r="AU798" s="174" t="s">
        <v>77</v>
      </c>
      <c r="AY798" s="18" t="s">
        <v>120</v>
      </c>
      <c r="BE798" s="175">
        <f>IF(N798="základní",J798,0)</f>
        <v>0</v>
      </c>
      <c r="BF798" s="175">
        <f>IF(N798="snížená",J798,0)</f>
        <v>0</v>
      </c>
      <c r="BG798" s="175">
        <f>IF(N798="zákl. přenesená",J798,0)</f>
        <v>0</v>
      </c>
      <c r="BH798" s="175">
        <f>IF(N798="sníž. přenesená",J798,0)</f>
        <v>0</v>
      </c>
      <c r="BI798" s="175">
        <f>IF(N798="nulová",J798,0)</f>
        <v>0</v>
      </c>
      <c r="BJ798" s="18" t="s">
        <v>77</v>
      </c>
      <c r="BK798" s="175">
        <f>ROUND(I798*H798,2)</f>
        <v>0</v>
      </c>
      <c r="BL798" s="18" t="s">
        <v>125</v>
      </c>
      <c r="BM798" s="174" t="s">
        <v>879</v>
      </c>
    </row>
    <row r="799" spans="2:51" s="12" customFormat="1" ht="11.25">
      <c r="B799" s="176"/>
      <c r="C799" s="177"/>
      <c r="D799" s="178" t="s">
        <v>127</v>
      </c>
      <c r="E799" s="179" t="s">
        <v>19</v>
      </c>
      <c r="F799" s="180" t="s">
        <v>658</v>
      </c>
      <c r="G799" s="177"/>
      <c r="H799" s="179" t="s">
        <v>19</v>
      </c>
      <c r="I799" s="181"/>
      <c r="J799" s="177"/>
      <c r="K799" s="177"/>
      <c r="L799" s="182"/>
      <c r="M799" s="183"/>
      <c r="N799" s="184"/>
      <c r="O799" s="184"/>
      <c r="P799" s="184"/>
      <c r="Q799" s="184"/>
      <c r="R799" s="184"/>
      <c r="S799" s="184"/>
      <c r="T799" s="185"/>
      <c r="AT799" s="186" t="s">
        <v>127</v>
      </c>
      <c r="AU799" s="186" t="s">
        <v>77</v>
      </c>
      <c r="AV799" s="12" t="s">
        <v>77</v>
      </c>
      <c r="AW799" s="12" t="s">
        <v>33</v>
      </c>
      <c r="AX799" s="12" t="s">
        <v>72</v>
      </c>
      <c r="AY799" s="186" t="s">
        <v>120</v>
      </c>
    </row>
    <row r="800" spans="2:51" s="13" customFormat="1" ht="11.25">
      <c r="B800" s="187"/>
      <c r="C800" s="188"/>
      <c r="D800" s="178" t="s">
        <v>127</v>
      </c>
      <c r="E800" s="189" t="s">
        <v>19</v>
      </c>
      <c r="F800" s="190" t="s">
        <v>871</v>
      </c>
      <c r="G800" s="188"/>
      <c r="H800" s="191">
        <v>70</v>
      </c>
      <c r="I800" s="192"/>
      <c r="J800" s="188"/>
      <c r="K800" s="188"/>
      <c r="L800" s="193"/>
      <c r="M800" s="194"/>
      <c r="N800" s="195"/>
      <c r="O800" s="195"/>
      <c r="P800" s="195"/>
      <c r="Q800" s="195"/>
      <c r="R800" s="195"/>
      <c r="S800" s="195"/>
      <c r="T800" s="196"/>
      <c r="AT800" s="197" t="s">
        <v>127</v>
      </c>
      <c r="AU800" s="197" t="s">
        <v>77</v>
      </c>
      <c r="AV800" s="13" t="s">
        <v>79</v>
      </c>
      <c r="AW800" s="13" t="s">
        <v>33</v>
      </c>
      <c r="AX800" s="13" t="s">
        <v>72</v>
      </c>
      <c r="AY800" s="197" t="s">
        <v>120</v>
      </c>
    </row>
    <row r="801" spans="2:51" s="14" customFormat="1" ht="11.25">
      <c r="B801" s="198"/>
      <c r="C801" s="199"/>
      <c r="D801" s="178" t="s">
        <v>127</v>
      </c>
      <c r="E801" s="200" t="s">
        <v>19</v>
      </c>
      <c r="F801" s="201" t="s">
        <v>130</v>
      </c>
      <c r="G801" s="199"/>
      <c r="H801" s="202">
        <v>70</v>
      </c>
      <c r="I801" s="203"/>
      <c r="J801" s="199"/>
      <c r="K801" s="199"/>
      <c r="L801" s="204"/>
      <c r="M801" s="205"/>
      <c r="N801" s="206"/>
      <c r="O801" s="206"/>
      <c r="P801" s="206"/>
      <c r="Q801" s="206"/>
      <c r="R801" s="206"/>
      <c r="S801" s="206"/>
      <c r="T801" s="207"/>
      <c r="AT801" s="208" t="s">
        <v>127</v>
      </c>
      <c r="AU801" s="208" t="s">
        <v>77</v>
      </c>
      <c r="AV801" s="14" t="s">
        <v>131</v>
      </c>
      <c r="AW801" s="14" t="s">
        <v>33</v>
      </c>
      <c r="AX801" s="14" t="s">
        <v>77</v>
      </c>
      <c r="AY801" s="208" t="s">
        <v>120</v>
      </c>
    </row>
    <row r="802" spans="1:65" s="2" customFormat="1" ht="16.5" customHeight="1">
      <c r="A802" s="35"/>
      <c r="B802" s="36"/>
      <c r="C802" s="162" t="s">
        <v>880</v>
      </c>
      <c r="D802" s="162" t="s">
        <v>121</v>
      </c>
      <c r="E802" s="163" t="s">
        <v>833</v>
      </c>
      <c r="F802" s="164" t="s">
        <v>834</v>
      </c>
      <c r="G802" s="165" t="s">
        <v>124</v>
      </c>
      <c r="H802" s="166">
        <v>1504.06</v>
      </c>
      <c r="I802" s="167"/>
      <c r="J802" s="168">
        <f>ROUND(I802*H802,2)</f>
        <v>0</v>
      </c>
      <c r="K802" s="169"/>
      <c r="L802" s="40"/>
      <c r="M802" s="170" t="s">
        <v>19</v>
      </c>
      <c r="N802" s="171" t="s">
        <v>43</v>
      </c>
      <c r="O802" s="65"/>
      <c r="P802" s="172">
        <f>O802*H802</f>
        <v>0</v>
      </c>
      <c r="Q802" s="172">
        <v>0</v>
      </c>
      <c r="R802" s="172">
        <f>Q802*H802</f>
        <v>0</v>
      </c>
      <c r="S802" s="172">
        <v>0</v>
      </c>
      <c r="T802" s="173">
        <f>S802*H802</f>
        <v>0</v>
      </c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R802" s="174" t="s">
        <v>125</v>
      </c>
      <c r="AT802" s="174" t="s">
        <v>121</v>
      </c>
      <c r="AU802" s="174" t="s">
        <v>77</v>
      </c>
      <c r="AY802" s="18" t="s">
        <v>120</v>
      </c>
      <c r="BE802" s="175">
        <f>IF(N802="základní",J802,0)</f>
        <v>0</v>
      </c>
      <c r="BF802" s="175">
        <f>IF(N802="snížená",J802,0)</f>
        <v>0</v>
      </c>
      <c r="BG802" s="175">
        <f>IF(N802="zákl. přenesená",J802,0)</f>
        <v>0</v>
      </c>
      <c r="BH802" s="175">
        <f>IF(N802="sníž. přenesená",J802,0)</f>
        <v>0</v>
      </c>
      <c r="BI802" s="175">
        <f>IF(N802="nulová",J802,0)</f>
        <v>0</v>
      </c>
      <c r="BJ802" s="18" t="s">
        <v>77</v>
      </c>
      <c r="BK802" s="175">
        <f>ROUND(I802*H802,2)</f>
        <v>0</v>
      </c>
      <c r="BL802" s="18" t="s">
        <v>125</v>
      </c>
      <c r="BM802" s="174" t="s">
        <v>881</v>
      </c>
    </row>
    <row r="803" spans="2:51" s="12" customFormat="1" ht="11.25">
      <c r="B803" s="176"/>
      <c r="C803" s="177"/>
      <c r="D803" s="178" t="s">
        <v>127</v>
      </c>
      <c r="E803" s="179" t="s">
        <v>19</v>
      </c>
      <c r="F803" s="180" t="s">
        <v>791</v>
      </c>
      <c r="G803" s="177"/>
      <c r="H803" s="179" t="s">
        <v>19</v>
      </c>
      <c r="I803" s="181"/>
      <c r="J803" s="177"/>
      <c r="K803" s="177"/>
      <c r="L803" s="182"/>
      <c r="M803" s="183"/>
      <c r="N803" s="184"/>
      <c r="O803" s="184"/>
      <c r="P803" s="184"/>
      <c r="Q803" s="184"/>
      <c r="R803" s="184"/>
      <c r="S803" s="184"/>
      <c r="T803" s="185"/>
      <c r="AT803" s="186" t="s">
        <v>127</v>
      </c>
      <c r="AU803" s="186" t="s">
        <v>77</v>
      </c>
      <c r="AV803" s="12" t="s">
        <v>77</v>
      </c>
      <c r="AW803" s="12" t="s">
        <v>33</v>
      </c>
      <c r="AX803" s="12" t="s">
        <v>72</v>
      </c>
      <c r="AY803" s="186" t="s">
        <v>120</v>
      </c>
    </row>
    <row r="804" spans="2:51" s="12" customFormat="1" ht="11.25">
      <c r="B804" s="176"/>
      <c r="C804" s="177"/>
      <c r="D804" s="178" t="s">
        <v>127</v>
      </c>
      <c r="E804" s="179" t="s">
        <v>19</v>
      </c>
      <c r="F804" s="180" t="s">
        <v>882</v>
      </c>
      <c r="G804" s="177"/>
      <c r="H804" s="179" t="s">
        <v>19</v>
      </c>
      <c r="I804" s="181"/>
      <c r="J804" s="177"/>
      <c r="K804" s="177"/>
      <c r="L804" s="182"/>
      <c r="M804" s="183"/>
      <c r="N804" s="184"/>
      <c r="O804" s="184"/>
      <c r="P804" s="184"/>
      <c r="Q804" s="184"/>
      <c r="R804" s="184"/>
      <c r="S804" s="184"/>
      <c r="T804" s="185"/>
      <c r="AT804" s="186" t="s">
        <v>127</v>
      </c>
      <c r="AU804" s="186" t="s">
        <v>77</v>
      </c>
      <c r="AV804" s="12" t="s">
        <v>77</v>
      </c>
      <c r="AW804" s="12" t="s">
        <v>33</v>
      </c>
      <c r="AX804" s="12" t="s">
        <v>72</v>
      </c>
      <c r="AY804" s="186" t="s">
        <v>120</v>
      </c>
    </row>
    <row r="805" spans="2:51" s="13" customFormat="1" ht="11.25">
      <c r="B805" s="187"/>
      <c r="C805" s="188"/>
      <c r="D805" s="178" t="s">
        <v>127</v>
      </c>
      <c r="E805" s="189" t="s">
        <v>19</v>
      </c>
      <c r="F805" s="190" t="s">
        <v>883</v>
      </c>
      <c r="G805" s="188"/>
      <c r="H805" s="191">
        <v>1504.06</v>
      </c>
      <c r="I805" s="192"/>
      <c r="J805" s="188"/>
      <c r="K805" s="188"/>
      <c r="L805" s="193"/>
      <c r="M805" s="194"/>
      <c r="N805" s="195"/>
      <c r="O805" s="195"/>
      <c r="P805" s="195"/>
      <c r="Q805" s="195"/>
      <c r="R805" s="195"/>
      <c r="S805" s="195"/>
      <c r="T805" s="196"/>
      <c r="AT805" s="197" t="s">
        <v>127</v>
      </c>
      <c r="AU805" s="197" t="s">
        <v>77</v>
      </c>
      <c r="AV805" s="13" t="s">
        <v>79</v>
      </c>
      <c r="AW805" s="13" t="s">
        <v>33</v>
      </c>
      <c r="AX805" s="13" t="s">
        <v>72</v>
      </c>
      <c r="AY805" s="197" t="s">
        <v>120</v>
      </c>
    </row>
    <row r="806" spans="2:51" s="15" customFormat="1" ht="11.25">
      <c r="B806" s="220"/>
      <c r="C806" s="221"/>
      <c r="D806" s="178" t="s">
        <v>127</v>
      </c>
      <c r="E806" s="222" t="s">
        <v>19</v>
      </c>
      <c r="F806" s="223" t="s">
        <v>242</v>
      </c>
      <c r="G806" s="221"/>
      <c r="H806" s="224">
        <v>1504.06</v>
      </c>
      <c r="I806" s="225"/>
      <c r="J806" s="221"/>
      <c r="K806" s="221"/>
      <c r="L806" s="226"/>
      <c r="M806" s="227"/>
      <c r="N806" s="228"/>
      <c r="O806" s="228"/>
      <c r="P806" s="228"/>
      <c r="Q806" s="228"/>
      <c r="R806" s="228"/>
      <c r="S806" s="228"/>
      <c r="T806" s="229"/>
      <c r="AT806" s="230" t="s">
        <v>127</v>
      </c>
      <c r="AU806" s="230" t="s">
        <v>77</v>
      </c>
      <c r="AV806" s="15" t="s">
        <v>119</v>
      </c>
      <c r="AW806" s="15" t="s">
        <v>33</v>
      </c>
      <c r="AX806" s="15" t="s">
        <v>72</v>
      </c>
      <c r="AY806" s="230" t="s">
        <v>120</v>
      </c>
    </row>
    <row r="807" spans="2:51" s="14" customFormat="1" ht="11.25">
      <c r="B807" s="198"/>
      <c r="C807" s="199"/>
      <c r="D807" s="178" t="s">
        <v>127</v>
      </c>
      <c r="E807" s="200" t="s">
        <v>19</v>
      </c>
      <c r="F807" s="201" t="s">
        <v>130</v>
      </c>
      <c r="G807" s="199"/>
      <c r="H807" s="202">
        <v>1504.06</v>
      </c>
      <c r="I807" s="203"/>
      <c r="J807" s="199"/>
      <c r="K807" s="199"/>
      <c r="L807" s="204"/>
      <c r="M807" s="205"/>
      <c r="N807" s="206"/>
      <c r="O807" s="206"/>
      <c r="P807" s="206"/>
      <c r="Q807" s="206"/>
      <c r="R807" s="206"/>
      <c r="S807" s="206"/>
      <c r="T807" s="207"/>
      <c r="AT807" s="208" t="s">
        <v>127</v>
      </c>
      <c r="AU807" s="208" t="s">
        <v>77</v>
      </c>
      <c r="AV807" s="14" t="s">
        <v>131</v>
      </c>
      <c r="AW807" s="14" t="s">
        <v>33</v>
      </c>
      <c r="AX807" s="14" t="s">
        <v>77</v>
      </c>
      <c r="AY807" s="208" t="s">
        <v>120</v>
      </c>
    </row>
    <row r="808" spans="1:65" s="2" customFormat="1" ht="24.2" customHeight="1">
      <c r="A808" s="35"/>
      <c r="B808" s="36"/>
      <c r="C808" s="162" t="s">
        <v>884</v>
      </c>
      <c r="D808" s="162" t="s">
        <v>121</v>
      </c>
      <c r="E808" s="163" t="s">
        <v>845</v>
      </c>
      <c r="F808" s="164" t="s">
        <v>846</v>
      </c>
      <c r="G808" s="165" t="s">
        <v>124</v>
      </c>
      <c r="H808" s="166">
        <v>30081.2</v>
      </c>
      <c r="I808" s="167"/>
      <c r="J808" s="168">
        <f>ROUND(I808*H808,2)</f>
        <v>0</v>
      </c>
      <c r="K808" s="169"/>
      <c r="L808" s="40"/>
      <c r="M808" s="170" t="s">
        <v>19</v>
      </c>
      <c r="N808" s="171" t="s">
        <v>43</v>
      </c>
      <c r="O808" s="65"/>
      <c r="P808" s="172">
        <f>O808*H808</f>
        <v>0</v>
      </c>
      <c r="Q808" s="172">
        <v>0</v>
      </c>
      <c r="R808" s="172">
        <f>Q808*H808</f>
        <v>0</v>
      </c>
      <c r="S808" s="172">
        <v>0</v>
      </c>
      <c r="T808" s="173">
        <f>S808*H808</f>
        <v>0</v>
      </c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R808" s="174" t="s">
        <v>125</v>
      </c>
      <c r="AT808" s="174" t="s">
        <v>121</v>
      </c>
      <c r="AU808" s="174" t="s">
        <v>77</v>
      </c>
      <c r="AY808" s="18" t="s">
        <v>120</v>
      </c>
      <c r="BE808" s="175">
        <f>IF(N808="základní",J808,0)</f>
        <v>0</v>
      </c>
      <c r="BF808" s="175">
        <f>IF(N808="snížená",J808,0)</f>
        <v>0</v>
      </c>
      <c r="BG808" s="175">
        <f>IF(N808="zákl. přenesená",J808,0)</f>
        <v>0</v>
      </c>
      <c r="BH808" s="175">
        <f>IF(N808="sníž. přenesená",J808,0)</f>
        <v>0</v>
      </c>
      <c r="BI808" s="175">
        <f>IF(N808="nulová",J808,0)</f>
        <v>0</v>
      </c>
      <c r="BJ808" s="18" t="s">
        <v>77</v>
      </c>
      <c r="BK808" s="175">
        <f>ROUND(I808*H808,2)</f>
        <v>0</v>
      </c>
      <c r="BL808" s="18" t="s">
        <v>125</v>
      </c>
      <c r="BM808" s="174" t="s">
        <v>885</v>
      </c>
    </row>
    <row r="809" spans="2:51" s="12" customFormat="1" ht="11.25">
      <c r="B809" s="176"/>
      <c r="C809" s="177"/>
      <c r="D809" s="178" t="s">
        <v>127</v>
      </c>
      <c r="E809" s="179" t="s">
        <v>19</v>
      </c>
      <c r="F809" s="180" t="s">
        <v>791</v>
      </c>
      <c r="G809" s="177"/>
      <c r="H809" s="179" t="s">
        <v>19</v>
      </c>
      <c r="I809" s="181"/>
      <c r="J809" s="177"/>
      <c r="K809" s="177"/>
      <c r="L809" s="182"/>
      <c r="M809" s="183"/>
      <c r="N809" s="184"/>
      <c r="O809" s="184"/>
      <c r="P809" s="184"/>
      <c r="Q809" s="184"/>
      <c r="R809" s="184"/>
      <c r="S809" s="184"/>
      <c r="T809" s="185"/>
      <c r="AT809" s="186" t="s">
        <v>127</v>
      </c>
      <c r="AU809" s="186" t="s">
        <v>77</v>
      </c>
      <c r="AV809" s="12" t="s">
        <v>77</v>
      </c>
      <c r="AW809" s="12" t="s">
        <v>33</v>
      </c>
      <c r="AX809" s="12" t="s">
        <v>72</v>
      </c>
      <c r="AY809" s="186" t="s">
        <v>120</v>
      </c>
    </row>
    <row r="810" spans="2:51" s="13" customFormat="1" ht="11.25">
      <c r="B810" s="187"/>
      <c r="C810" s="188"/>
      <c r="D810" s="178" t="s">
        <v>127</v>
      </c>
      <c r="E810" s="189" t="s">
        <v>19</v>
      </c>
      <c r="F810" s="190" t="s">
        <v>886</v>
      </c>
      <c r="G810" s="188"/>
      <c r="H810" s="191">
        <v>30081.2</v>
      </c>
      <c r="I810" s="192"/>
      <c r="J810" s="188"/>
      <c r="K810" s="188"/>
      <c r="L810" s="193"/>
      <c r="M810" s="194"/>
      <c r="N810" s="195"/>
      <c r="O810" s="195"/>
      <c r="P810" s="195"/>
      <c r="Q810" s="195"/>
      <c r="R810" s="195"/>
      <c r="S810" s="195"/>
      <c r="T810" s="196"/>
      <c r="AT810" s="197" t="s">
        <v>127</v>
      </c>
      <c r="AU810" s="197" t="s">
        <v>77</v>
      </c>
      <c r="AV810" s="13" t="s">
        <v>79</v>
      </c>
      <c r="AW810" s="13" t="s">
        <v>33</v>
      </c>
      <c r="AX810" s="13" t="s">
        <v>72</v>
      </c>
      <c r="AY810" s="197" t="s">
        <v>120</v>
      </c>
    </row>
    <row r="811" spans="2:51" s="14" customFormat="1" ht="11.25">
      <c r="B811" s="198"/>
      <c r="C811" s="199"/>
      <c r="D811" s="178" t="s">
        <v>127</v>
      </c>
      <c r="E811" s="200" t="s">
        <v>19</v>
      </c>
      <c r="F811" s="201" t="s">
        <v>130</v>
      </c>
      <c r="G811" s="199"/>
      <c r="H811" s="202">
        <v>30081.2</v>
      </c>
      <c r="I811" s="203"/>
      <c r="J811" s="199"/>
      <c r="K811" s="199"/>
      <c r="L811" s="204"/>
      <c r="M811" s="205"/>
      <c r="N811" s="206"/>
      <c r="O811" s="206"/>
      <c r="P811" s="206"/>
      <c r="Q811" s="206"/>
      <c r="R811" s="206"/>
      <c r="S811" s="206"/>
      <c r="T811" s="207"/>
      <c r="AT811" s="208" t="s">
        <v>127</v>
      </c>
      <c r="AU811" s="208" t="s">
        <v>77</v>
      </c>
      <c r="AV811" s="14" t="s">
        <v>131</v>
      </c>
      <c r="AW811" s="14" t="s">
        <v>33</v>
      </c>
      <c r="AX811" s="14" t="s">
        <v>77</v>
      </c>
      <c r="AY811" s="208" t="s">
        <v>120</v>
      </c>
    </row>
    <row r="812" spans="1:65" s="2" customFormat="1" ht="16.5" customHeight="1">
      <c r="A812" s="35"/>
      <c r="B812" s="36"/>
      <c r="C812" s="162" t="s">
        <v>174</v>
      </c>
      <c r="D812" s="162" t="s">
        <v>121</v>
      </c>
      <c r="E812" s="163" t="s">
        <v>887</v>
      </c>
      <c r="F812" s="164" t="s">
        <v>888</v>
      </c>
      <c r="G812" s="165" t="s">
        <v>124</v>
      </c>
      <c r="H812" s="166">
        <v>1560.37</v>
      </c>
      <c r="I812" s="167"/>
      <c r="J812" s="168">
        <f>ROUND(I812*H812,2)</f>
        <v>0</v>
      </c>
      <c r="K812" s="169"/>
      <c r="L812" s="40"/>
      <c r="M812" s="170" t="s">
        <v>19</v>
      </c>
      <c r="N812" s="171" t="s">
        <v>43</v>
      </c>
      <c r="O812" s="65"/>
      <c r="P812" s="172">
        <f>O812*H812</f>
        <v>0</v>
      </c>
      <c r="Q812" s="172">
        <v>0</v>
      </c>
      <c r="R812" s="172">
        <f>Q812*H812</f>
        <v>0</v>
      </c>
      <c r="S812" s="172">
        <v>0</v>
      </c>
      <c r="T812" s="173">
        <f>S812*H812</f>
        <v>0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174" t="s">
        <v>125</v>
      </c>
      <c r="AT812" s="174" t="s">
        <v>121</v>
      </c>
      <c r="AU812" s="174" t="s">
        <v>77</v>
      </c>
      <c r="AY812" s="18" t="s">
        <v>120</v>
      </c>
      <c r="BE812" s="175">
        <f>IF(N812="základní",J812,0)</f>
        <v>0</v>
      </c>
      <c r="BF812" s="175">
        <f>IF(N812="snížená",J812,0)</f>
        <v>0</v>
      </c>
      <c r="BG812" s="175">
        <f>IF(N812="zákl. přenesená",J812,0)</f>
        <v>0</v>
      </c>
      <c r="BH812" s="175">
        <f>IF(N812="sníž. přenesená",J812,0)</f>
        <v>0</v>
      </c>
      <c r="BI812" s="175">
        <f>IF(N812="nulová",J812,0)</f>
        <v>0</v>
      </c>
      <c r="BJ812" s="18" t="s">
        <v>77</v>
      </c>
      <c r="BK812" s="175">
        <f>ROUND(I812*H812,2)</f>
        <v>0</v>
      </c>
      <c r="BL812" s="18" t="s">
        <v>125</v>
      </c>
      <c r="BM812" s="174" t="s">
        <v>889</v>
      </c>
    </row>
    <row r="813" spans="2:51" s="12" customFormat="1" ht="11.25">
      <c r="B813" s="176"/>
      <c r="C813" s="177"/>
      <c r="D813" s="178" t="s">
        <v>127</v>
      </c>
      <c r="E813" s="179" t="s">
        <v>19</v>
      </c>
      <c r="F813" s="180" t="s">
        <v>791</v>
      </c>
      <c r="G813" s="177"/>
      <c r="H813" s="179" t="s">
        <v>19</v>
      </c>
      <c r="I813" s="181"/>
      <c r="J813" s="177"/>
      <c r="K813" s="177"/>
      <c r="L813" s="182"/>
      <c r="M813" s="183"/>
      <c r="N813" s="184"/>
      <c r="O813" s="184"/>
      <c r="P813" s="184"/>
      <c r="Q813" s="184"/>
      <c r="R813" s="184"/>
      <c r="S813" s="184"/>
      <c r="T813" s="185"/>
      <c r="AT813" s="186" t="s">
        <v>127</v>
      </c>
      <c r="AU813" s="186" t="s">
        <v>77</v>
      </c>
      <c r="AV813" s="12" t="s">
        <v>77</v>
      </c>
      <c r="AW813" s="12" t="s">
        <v>33</v>
      </c>
      <c r="AX813" s="12" t="s">
        <v>72</v>
      </c>
      <c r="AY813" s="186" t="s">
        <v>120</v>
      </c>
    </row>
    <row r="814" spans="2:51" s="13" customFormat="1" ht="11.25">
      <c r="B814" s="187"/>
      <c r="C814" s="188"/>
      <c r="D814" s="178" t="s">
        <v>127</v>
      </c>
      <c r="E814" s="189" t="s">
        <v>19</v>
      </c>
      <c r="F814" s="190" t="s">
        <v>890</v>
      </c>
      <c r="G814" s="188"/>
      <c r="H814" s="191">
        <v>1560.37</v>
      </c>
      <c r="I814" s="192"/>
      <c r="J814" s="188"/>
      <c r="K814" s="188"/>
      <c r="L814" s="193"/>
      <c r="M814" s="194"/>
      <c r="N814" s="195"/>
      <c r="O814" s="195"/>
      <c r="P814" s="195"/>
      <c r="Q814" s="195"/>
      <c r="R814" s="195"/>
      <c r="S814" s="195"/>
      <c r="T814" s="196"/>
      <c r="AT814" s="197" t="s">
        <v>127</v>
      </c>
      <c r="AU814" s="197" t="s">
        <v>77</v>
      </c>
      <c r="AV814" s="13" t="s">
        <v>79</v>
      </c>
      <c r="AW814" s="13" t="s">
        <v>33</v>
      </c>
      <c r="AX814" s="13" t="s">
        <v>72</v>
      </c>
      <c r="AY814" s="197" t="s">
        <v>120</v>
      </c>
    </row>
    <row r="815" spans="2:51" s="14" customFormat="1" ht="11.25">
      <c r="B815" s="198"/>
      <c r="C815" s="199"/>
      <c r="D815" s="178" t="s">
        <v>127</v>
      </c>
      <c r="E815" s="200" t="s">
        <v>19</v>
      </c>
      <c r="F815" s="201" t="s">
        <v>130</v>
      </c>
      <c r="G815" s="199"/>
      <c r="H815" s="202">
        <v>1560.37</v>
      </c>
      <c r="I815" s="203"/>
      <c r="J815" s="199"/>
      <c r="K815" s="199"/>
      <c r="L815" s="204"/>
      <c r="M815" s="205"/>
      <c r="N815" s="206"/>
      <c r="O815" s="206"/>
      <c r="P815" s="206"/>
      <c r="Q815" s="206"/>
      <c r="R815" s="206"/>
      <c r="S815" s="206"/>
      <c r="T815" s="207"/>
      <c r="AT815" s="208" t="s">
        <v>127</v>
      </c>
      <c r="AU815" s="208" t="s">
        <v>77</v>
      </c>
      <c r="AV815" s="14" t="s">
        <v>131</v>
      </c>
      <c r="AW815" s="14" t="s">
        <v>33</v>
      </c>
      <c r="AX815" s="14" t="s">
        <v>77</v>
      </c>
      <c r="AY815" s="208" t="s">
        <v>120</v>
      </c>
    </row>
    <row r="816" spans="2:63" s="11" customFormat="1" ht="25.9" customHeight="1">
      <c r="B816" s="148"/>
      <c r="C816" s="149"/>
      <c r="D816" s="150" t="s">
        <v>71</v>
      </c>
      <c r="E816" s="151" t="s">
        <v>891</v>
      </c>
      <c r="F816" s="151" t="s">
        <v>892</v>
      </c>
      <c r="G816" s="149"/>
      <c r="H816" s="149"/>
      <c r="I816" s="152"/>
      <c r="J816" s="153">
        <f>BK816</f>
        <v>0</v>
      </c>
      <c r="K816" s="149"/>
      <c r="L816" s="154"/>
      <c r="M816" s="155"/>
      <c r="N816" s="156"/>
      <c r="O816" s="156"/>
      <c r="P816" s="157">
        <f>SUM(P817:P829)</f>
        <v>0</v>
      </c>
      <c r="Q816" s="156"/>
      <c r="R816" s="157">
        <f>SUM(R817:R829)</f>
        <v>0</v>
      </c>
      <c r="S816" s="156"/>
      <c r="T816" s="158">
        <f>SUM(T817:T829)</f>
        <v>0</v>
      </c>
      <c r="AR816" s="159" t="s">
        <v>119</v>
      </c>
      <c r="AT816" s="160" t="s">
        <v>71</v>
      </c>
      <c r="AU816" s="160" t="s">
        <v>72</v>
      </c>
      <c r="AY816" s="159" t="s">
        <v>120</v>
      </c>
      <c r="BK816" s="161">
        <f>SUM(BK817:BK829)</f>
        <v>0</v>
      </c>
    </row>
    <row r="817" spans="1:65" s="2" customFormat="1" ht="16.5" customHeight="1">
      <c r="A817" s="35"/>
      <c r="B817" s="36"/>
      <c r="C817" s="162" t="s">
        <v>893</v>
      </c>
      <c r="D817" s="162" t="s">
        <v>121</v>
      </c>
      <c r="E817" s="163" t="s">
        <v>894</v>
      </c>
      <c r="F817" s="164" t="s">
        <v>895</v>
      </c>
      <c r="G817" s="165" t="s">
        <v>611</v>
      </c>
      <c r="H817" s="166">
        <v>7468</v>
      </c>
      <c r="I817" s="167"/>
      <c r="J817" s="168">
        <f>ROUND(I817*H817,2)</f>
        <v>0</v>
      </c>
      <c r="K817" s="169"/>
      <c r="L817" s="40"/>
      <c r="M817" s="170" t="s">
        <v>19</v>
      </c>
      <c r="N817" s="171" t="s">
        <v>43</v>
      </c>
      <c r="O817" s="65"/>
      <c r="P817" s="172">
        <f>O817*H817</f>
        <v>0</v>
      </c>
      <c r="Q817" s="172">
        <v>0</v>
      </c>
      <c r="R817" s="172">
        <f>Q817*H817</f>
        <v>0</v>
      </c>
      <c r="S817" s="172">
        <v>0</v>
      </c>
      <c r="T817" s="173">
        <f>S817*H817</f>
        <v>0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174" t="s">
        <v>125</v>
      </c>
      <c r="AT817" s="174" t="s">
        <v>121</v>
      </c>
      <c r="AU817" s="174" t="s">
        <v>77</v>
      </c>
      <c r="AY817" s="18" t="s">
        <v>120</v>
      </c>
      <c r="BE817" s="175">
        <f>IF(N817="základní",J817,0)</f>
        <v>0</v>
      </c>
      <c r="BF817" s="175">
        <f>IF(N817="snížená",J817,0)</f>
        <v>0</v>
      </c>
      <c r="BG817" s="175">
        <f>IF(N817="zákl. přenesená",J817,0)</f>
        <v>0</v>
      </c>
      <c r="BH817" s="175">
        <f>IF(N817="sníž. přenesená",J817,0)</f>
        <v>0</v>
      </c>
      <c r="BI817" s="175">
        <f>IF(N817="nulová",J817,0)</f>
        <v>0</v>
      </c>
      <c r="BJ817" s="18" t="s">
        <v>77</v>
      </c>
      <c r="BK817" s="175">
        <f>ROUND(I817*H817,2)</f>
        <v>0</v>
      </c>
      <c r="BL817" s="18" t="s">
        <v>125</v>
      </c>
      <c r="BM817" s="174" t="s">
        <v>896</v>
      </c>
    </row>
    <row r="818" spans="2:51" s="12" customFormat="1" ht="11.25">
      <c r="B818" s="176"/>
      <c r="C818" s="177"/>
      <c r="D818" s="178" t="s">
        <v>127</v>
      </c>
      <c r="E818" s="179" t="s">
        <v>19</v>
      </c>
      <c r="F818" s="180" t="s">
        <v>897</v>
      </c>
      <c r="G818" s="177"/>
      <c r="H818" s="179" t="s">
        <v>19</v>
      </c>
      <c r="I818" s="181"/>
      <c r="J818" s="177"/>
      <c r="K818" s="177"/>
      <c r="L818" s="182"/>
      <c r="M818" s="183"/>
      <c r="N818" s="184"/>
      <c r="O818" s="184"/>
      <c r="P818" s="184"/>
      <c r="Q818" s="184"/>
      <c r="R818" s="184"/>
      <c r="S818" s="184"/>
      <c r="T818" s="185"/>
      <c r="AT818" s="186" t="s">
        <v>127</v>
      </c>
      <c r="AU818" s="186" t="s">
        <v>77</v>
      </c>
      <c r="AV818" s="12" t="s">
        <v>77</v>
      </c>
      <c r="AW818" s="12" t="s">
        <v>33</v>
      </c>
      <c r="AX818" s="12" t="s">
        <v>72</v>
      </c>
      <c r="AY818" s="186" t="s">
        <v>120</v>
      </c>
    </row>
    <row r="819" spans="2:51" s="13" customFormat="1" ht="11.25">
      <c r="B819" s="187"/>
      <c r="C819" s="188"/>
      <c r="D819" s="178" t="s">
        <v>127</v>
      </c>
      <c r="E819" s="189" t="s">
        <v>19</v>
      </c>
      <c r="F819" s="190" t="s">
        <v>898</v>
      </c>
      <c r="G819" s="188"/>
      <c r="H819" s="191">
        <v>7468</v>
      </c>
      <c r="I819" s="192"/>
      <c r="J819" s="188"/>
      <c r="K819" s="188"/>
      <c r="L819" s="193"/>
      <c r="M819" s="194"/>
      <c r="N819" s="195"/>
      <c r="O819" s="195"/>
      <c r="P819" s="195"/>
      <c r="Q819" s="195"/>
      <c r="R819" s="195"/>
      <c r="S819" s="195"/>
      <c r="T819" s="196"/>
      <c r="AT819" s="197" t="s">
        <v>127</v>
      </c>
      <c r="AU819" s="197" t="s">
        <v>77</v>
      </c>
      <c r="AV819" s="13" t="s">
        <v>79</v>
      </c>
      <c r="AW819" s="13" t="s">
        <v>33</v>
      </c>
      <c r="AX819" s="13" t="s">
        <v>72</v>
      </c>
      <c r="AY819" s="197" t="s">
        <v>120</v>
      </c>
    </row>
    <row r="820" spans="2:51" s="14" customFormat="1" ht="11.25">
      <c r="B820" s="198"/>
      <c r="C820" s="199"/>
      <c r="D820" s="178" t="s">
        <v>127</v>
      </c>
      <c r="E820" s="200" t="s">
        <v>19</v>
      </c>
      <c r="F820" s="201" t="s">
        <v>130</v>
      </c>
      <c r="G820" s="199"/>
      <c r="H820" s="202">
        <v>7468</v>
      </c>
      <c r="I820" s="203"/>
      <c r="J820" s="199"/>
      <c r="K820" s="199"/>
      <c r="L820" s="204"/>
      <c r="M820" s="205"/>
      <c r="N820" s="206"/>
      <c r="O820" s="206"/>
      <c r="P820" s="206"/>
      <c r="Q820" s="206"/>
      <c r="R820" s="206"/>
      <c r="S820" s="206"/>
      <c r="T820" s="207"/>
      <c r="AT820" s="208" t="s">
        <v>127</v>
      </c>
      <c r="AU820" s="208" t="s">
        <v>77</v>
      </c>
      <c r="AV820" s="14" t="s">
        <v>131</v>
      </c>
      <c r="AW820" s="14" t="s">
        <v>33</v>
      </c>
      <c r="AX820" s="14" t="s">
        <v>77</v>
      </c>
      <c r="AY820" s="208" t="s">
        <v>120</v>
      </c>
    </row>
    <row r="821" spans="1:65" s="2" customFormat="1" ht="24.2" customHeight="1">
      <c r="A821" s="35"/>
      <c r="B821" s="36"/>
      <c r="C821" s="162" t="s">
        <v>899</v>
      </c>
      <c r="D821" s="162" t="s">
        <v>121</v>
      </c>
      <c r="E821" s="163" t="s">
        <v>900</v>
      </c>
      <c r="F821" s="164" t="s">
        <v>901</v>
      </c>
      <c r="G821" s="165" t="s">
        <v>611</v>
      </c>
      <c r="H821" s="166">
        <v>7468</v>
      </c>
      <c r="I821" s="167"/>
      <c r="J821" s="168">
        <f>ROUND(I821*H821,2)</f>
        <v>0</v>
      </c>
      <c r="K821" s="169"/>
      <c r="L821" s="40"/>
      <c r="M821" s="170" t="s">
        <v>19</v>
      </c>
      <c r="N821" s="171" t="s">
        <v>43</v>
      </c>
      <c r="O821" s="65"/>
      <c r="P821" s="172">
        <f>O821*H821</f>
        <v>0</v>
      </c>
      <c r="Q821" s="172">
        <v>0</v>
      </c>
      <c r="R821" s="172">
        <f>Q821*H821</f>
        <v>0</v>
      </c>
      <c r="S821" s="172">
        <v>0</v>
      </c>
      <c r="T821" s="173">
        <f>S821*H821</f>
        <v>0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R821" s="174" t="s">
        <v>125</v>
      </c>
      <c r="AT821" s="174" t="s">
        <v>121</v>
      </c>
      <c r="AU821" s="174" t="s">
        <v>77</v>
      </c>
      <c r="AY821" s="18" t="s">
        <v>120</v>
      </c>
      <c r="BE821" s="175">
        <f>IF(N821="základní",J821,0)</f>
        <v>0</v>
      </c>
      <c r="BF821" s="175">
        <f>IF(N821="snížená",J821,0)</f>
        <v>0</v>
      </c>
      <c r="BG821" s="175">
        <f>IF(N821="zákl. přenesená",J821,0)</f>
        <v>0</v>
      </c>
      <c r="BH821" s="175">
        <f>IF(N821="sníž. přenesená",J821,0)</f>
        <v>0</v>
      </c>
      <c r="BI821" s="175">
        <f>IF(N821="nulová",J821,0)</f>
        <v>0</v>
      </c>
      <c r="BJ821" s="18" t="s">
        <v>77</v>
      </c>
      <c r="BK821" s="175">
        <f>ROUND(I821*H821,2)</f>
        <v>0</v>
      </c>
      <c r="BL821" s="18" t="s">
        <v>125</v>
      </c>
      <c r="BM821" s="174" t="s">
        <v>902</v>
      </c>
    </row>
    <row r="822" spans="2:51" s="12" customFormat="1" ht="11.25">
      <c r="B822" s="176"/>
      <c r="C822" s="177"/>
      <c r="D822" s="178" t="s">
        <v>127</v>
      </c>
      <c r="E822" s="179" t="s">
        <v>19</v>
      </c>
      <c r="F822" s="180" t="s">
        <v>897</v>
      </c>
      <c r="G822" s="177"/>
      <c r="H822" s="179" t="s">
        <v>19</v>
      </c>
      <c r="I822" s="181"/>
      <c r="J822" s="177"/>
      <c r="K822" s="177"/>
      <c r="L822" s="182"/>
      <c r="M822" s="183"/>
      <c r="N822" s="184"/>
      <c r="O822" s="184"/>
      <c r="P822" s="184"/>
      <c r="Q822" s="184"/>
      <c r="R822" s="184"/>
      <c r="S822" s="184"/>
      <c r="T822" s="185"/>
      <c r="AT822" s="186" t="s">
        <v>127</v>
      </c>
      <c r="AU822" s="186" t="s">
        <v>77</v>
      </c>
      <c r="AV822" s="12" t="s">
        <v>77</v>
      </c>
      <c r="AW822" s="12" t="s">
        <v>33</v>
      </c>
      <c r="AX822" s="12" t="s">
        <v>72</v>
      </c>
      <c r="AY822" s="186" t="s">
        <v>120</v>
      </c>
    </row>
    <row r="823" spans="2:51" s="13" customFormat="1" ht="11.25">
      <c r="B823" s="187"/>
      <c r="C823" s="188"/>
      <c r="D823" s="178" t="s">
        <v>127</v>
      </c>
      <c r="E823" s="189" t="s">
        <v>19</v>
      </c>
      <c r="F823" s="190" t="s">
        <v>898</v>
      </c>
      <c r="G823" s="188"/>
      <c r="H823" s="191">
        <v>7468</v>
      </c>
      <c r="I823" s="192"/>
      <c r="J823" s="188"/>
      <c r="K823" s="188"/>
      <c r="L823" s="193"/>
      <c r="M823" s="194"/>
      <c r="N823" s="195"/>
      <c r="O823" s="195"/>
      <c r="P823" s="195"/>
      <c r="Q823" s="195"/>
      <c r="R823" s="195"/>
      <c r="S823" s="195"/>
      <c r="T823" s="196"/>
      <c r="AT823" s="197" t="s">
        <v>127</v>
      </c>
      <c r="AU823" s="197" t="s">
        <v>77</v>
      </c>
      <c r="AV823" s="13" t="s">
        <v>79</v>
      </c>
      <c r="AW823" s="13" t="s">
        <v>33</v>
      </c>
      <c r="AX823" s="13" t="s">
        <v>72</v>
      </c>
      <c r="AY823" s="197" t="s">
        <v>120</v>
      </c>
    </row>
    <row r="824" spans="2:51" s="14" customFormat="1" ht="11.25">
      <c r="B824" s="198"/>
      <c r="C824" s="199"/>
      <c r="D824" s="178" t="s">
        <v>127</v>
      </c>
      <c r="E824" s="200" t="s">
        <v>19</v>
      </c>
      <c r="F824" s="201" t="s">
        <v>130</v>
      </c>
      <c r="G824" s="199"/>
      <c r="H824" s="202">
        <v>7468</v>
      </c>
      <c r="I824" s="203"/>
      <c r="J824" s="199"/>
      <c r="K824" s="199"/>
      <c r="L824" s="204"/>
      <c r="M824" s="205"/>
      <c r="N824" s="206"/>
      <c r="O824" s="206"/>
      <c r="P824" s="206"/>
      <c r="Q824" s="206"/>
      <c r="R824" s="206"/>
      <c r="S824" s="206"/>
      <c r="T824" s="207"/>
      <c r="AT824" s="208" t="s">
        <v>127</v>
      </c>
      <c r="AU824" s="208" t="s">
        <v>77</v>
      </c>
      <c r="AV824" s="14" t="s">
        <v>131</v>
      </c>
      <c r="AW824" s="14" t="s">
        <v>33</v>
      </c>
      <c r="AX824" s="14" t="s">
        <v>77</v>
      </c>
      <c r="AY824" s="208" t="s">
        <v>120</v>
      </c>
    </row>
    <row r="825" spans="1:65" s="2" customFormat="1" ht="24.2" customHeight="1">
      <c r="A825" s="35"/>
      <c r="B825" s="36"/>
      <c r="C825" s="162" t="s">
        <v>903</v>
      </c>
      <c r="D825" s="162" t="s">
        <v>121</v>
      </c>
      <c r="E825" s="163" t="s">
        <v>904</v>
      </c>
      <c r="F825" s="164" t="s">
        <v>905</v>
      </c>
      <c r="G825" s="165" t="s">
        <v>611</v>
      </c>
      <c r="H825" s="166">
        <v>7468</v>
      </c>
      <c r="I825" s="167"/>
      <c r="J825" s="168">
        <f>ROUND(I825*H825,2)</f>
        <v>0</v>
      </c>
      <c r="K825" s="169"/>
      <c r="L825" s="40"/>
      <c r="M825" s="170" t="s">
        <v>19</v>
      </c>
      <c r="N825" s="171" t="s">
        <v>43</v>
      </c>
      <c r="O825" s="65"/>
      <c r="P825" s="172">
        <f>O825*H825</f>
        <v>0</v>
      </c>
      <c r="Q825" s="172">
        <v>0</v>
      </c>
      <c r="R825" s="172">
        <f>Q825*H825</f>
        <v>0</v>
      </c>
      <c r="S825" s="172">
        <v>0</v>
      </c>
      <c r="T825" s="173">
        <f>S825*H825</f>
        <v>0</v>
      </c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R825" s="174" t="s">
        <v>125</v>
      </c>
      <c r="AT825" s="174" t="s">
        <v>121</v>
      </c>
      <c r="AU825" s="174" t="s">
        <v>77</v>
      </c>
      <c r="AY825" s="18" t="s">
        <v>120</v>
      </c>
      <c r="BE825" s="175">
        <f>IF(N825="základní",J825,0)</f>
        <v>0</v>
      </c>
      <c r="BF825" s="175">
        <f>IF(N825="snížená",J825,0)</f>
        <v>0</v>
      </c>
      <c r="BG825" s="175">
        <f>IF(N825="zákl. přenesená",J825,0)</f>
        <v>0</v>
      </c>
      <c r="BH825" s="175">
        <f>IF(N825="sníž. přenesená",J825,0)</f>
        <v>0</v>
      </c>
      <c r="BI825" s="175">
        <f>IF(N825="nulová",J825,0)</f>
        <v>0</v>
      </c>
      <c r="BJ825" s="18" t="s">
        <v>77</v>
      </c>
      <c r="BK825" s="175">
        <f>ROUND(I825*H825,2)</f>
        <v>0</v>
      </c>
      <c r="BL825" s="18" t="s">
        <v>125</v>
      </c>
      <c r="BM825" s="174" t="s">
        <v>906</v>
      </c>
    </row>
    <row r="826" spans="2:51" s="12" customFormat="1" ht="11.25">
      <c r="B826" s="176"/>
      <c r="C826" s="177"/>
      <c r="D826" s="178" t="s">
        <v>127</v>
      </c>
      <c r="E826" s="179" t="s">
        <v>19</v>
      </c>
      <c r="F826" s="180" t="s">
        <v>897</v>
      </c>
      <c r="G826" s="177"/>
      <c r="H826" s="179" t="s">
        <v>19</v>
      </c>
      <c r="I826" s="181"/>
      <c r="J826" s="177"/>
      <c r="K826" s="177"/>
      <c r="L826" s="182"/>
      <c r="M826" s="183"/>
      <c r="N826" s="184"/>
      <c r="O826" s="184"/>
      <c r="P826" s="184"/>
      <c r="Q826" s="184"/>
      <c r="R826" s="184"/>
      <c r="S826" s="184"/>
      <c r="T826" s="185"/>
      <c r="AT826" s="186" t="s">
        <v>127</v>
      </c>
      <c r="AU826" s="186" t="s">
        <v>77</v>
      </c>
      <c r="AV826" s="12" t="s">
        <v>77</v>
      </c>
      <c r="AW826" s="12" t="s">
        <v>33</v>
      </c>
      <c r="AX826" s="12" t="s">
        <v>72</v>
      </c>
      <c r="AY826" s="186" t="s">
        <v>120</v>
      </c>
    </row>
    <row r="827" spans="2:51" s="13" customFormat="1" ht="11.25">
      <c r="B827" s="187"/>
      <c r="C827" s="188"/>
      <c r="D827" s="178" t="s">
        <v>127</v>
      </c>
      <c r="E827" s="189" t="s">
        <v>19</v>
      </c>
      <c r="F827" s="190" t="s">
        <v>898</v>
      </c>
      <c r="G827" s="188"/>
      <c r="H827" s="191">
        <v>7468</v>
      </c>
      <c r="I827" s="192"/>
      <c r="J827" s="188"/>
      <c r="K827" s="188"/>
      <c r="L827" s="193"/>
      <c r="M827" s="194"/>
      <c r="N827" s="195"/>
      <c r="O827" s="195"/>
      <c r="P827" s="195"/>
      <c r="Q827" s="195"/>
      <c r="R827" s="195"/>
      <c r="S827" s="195"/>
      <c r="T827" s="196"/>
      <c r="AT827" s="197" t="s">
        <v>127</v>
      </c>
      <c r="AU827" s="197" t="s">
        <v>77</v>
      </c>
      <c r="AV827" s="13" t="s">
        <v>79</v>
      </c>
      <c r="AW827" s="13" t="s">
        <v>33</v>
      </c>
      <c r="AX827" s="13" t="s">
        <v>72</v>
      </c>
      <c r="AY827" s="197" t="s">
        <v>120</v>
      </c>
    </row>
    <row r="828" spans="2:51" s="15" customFormat="1" ht="11.25">
      <c r="B828" s="220"/>
      <c r="C828" s="221"/>
      <c r="D828" s="178" t="s">
        <v>127</v>
      </c>
      <c r="E828" s="222" t="s">
        <v>19</v>
      </c>
      <c r="F828" s="223" t="s">
        <v>242</v>
      </c>
      <c r="G828" s="221"/>
      <c r="H828" s="224">
        <v>7468</v>
      </c>
      <c r="I828" s="225"/>
      <c r="J828" s="221"/>
      <c r="K828" s="221"/>
      <c r="L828" s="226"/>
      <c r="M828" s="227"/>
      <c r="N828" s="228"/>
      <c r="O828" s="228"/>
      <c r="P828" s="228"/>
      <c r="Q828" s="228"/>
      <c r="R828" s="228"/>
      <c r="S828" s="228"/>
      <c r="T828" s="229"/>
      <c r="AT828" s="230" t="s">
        <v>127</v>
      </c>
      <c r="AU828" s="230" t="s">
        <v>77</v>
      </c>
      <c r="AV828" s="15" t="s">
        <v>119</v>
      </c>
      <c r="AW828" s="15" t="s">
        <v>33</v>
      </c>
      <c r="AX828" s="15" t="s">
        <v>72</v>
      </c>
      <c r="AY828" s="230" t="s">
        <v>120</v>
      </c>
    </row>
    <row r="829" spans="2:51" s="14" customFormat="1" ht="11.25">
      <c r="B829" s="198"/>
      <c r="C829" s="199"/>
      <c r="D829" s="178" t="s">
        <v>127</v>
      </c>
      <c r="E829" s="200" t="s">
        <v>19</v>
      </c>
      <c r="F829" s="201" t="s">
        <v>130</v>
      </c>
      <c r="G829" s="199"/>
      <c r="H829" s="202">
        <v>7468</v>
      </c>
      <c r="I829" s="203"/>
      <c r="J829" s="199"/>
      <c r="K829" s="199"/>
      <c r="L829" s="204"/>
      <c r="M829" s="205"/>
      <c r="N829" s="206"/>
      <c r="O829" s="206"/>
      <c r="P829" s="206"/>
      <c r="Q829" s="206"/>
      <c r="R829" s="206"/>
      <c r="S829" s="206"/>
      <c r="T829" s="207"/>
      <c r="AT829" s="208" t="s">
        <v>127</v>
      </c>
      <c r="AU829" s="208" t="s">
        <v>77</v>
      </c>
      <c r="AV829" s="14" t="s">
        <v>131</v>
      </c>
      <c r="AW829" s="14" t="s">
        <v>33</v>
      </c>
      <c r="AX829" s="14" t="s">
        <v>77</v>
      </c>
      <c r="AY829" s="208" t="s">
        <v>120</v>
      </c>
    </row>
    <row r="830" spans="2:63" s="11" customFormat="1" ht="25.9" customHeight="1">
      <c r="B830" s="148"/>
      <c r="C830" s="149"/>
      <c r="D830" s="150" t="s">
        <v>71</v>
      </c>
      <c r="E830" s="151" t="s">
        <v>907</v>
      </c>
      <c r="F830" s="151" t="s">
        <v>908</v>
      </c>
      <c r="G830" s="149"/>
      <c r="H830" s="149"/>
      <c r="I830" s="152"/>
      <c r="J830" s="153">
        <f>BK830</f>
        <v>0</v>
      </c>
      <c r="K830" s="149"/>
      <c r="L830" s="154"/>
      <c r="M830" s="155"/>
      <c r="N830" s="156"/>
      <c r="O830" s="156"/>
      <c r="P830" s="157">
        <f>SUM(P831:P860)</f>
        <v>0</v>
      </c>
      <c r="Q830" s="156"/>
      <c r="R830" s="157">
        <f>SUM(R831:R860)</f>
        <v>3219.9</v>
      </c>
      <c r="S830" s="156"/>
      <c r="T830" s="158">
        <f>SUM(T831:T860)</f>
        <v>0</v>
      </c>
      <c r="AR830" s="159" t="s">
        <v>119</v>
      </c>
      <c r="AT830" s="160" t="s">
        <v>71</v>
      </c>
      <c r="AU830" s="160" t="s">
        <v>72</v>
      </c>
      <c r="AY830" s="159" t="s">
        <v>120</v>
      </c>
      <c r="BK830" s="161">
        <f>SUM(BK831:BK860)</f>
        <v>0</v>
      </c>
    </row>
    <row r="831" spans="1:65" s="2" customFormat="1" ht="16.5" customHeight="1">
      <c r="A831" s="35"/>
      <c r="B831" s="36"/>
      <c r="C831" s="209" t="s">
        <v>909</v>
      </c>
      <c r="D831" s="209" t="s">
        <v>231</v>
      </c>
      <c r="E831" s="210" t="s">
        <v>910</v>
      </c>
      <c r="F831" s="211" t="s">
        <v>911</v>
      </c>
      <c r="G831" s="212" t="s">
        <v>709</v>
      </c>
      <c r="H831" s="213">
        <v>1352.9</v>
      </c>
      <c r="I831" s="214"/>
      <c r="J831" s="215">
        <f>ROUND(I831*H831,2)</f>
        <v>0</v>
      </c>
      <c r="K831" s="216"/>
      <c r="L831" s="217"/>
      <c r="M831" s="218" t="s">
        <v>19</v>
      </c>
      <c r="N831" s="219" t="s">
        <v>43</v>
      </c>
      <c r="O831" s="65"/>
      <c r="P831" s="172">
        <f>O831*H831</f>
        <v>0</v>
      </c>
      <c r="Q831" s="172">
        <v>1</v>
      </c>
      <c r="R831" s="172">
        <f>Q831*H831</f>
        <v>1352.9</v>
      </c>
      <c r="S831" s="172">
        <v>0</v>
      </c>
      <c r="T831" s="173">
        <f>S831*H831</f>
        <v>0</v>
      </c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R831" s="174" t="s">
        <v>234</v>
      </c>
      <c r="AT831" s="174" t="s">
        <v>231</v>
      </c>
      <c r="AU831" s="174" t="s">
        <v>77</v>
      </c>
      <c r="AY831" s="18" t="s">
        <v>120</v>
      </c>
      <c r="BE831" s="175">
        <f>IF(N831="základní",J831,0)</f>
        <v>0</v>
      </c>
      <c r="BF831" s="175">
        <f>IF(N831="snížená",J831,0)</f>
        <v>0</v>
      </c>
      <c r="BG831" s="175">
        <f>IF(N831="zákl. přenesená",J831,0)</f>
        <v>0</v>
      </c>
      <c r="BH831" s="175">
        <f>IF(N831="sníž. přenesená",J831,0)</f>
        <v>0</v>
      </c>
      <c r="BI831" s="175">
        <f>IF(N831="nulová",J831,0)</f>
        <v>0</v>
      </c>
      <c r="BJ831" s="18" t="s">
        <v>77</v>
      </c>
      <c r="BK831" s="175">
        <f>ROUND(I831*H831,2)</f>
        <v>0</v>
      </c>
      <c r="BL831" s="18" t="s">
        <v>234</v>
      </c>
      <c r="BM831" s="174" t="s">
        <v>912</v>
      </c>
    </row>
    <row r="832" spans="1:47" s="2" customFormat="1" ht="19.5">
      <c r="A832" s="35"/>
      <c r="B832" s="36"/>
      <c r="C832" s="37"/>
      <c r="D832" s="178" t="s">
        <v>704</v>
      </c>
      <c r="E832" s="37"/>
      <c r="F832" s="231" t="s">
        <v>913</v>
      </c>
      <c r="G832" s="37"/>
      <c r="H832" s="37"/>
      <c r="I832" s="232"/>
      <c r="J832" s="37"/>
      <c r="K832" s="37"/>
      <c r="L832" s="40"/>
      <c r="M832" s="233"/>
      <c r="N832" s="234"/>
      <c r="O832" s="65"/>
      <c r="P832" s="65"/>
      <c r="Q832" s="65"/>
      <c r="R832" s="65"/>
      <c r="S832" s="65"/>
      <c r="T832" s="66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T832" s="18" t="s">
        <v>704</v>
      </c>
      <c r="AU832" s="18" t="s">
        <v>77</v>
      </c>
    </row>
    <row r="833" spans="2:51" s="12" customFormat="1" ht="11.25">
      <c r="B833" s="176"/>
      <c r="C833" s="177"/>
      <c r="D833" s="178" t="s">
        <v>127</v>
      </c>
      <c r="E833" s="179" t="s">
        <v>19</v>
      </c>
      <c r="F833" s="180" t="s">
        <v>914</v>
      </c>
      <c r="G833" s="177"/>
      <c r="H833" s="179" t="s">
        <v>19</v>
      </c>
      <c r="I833" s="181"/>
      <c r="J833" s="177"/>
      <c r="K833" s="177"/>
      <c r="L833" s="182"/>
      <c r="M833" s="183"/>
      <c r="N833" s="184"/>
      <c r="O833" s="184"/>
      <c r="P833" s="184"/>
      <c r="Q833" s="184"/>
      <c r="R833" s="184"/>
      <c r="S833" s="184"/>
      <c r="T833" s="185"/>
      <c r="AT833" s="186" t="s">
        <v>127</v>
      </c>
      <c r="AU833" s="186" t="s">
        <v>77</v>
      </c>
      <c r="AV833" s="12" t="s">
        <v>77</v>
      </c>
      <c r="AW833" s="12" t="s">
        <v>33</v>
      </c>
      <c r="AX833" s="12" t="s">
        <v>72</v>
      </c>
      <c r="AY833" s="186" t="s">
        <v>120</v>
      </c>
    </row>
    <row r="834" spans="2:51" s="12" customFormat="1" ht="11.25">
      <c r="B834" s="176"/>
      <c r="C834" s="177"/>
      <c r="D834" s="178" t="s">
        <v>127</v>
      </c>
      <c r="E834" s="179" t="s">
        <v>19</v>
      </c>
      <c r="F834" s="180" t="s">
        <v>915</v>
      </c>
      <c r="G834" s="177"/>
      <c r="H834" s="179" t="s">
        <v>19</v>
      </c>
      <c r="I834" s="181"/>
      <c r="J834" s="177"/>
      <c r="K834" s="177"/>
      <c r="L834" s="182"/>
      <c r="M834" s="183"/>
      <c r="N834" s="184"/>
      <c r="O834" s="184"/>
      <c r="P834" s="184"/>
      <c r="Q834" s="184"/>
      <c r="R834" s="184"/>
      <c r="S834" s="184"/>
      <c r="T834" s="185"/>
      <c r="AT834" s="186" t="s">
        <v>127</v>
      </c>
      <c r="AU834" s="186" t="s">
        <v>77</v>
      </c>
      <c r="AV834" s="12" t="s">
        <v>77</v>
      </c>
      <c r="AW834" s="12" t="s">
        <v>33</v>
      </c>
      <c r="AX834" s="12" t="s">
        <v>72</v>
      </c>
      <c r="AY834" s="186" t="s">
        <v>120</v>
      </c>
    </row>
    <row r="835" spans="2:51" s="12" customFormat="1" ht="11.25">
      <c r="B835" s="176"/>
      <c r="C835" s="177"/>
      <c r="D835" s="178" t="s">
        <v>127</v>
      </c>
      <c r="E835" s="179" t="s">
        <v>19</v>
      </c>
      <c r="F835" s="180" t="s">
        <v>916</v>
      </c>
      <c r="G835" s="177"/>
      <c r="H835" s="179" t="s">
        <v>19</v>
      </c>
      <c r="I835" s="181"/>
      <c r="J835" s="177"/>
      <c r="K835" s="177"/>
      <c r="L835" s="182"/>
      <c r="M835" s="183"/>
      <c r="N835" s="184"/>
      <c r="O835" s="184"/>
      <c r="P835" s="184"/>
      <c r="Q835" s="184"/>
      <c r="R835" s="184"/>
      <c r="S835" s="184"/>
      <c r="T835" s="185"/>
      <c r="AT835" s="186" t="s">
        <v>127</v>
      </c>
      <c r="AU835" s="186" t="s">
        <v>77</v>
      </c>
      <c r="AV835" s="12" t="s">
        <v>77</v>
      </c>
      <c r="AW835" s="12" t="s">
        <v>33</v>
      </c>
      <c r="AX835" s="12" t="s">
        <v>72</v>
      </c>
      <c r="AY835" s="186" t="s">
        <v>120</v>
      </c>
    </row>
    <row r="836" spans="2:51" s="12" customFormat="1" ht="11.25">
      <c r="B836" s="176"/>
      <c r="C836" s="177"/>
      <c r="D836" s="178" t="s">
        <v>127</v>
      </c>
      <c r="E836" s="179" t="s">
        <v>19</v>
      </c>
      <c r="F836" s="180" t="s">
        <v>917</v>
      </c>
      <c r="G836" s="177"/>
      <c r="H836" s="179" t="s">
        <v>19</v>
      </c>
      <c r="I836" s="181"/>
      <c r="J836" s="177"/>
      <c r="K836" s="177"/>
      <c r="L836" s="182"/>
      <c r="M836" s="183"/>
      <c r="N836" s="184"/>
      <c r="O836" s="184"/>
      <c r="P836" s="184"/>
      <c r="Q836" s="184"/>
      <c r="R836" s="184"/>
      <c r="S836" s="184"/>
      <c r="T836" s="185"/>
      <c r="AT836" s="186" t="s">
        <v>127</v>
      </c>
      <c r="AU836" s="186" t="s">
        <v>77</v>
      </c>
      <c r="AV836" s="12" t="s">
        <v>77</v>
      </c>
      <c r="AW836" s="12" t="s">
        <v>33</v>
      </c>
      <c r="AX836" s="12" t="s">
        <v>72</v>
      </c>
      <c r="AY836" s="186" t="s">
        <v>120</v>
      </c>
    </row>
    <row r="837" spans="2:51" s="12" customFormat="1" ht="11.25">
      <c r="B837" s="176"/>
      <c r="C837" s="177"/>
      <c r="D837" s="178" t="s">
        <v>127</v>
      </c>
      <c r="E837" s="179" t="s">
        <v>19</v>
      </c>
      <c r="F837" s="180" t="s">
        <v>918</v>
      </c>
      <c r="G837" s="177"/>
      <c r="H837" s="179" t="s">
        <v>19</v>
      </c>
      <c r="I837" s="181"/>
      <c r="J837" s="177"/>
      <c r="K837" s="177"/>
      <c r="L837" s="182"/>
      <c r="M837" s="183"/>
      <c r="N837" s="184"/>
      <c r="O837" s="184"/>
      <c r="P837" s="184"/>
      <c r="Q837" s="184"/>
      <c r="R837" s="184"/>
      <c r="S837" s="184"/>
      <c r="T837" s="185"/>
      <c r="AT837" s="186" t="s">
        <v>127</v>
      </c>
      <c r="AU837" s="186" t="s">
        <v>77</v>
      </c>
      <c r="AV837" s="12" t="s">
        <v>77</v>
      </c>
      <c r="AW837" s="12" t="s">
        <v>33</v>
      </c>
      <c r="AX837" s="12" t="s">
        <v>72</v>
      </c>
      <c r="AY837" s="186" t="s">
        <v>120</v>
      </c>
    </row>
    <row r="838" spans="2:51" s="13" customFormat="1" ht="11.25">
      <c r="B838" s="187"/>
      <c r="C838" s="188"/>
      <c r="D838" s="178" t="s">
        <v>127</v>
      </c>
      <c r="E838" s="189" t="s">
        <v>19</v>
      </c>
      <c r="F838" s="190" t="s">
        <v>919</v>
      </c>
      <c r="G838" s="188"/>
      <c r="H838" s="191">
        <v>1352.9</v>
      </c>
      <c r="I838" s="192"/>
      <c r="J838" s="188"/>
      <c r="K838" s="188"/>
      <c r="L838" s="193"/>
      <c r="M838" s="194"/>
      <c r="N838" s="195"/>
      <c r="O838" s="195"/>
      <c r="P838" s="195"/>
      <c r="Q838" s="195"/>
      <c r="R838" s="195"/>
      <c r="S838" s="195"/>
      <c r="T838" s="196"/>
      <c r="AT838" s="197" t="s">
        <v>127</v>
      </c>
      <c r="AU838" s="197" t="s">
        <v>77</v>
      </c>
      <c r="AV838" s="13" t="s">
        <v>79</v>
      </c>
      <c r="AW838" s="13" t="s">
        <v>33</v>
      </c>
      <c r="AX838" s="13" t="s">
        <v>72</v>
      </c>
      <c r="AY838" s="197" t="s">
        <v>120</v>
      </c>
    </row>
    <row r="839" spans="2:51" s="15" customFormat="1" ht="11.25">
      <c r="B839" s="220"/>
      <c r="C839" s="221"/>
      <c r="D839" s="178" t="s">
        <v>127</v>
      </c>
      <c r="E839" s="222" t="s">
        <v>19</v>
      </c>
      <c r="F839" s="223" t="s">
        <v>242</v>
      </c>
      <c r="G839" s="221"/>
      <c r="H839" s="224">
        <v>1352.9</v>
      </c>
      <c r="I839" s="225"/>
      <c r="J839" s="221"/>
      <c r="K839" s="221"/>
      <c r="L839" s="226"/>
      <c r="M839" s="227"/>
      <c r="N839" s="228"/>
      <c r="O839" s="228"/>
      <c r="P839" s="228"/>
      <c r="Q839" s="228"/>
      <c r="R839" s="228"/>
      <c r="S839" s="228"/>
      <c r="T839" s="229"/>
      <c r="AT839" s="230" t="s">
        <v>127</v>
      </c>
      <c r="AU839" s="230" t="s">
        <v>77</v>
      </c>
      <c r="AV839" s="15" t="s">
        <v>119</v>
      </c>
      <c r="AW839" s="15" t="s">
        <v>33</v>
      </c>
      <c r="AX839" s="15" t="s">
        <v>72</v>
      </c>
      <c r="AY839" s="230" t="s">
        <v>120</v>
      </c>
    </row>
    <row r="840" spans="2:51" s="14" customFormat="1" ht="11.25">
      <c r="B840" s="198"/>
      <c r="C840" s="199"/>
      <c r="D840" s="178" t="s">
        <v>127</v>
      </c>
      <c r="E840" s="200" t="s">
        <v>19</v>
      </c>
      <c r="F840" s="201" t="s">
        <v>130</v>
      </c>
      <c r="G840" s="199"/>
      <c r="H840" s="202">
        <v>1352.9</v>
      </c>
      <c r="I840" s="203"/>
      <c r="J840" s="199"/>
      <c r="K840" s="199"/>
      <c r="L840" s="204"/>
      <c r="M840" s="205"/>
      <c r="N840" s="206"/>
      <c r="O840" s="206"/>
      <c r="P840" s="206"/>
      <c r="Q840" s="206"/>
      <c r="R840" s="206"/>
      <c r="S840" s="206"/>
      <c r="T840" s="207"/>
      <c r="AT840" s="208" t="s">
        <v>127</v>
      </c>
      <c r="AU840" s="208" t="s">
        <v>77</v>
      </c>
      <c r="AV840" s="14" t="s">
        <v>131</v>
      </c>
      <c r="AW840" s="14" t="s">
        <v>33</v>
      </c>
      <c r="AX840" s="14" t="s">
        <v>77</v>
      </c>
      <c r="AY840" s="208" t="s">
        <v>120</v>
      </c>
    </row>
    <row r="841" spans="1:65" s="2" customFormat="1" ht="16.5" customHeight="1">
      <c r="A841" s="35"/>
      <c r="B841" s="36"/>
      <c r="C841" s="209" t="s">
        <v>920</v>
      </c>
      <c r="D841" s="209" t="s">
        <v>231</v>
      </c>
      <c r="E841" s="210" t="s">
        <v>921</v>
      </c>
      <c r="F841" s="211" t="s">
        <v>922</v>
      </c>
      <c r="G841" s="212" t="s">
        <v>709</v>
      </c>
      <c r="H841" s="213">
        <v>1121.5</v>
      </c>
      <c r="I841" s="214"/>
      <c r="J841" s="215">
        <f>ROUND(I841*H841,2)</f>
        <v>0</v>
      </c>
      <c r="K841" s="216"/>
      <c r="L841" s="217"/>
      <c r="M841" s="218" t="s">
        <v>19</v>
      </c>
      <c r="N841" s="219" t="s">
        <v>43</v>
      </c>
      <c r="O841" s="65"/>
      <c r="P841" s="172">
        <f>O841*H841</f>
        <v>0</v>
      </c>
      <c r="Q841" s="172">
        <v>1</v>
      </c>
      <c r="R841" s="172">
        <f>Q841*H841</f>
        <v>1121.5</v>
      </c>
      <c r="S841" s="172">
        <v>0</v>
      </c>
      <c r="T841" s="173">
        <f>S841*H841</f>
        <v>0</v>
      </c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R841" s="174" t="s">
        <v>234</v>
      </c>
      <c r="AT841" s="174" t="s">
        <v>231</v>
      </c>
      <c r="AU841" s="174" t="s">
        <v>77</v>
      </c>
      <c r="AY841" s="18" t="s">
        <v>120</v>
      </c>
      <c r="BE841" s="175">
        <f>IF(N841="základní",J841,0)</f>
        <v>0</v>
      </c>
      <c r="BF841" s="175">
        <f>IF(N841="snížená",J841,0)</f>
        <v>0</v>
      </c>
      <c r="BG841" s="175">
        <f>IF(N841="zákl. přenesená",J841,0)</f>
        <v>0</v>
      </c>
      <c r="BH841" s="175">
        <f>IF(N841="sníž. přenesená",J841,0)</f>
        <v>0</v>
      </c>
      <c r="BI841" s="175">
        <f>IF(N841="nulová",J841,0)</f>
        <v>0</v>
      </c>
      <c r="BJ841" s="18" t="s">
        <v>77</v>
      </c>
      <c r="BK841" s="175">
        <f>ROUND(I841*H841,2)</f>
        <v>0</v>
      </c>
      <c r="BL841" s="18" t="s">
        <v>234</v>
      </c>
      <c r="BM841" s="174" t="s">
        <v>923</v>
      </c>
    </row>
    <row r="842" spans="1:47" s="2" customFormat="1" ht="19.5">
      <c r="A842" s="35"/>
      <c r="B842" s="36"/>
      <c r="C842" s="37"/>
      <c r="D842" s="178" t="s">
        <v>704</v>
      </c>
      <c r="E842" s="37"/>
      <c r="F842" s="231" t="s">
        <v>913</v>
      </c>
      <c r="G842" s="37"/>
      <c r="H842" s="37"/>
      <c r="I842" s="232"/>
      <c r="J842" s="37"/>
      <c r="K842" s="37"/>
      <c r="L842" s="40"/>
      <c r="M842" s="233"/>
      <c r="N842" s="234"/>
      <c r="O842" s="65"/>
      <c r="P842" s="65"/>
      <c r="Q842" s="65"/>
      <c r="R842" s="65"/>
      <c r="S842" s="65"/>
      <c r="T842" s="66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T842" s="18" t="s">
        <v>704</v>
      </c>
      <c r="AU842" s="18" t="s">
        <v>77</v>
      </c>
    </row>
    <row r="843" spans="2:51" s="12" customFormat="1" ht="11.25">
      <c r="B843" s="176"/>
      <c r="C843" s="177"/>
      <c r="D843" s="178" t="s">
        <v>127</v>
      </c>
      <c r="E843" s="179" t="s">
        <v>19</v>
      </c>
      <c r="F843" s="180" t="s">
        <v>914</v>
      </c>
      <c r="G843" s="177"/>
      <c r="H843" s="179" t="s">
        <v>19</v>
      </c>
      <c r="I843" s="181"/>
      <c r="J843" s="177"/>
      <c r="K843" s="177"/>
      <c r="L843" s="182"/>
      <c r="M843" s="183"/>
      <c r="N843" s="184"/>
      <c r="O843" s="184"/>
      <c r="P843" s="184"/>
      <c r="Q843" s="184"/>
      <c r="R843" s="184"/>
      <c r="S843" s="184"/>
      <c r="T843" s="185"/>
      <c r="AT843" s="186" t="s">
        <v>127</v>
      </c>
      <c r="AU843" s="186" t="s">
        <v>77</v>
      </c>
      <c r="AV843" s="12" t="s">
        <v>77</v>
      </c>
      <c r="AW843" s="12" t="s">
        <v>33</v>
      </c>
      <c r="AX843" s="12" t="s">
        <v>72</v>
      </c>
      <c r="AY843" s="186" t="s">
        <v>120</v>
      </c>
    </row>
    <row r="844" spans="2:51" s="12" customFormat="1" ht="11.25">
      <c r="B844" s="176"/>
      <c r="C844" s="177"/>
      <c r="D844" s="178" t="s">
        <v>127</v>
      </c>
      <c r="E844" s="179" t="s">
        <v>19</v>
      </c>
      <c r="F844" s="180" t="s">
        <v>924</v>
      </c>
      <c r="G844" s="177"/>
      <c r="H844" s="179" t="s">
        <v>19</v>
      </c>
      <c r="I844" s="181"/>
      <c r="J844" s="177"/>
      <c r="K844" s="177"/>
      <c r="L844" s="182"/>
      <c r="M844" s="183"/>
      <c r="N844" s="184"/>
      <c r="O844" s="184"/>
      <c r="P844" s="184"/>
      <c r="Q844" s="184"/>
      <c r="R844" s="184"/>
      <c r="S844" s="184"/>
      <c r="T844" s="185"/>
      <c r="AT844" s="186" t="s">
        <v>127</v>
      </c>
      <c r="AU844" s="186" t="s">
        <v>77</v>
      </c>
      <c r="AV844" s="12" t="s">
        <v>77</v>
      </c>
      <c r="AW844" s="12" t="s">
        <v>33</v>
      </c>
      <c r="AX844" s="12" t="s">
        <v>72</v>
      </c>
      <c r="AY844" s="186" t="s">
        <v>120</v>
      </c>
    </row>
    <row r="845" spans="2:51" s="12" customFormat="1" ht="11.25">
      <c r="B845" s="176"/>
      <c r="C845" s="177"/>
      <c r="D845" s="178" t="s">
        <v>127</v>
      </c>
      <c r="E845" s="179" t="s">
        <v>19</v>
      </c>
      <c r="F845" s="180" t="s">
        <v>925</v>
      </c>
      <c r="G845" s="177"/>
      <c r="H845" s="179" t="s">
        <v>19</v>
      </c>
      <c r="I845" s="181"/>
      <c r="J845" s="177"/>
      <c r="K845" s="177"/>
      <c r="L845" s="182"/>
      <c r="M845" s="183"/>
      <c r="N845" s="184"/>
      <c r="O845" s="184"/>
      <c r="P845" s="184"/>
      <c r="Q845" s="184"/>
      <c r="R845" s="184"/>
      <c r="S845" s="184"/>
      <c r="T845" s="185"/>
      <c r="AT845" s="186" t="s">
        <v>127</v>
      </c>
      <c r="AU845" s="186" t="s">
        <v>77</v>
      </c>
      <c r="AV845" s="12" t="s">
        <v>77</v>
      </c>
      <c r="AW845" s="12" t="s">
        <v>33</v>
      </c>
      <c r="AX845" s="12" t="s">
        <v>72</v>
      </c>
      <c r="AY845" s="186" t="s">
        <v>120</v>
      </c>
    </row>
    <row r="846" spans="2:51" s="12" customFormat="1" ht="11.25">
      <c r="B846" s="176"/>
      <c r="C846" s="177"/>
      <c r="D846" s="178" t="s">
        <v>127</v>
      </c>
      <c r="E846" s="179" t="s">
        <v>19</v>
      </c>
      <c r="F846" s="180" t="s">
        <v>926</v>
      </c>
      <c r="G846" s="177"/>
      <c r="H846" s="179" t="s">
        <v>19</v>
      </c>
      <c r="I846" s="181"/>
      <c r="J846" s="177"/>
      <c r="K846" s="177"/>
      <c r="L846" s="182"/>
      <c r="M846" s="183"/>
      <c r="N846" s="184"/>
      <c r="O846" s="184"/>
      <c r="P846" s="184"/>
      <c r="Q846" s="184"/>
      <c r="R846" s="184"/>
      <c r="S846" s="184"/>
      <c r="T846" s="185"/>
      <c r="AT846" s="186" t="s">
        <v>127</v>
      </c>
      <c r="AU846" s="186" t="s">
        <v>77</v>
      </c>
      <c r="AV846" s="12" t="s">
        <v>77</v>
      </c>
      <c r="AW846" s="12" t="s">
        <v>33</v>
      </c>
      <c r="AX846" s="12" t="s">
        <v>72</v>
      </c>
      <c r="AY846" s="186" t="s">
        <v>120</v>
      </c>
    </row>
    <row r="847" spans="2:51" s="12" customFormat="1" ht="11.25">
      <c r="B847" s="176"/>
      <c r="C847" s="177"/>
      <c r="D847" s="178" t="s">
        <v>127</v>
      </c>
      <c r="E847" s="179" t="s">
        <v>19</v>
      </c>
      <c r="F847" s="180" t="s">
        <v>927</v>
      </c>
      <c r="G847" s="177"/>
      <c r="H847" s="179" t="s">
        <v>19</v>
      </c>
      <c r="I847" s="181"/>
      <c r="J847" s="177"/>
      <c r="K847" s="177"/>
      <c r="L847" s="182"/>
      <c r="M847" s="183"/>
      <c r="N847" s="184"/>
      <c r="O847" s="184"/>
      <c r="P847" s="184"/>
      <c r="Q847" s="184"/>
      <c r="R847" s="184"/>
      <c r="S847" s="184"/>
      <c r="T847" s="185"/>
      <c r="AT847" s="186" t="s">
        <v>127</v>
      </c>
      <c r="AU847" s="186" t="s">
        <v>77</v>
      </c>
      <c r="AV847" s="12" t="s">
        <v>77</v>
      </c>
      <c r="AW847" s="12" t="s">
        <v>33</v>
      </c>
      <c r="AX847" s="12" t="s">
        <v>72</v>
      </c>
      <c r="AY847" s="186" t="s">
        <v>120</v>
      </c>
    </row>
    <row r="848" spans="2:51" s="13" customFormat="1" ht="11.25">
      <c r="B848" s="187"/>
      <c r="C848" s="188"/>
      <c r="D848" s="178" t="s">
        <v>127</v>
      </c>
      <c r="E848" s="189" t="s">
        <v>19</v>
      </c>
      <c r="F848" s="190" t="s">
        <v>928</v>
      </c>
      <c r="G848" s="188"/>
      <c r="H848" s="191">
        <v>1121.5</v>
      </c>
      <c r="I848" s="192"/>
      <c r="J848" s="188"/>
      <c r="K848" s="188"/>
      <c r="L848" s="193"/>
      <c r="M848" s="194"/>
      <c r="N848" s="195"/>
      <c r="O848" s="195"/>
      <c r="P848" s="195"/>
      <c r="Q848" s="195"/>
      <c r="R848" s="195"/>
      <c r="S848" s="195"/>
      <c r="T848" s="196"/>
      <c r="AT848" s="197" t="s">
        <v>127</v>
      </c>
      <c r="AU848" s="197" t="s">
        <v>77</v>
      </c>
      <c r="AV848" s="13" t="s">
        <v>79</v>
      </c>
      <c r="AW848" s="13" t="s">
        <v>33</v>
      </c>
      <c r="AX848" s="13" t="s">
        <v>72</v>
      </c>
      <c r="AY848" s="197" t="s">
        <v>120</v>
      </c>
    </row>
    <row r="849" spans="2:51" s="15" customFormat="1" ht="11.25">
      <c r="B849" s="220"/>
      <c r="C849" s="221"/>
      <c r="D849" s="178" t="s">
        <v>127</v>
      </c>
      <c r="E849" s="222" t="s">
        <v>19</v>
      </c>
      <c r="F849" s="223" t="s">
        <v>242</v>
      </c>
      <c r="G849" s="221"/>
      <c r="H849" s="224">
        <v>1121.5</v>
      </c>
      <c r="I849" s="225"/>
      <c r="J849" s="221"/>
      <c r="K849" s="221"/>
      <c r="L849" s="226"/>
      <c r="M849" s="227"/>
      <c r="N849" s="228"/>
      <c r="O849" s="228"/>
      <c r="P849" s="228"/>
      <c r="Q849" s="228"/>
      <c r="R849" s="228"/>
      <c r="S849" s="228"/>
      <c r="T849" s="229"/>
      <c r="AT849" s="230" t="s">
        <v>127</v>
      </c>
      <c r="AU849" s="230" t="s">
        <v>77</v>
      </c>
      <c r="AV849" s="15" t="s">
        <v>119</v>
      </c>
      <c r="AW849" s="15" t="s">
        <v>33</v>
      </c>
      <c r="AX849" s="15" t="s">
        <v>72</v>
      </c>
      <c r="AY849" s="230" t="s">
        <v>120</v>
      </c>
    </row>
    <row r="850" spans="2:51" s="14" customFormat="1" ht="11.25">
      <c r="B850" s="198"/>
      <c r="C850" s="199"/>
      <c r="D850" s="178" t="s">
        <v>127</v>
      </c>
      <c r="E850" s="200" t="s">
        <v>19</v>
      </c>
      <c r="F850" s="201" t="s">
        <v>130</v>
      </c>
      <c r="G850" s="199"/>
      <c r="H850" s="202">
        <v>1121.5</v>
      </c>
      <c r="I850" s="203"/>
      <c r="J850" s="199"/>
      <c r="K850" s="199"/>
      <c r="L850" s="204"/>
      <c r="M850" s="205"/>
      <c r="N850" s="206"/>
      <c r="O850" s="206"/>
      <c r="P850" s="206"/>
      <c r="Q850" s="206"/>
      <c r="R850" s="206"/>
      <c r="S850" s="206"/>
      <c r="T850" s="207"/>
      <c r="AT850" s="208" t="s">
        <v>127</v>
      </c>
      <c r="AU850" s="208" t="s">
        <v>77</v>
      </c>
      <c r="AV850" s="14" t="s">
        <v>131</v>
      </c>
      <c r="AW850" s="14" t="s">
        <v>33</v>
      </c>
      <c r="AX850" s="14" t="s">
        <v>77</v>
      </c>
      <c r="AY850" s="208" t="s">
        <v>120</v>
      </c>
    </row>
    <row r="851" spans="1:65" s="2" customFormat="1" ht="16.5" customHeight="1">
      <c r="A851" s="35"/>
      <c r="B851" s="36"/>
      <c r="C851" s="209" t="s">
        <v>929</v>
      </c>
      <c r="D851" s="209" t="s">
        <v>231</v>
      </c>
      <c r="E851" s="210" t="s">
        <v>930</v>
      </c>
      <c r="F851" s="211" t="s">
        <v>931</v>
      </c>
      <c r="G851" s="212" t="s">
        <v>709</v>
      </c>
      <c r="H851" s="213">
        <v>745.5</v>
      </c>
      <c r="I851" s="214"/>
      <c r="J851" s="215">
        <f>ROUND(I851*H851,2)</f>
        <v>0</v>
      </c>
      <c r="K851" s="216"/>
      <c r="L851" s="217"/>
      <c r="M851" s="218" t="s">
        <v>19</v>
      </c>
      <c r="N851" s="219" t="s">
        <v>43</v>
      </c>
      <c r="O851" s="65"/>
      <c r="P851" s="172">
        <f>O851*H851</f>
        <v>0</v>
      </c>
      <c r="Q851" s="172">
        <v>1</v>
      </c>
      <c r="R851" s="172">
        <f>Q851*H851</f>
        <v>745.5</v>
      </c>
      <c r="S851" s="172">
        <v>0</v>
      </c>
      <c r="T851" s="173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174" t="s">
        <v>234</v>
      </c>
      <c r="AT851" s="174" t="s">
        <v>231</v>
      </c>
      <c r="AU851" s="174" t="s">
        <v>77</v>
      </c>
      <c r="AY851" s="18" t="s">
        <v>120</v>
      </c>
      <c r="BE851" s="175">
        <f>IF(N851="základní",J851,0)</f>
        <v>0</v>
      </c>
      <c r="BF851" s="175">
        <f>IF(N851="snížená",J851,0)</f>
        <v>0</v>
      </c>
      <c r="BG851" s="175">
        <f>IF(N851="zákl. přenesená",J851,0)</f>
        <v>0</v>
      </c>
      <c r="BH851" s="175">
        <f>IF(N851="sníž. přenesená",J851,0)</f>
        <v>0</v>
      </c>
      <c r="BI851" s="175">
        <f>IF(N851="nulová",J851,0)</f>
        <v>0</v>
      </c>
      <c r="BJ851" s="18" t="s">
        <v>77</v>
      </c>
      <c r="BK851" s="175">
        <f>ROUND(I851*H851,2)</f>
        <v>0</v>
      </c>
      <c r="BL851" s="18" t="s">
        <v>234</v>
      </c>
      <c r="BM851" s="174" t="s">
        <v>932</v>
      </c>
    </row>
    <row r="852" spans="1:47" s="2" customFormat="1" ht="19.5">
      <c r="A852" s="35"/>
      <c r="B852" s="36"/>
      <c r="C852" s="37"/>
      <c r="D852" s="178" t="s">
        <v>704</v>
      </c>
      <c r="E852" s="37"/>
      <c r="F852" s="231" t="s">
        <v>913</v>
      </c>
      <c r="G852" s="37"/>
      <c r="H852" s="37"/>
      <c r="I852" s="232"/>
      <c r="J852" s="37"/>
      <c r="K852" s="37"/>
      <c r="L852" s="40"/>
      <c r="M852" s="233"/>
      <c r="N852" s="234"/>
      <c r="O852" s="65"/>
      <c r="P852" s="65"/>
      <c r="Q852" s="65"/>
      <c r="R852" s="65"/>
      <c r="S852" s="65"/>
      <c r="T852" s="66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T852" s="18" t="s">
        <v>704</v>
      </c>
      <c r="AU852" s="18" t="s">
        <v>77</v>
      </c>
    </row>
    <row r="853" spans="2:51" s="12" customFormat="1" ht="11.25">
      <c r="B853" s="176"/>
      <c r="C853" s="177"/>
      <c r="D853" s="178" t="s">
        <v>127</v>
      </c>
      <c r="E853" s="179" t="s">
        <v>19</v>
      </c>
      <c r="F853" s="180" t="s">
        <v>914</v>
      </c>
      <c r="G853" s="177"/>
      <c r="H853" s="179" t="s">
        <v>19</v>
      </c>
      <c r="I853" s="181"/>
      <c r="J853" s="177"/>
      <c r="K853" s="177"/>
      <c r="L853" s="182"/>
      <c r="M853" s="183"/>
      <c r="N853" s="184"/>
      <c r="O853" s="184"/>
      <c r="P853" s="184"/>
      <c r="Q853" s="184"/>
      <c r="R853" s="184"/>
      <c r="S853" s="184"/>
      <c r="T853" s="185"/>
      <c r="AT853" s="186" t="s">
        <v>127</v>
      </c>
      <c r="AU853" s="186" t="s">
        <v>77</v>
      </c>
      <c r="AV853" s="12" t="s">
        <v>77</v>
      </c>
      <c r="AW853" s="12" t="s">
        <v>33</v>
      </c>
      <c r="AX853" s="12" t="s">
        <v>72</v>
      </c>
      <c r="AY853" s="186" t="s">
        <v>120</v>
      </c>
    </row>
    <row r="854" spans="2:51" s="12" customFormat="1" ht="11.25">
      <c r="B854" s="176"/>
      <c r="C854" s="177"/>
      <c r="D854" s="178" t="s">
        <v>127</v>
      </c>
      <c r="E854" s="179" t="s">
        <v>19</v>
      </c>
      <c r="F854" s="180" t="s">
        <v>933</v>
      </c>
      <c r="G854" s="177"/>
      <c r="H854" s="179" t="s">
        <v>19</v>
      </c>
      <c r="I854" s="181"/>
      <c r="J854" s="177"/>
      <c r="K854" s="177"/>
      <c r="L854" s="182"/>
      <c r="M854" s="183"/>
      <c r="N854" s="184"/>
      <c r="O854" s="184"/>
      <c r="P854" s="184"/>
      <c r="Q854" s="184"/>
      <c r="R854" s="184"/>
      <c r="S854" s="184"/>
      <c r="T854" s="185"/>
      <c r="AT854" s="186" t="s">
        <v>127</v>
      </c>
      <c r="AU854" s="186" t="s">
        <v>77</v>
      </c>
      <c r="AV854" s="12" t="s">
        <v>77</v>
      </c>
      <c r="AW854" s="12" t="s">
        <v>33</v>
      </c>
      <c r="AX854" s="12" t="s">
        <v>72</v>
      </c>
      <c r="AY854" s="186" t="s">
        <v>120</v>
      </c>
    </row>
    <row r="855" spans="2:51" s="12" customFormat="1" ht="11.25">
      <c r="B855" s="176"/>
      <c r="C855" s="177"/>
      <c r="D855" s="178" t="s">
        <v>127</v>
      </c>
      <c r="E855" s="179" t="s">
        <v>19</v>
      </c>
      <c r="F855" s="180" t="s">
        <v>925</v>
      </c>
      <c r="G855" s="177"/>
      <c r="H855" s="179" t="s">
        <v>19</v>
      </c>
      <c r="I855" s="181"/>
      <c r="J855" s="177"/>
      <c r="K855" s="177"/>
      <c r="L855" s="182"/>
      <c r="M855" s="183"/>
      <c r="N855" s="184"/>
      <c r="O855" s="184"/>
      <c r="P855" s="184"/>
      <c r="Q855" s="184"/>
      <c r="R855" s="184"/>
      <c r="S855" s="184"/>
      <c r="T855" s="185"/>
      <c r="AT855" s="186" t="s">
        <v>127</v>
      </c>
      <c r="AU855" s="186" t="s">
        <v>77</v>
      </c>
      <c r="AV855" s="12" t="s">
        <v>77</v>
      </c>
      <c r="AW855" s="12" t="s">
        <v>33</v>
      </c>
      <c r="AX855" s="12" t="s">
        <v>72</v>
      </c>
      <c r="AY855" s="186" t="s">
        <v>120</v>
      </c>
    </row>
    <row r="856" spans="2:51" s="12" customFormat="1" ht="11.25">
      <c r="B856" s="176"/>
      <c r="C856" s="177"/>
      <c r="D856" s="178" t="s">
        <v>127</v>
      </c>
      <c r="E856" s="179" t="s">
        <v>19</v>
      </c>
      <c r="F856" s="180" t="s">
        <v>934</v>
      </c>
      <c r="G856" s="177"/>
      <c r="H856" s="179" t="s">
        <v>19</v>
      </c>
      <c r="I856" s="181"/>
      <c r="J856" s="177"/>
      <c r="K856" s="177"/>
      <c r="L856" s="182"/>
      <c r="M856" s="183"/>
      <c r="N856" s="184"/>
      <c r="O856" s="184"/>
      <c r="P856" s="184"/>
      <c r="Q856" s="184"/>
      <c r="R856" s="184"/>
      <c r="S856" s="184"/>
      <c r="T856" s="185"/>
      <c r="AT856" s="186" t="s">
        <v>127</v>
      </c>
      <c r="AU856" s="186" t="s">
        <v>77</v>
      </c>
      <c r="AV856" s="12" t="s">
        <v>77</v>
      </c>
      <c r="AW856" s="12" t="s">
        <v>33</v>
      </c>
      <c r="AX856" s="12" t="s">
        <v>72</v>
      </c>
      <c r="AY856" s="186" t="s">
        <v>120</v>
      </c>
    </row>
    <row r="857" spans="2:51" s="12" customFormat="1" ht="11.25">
      <c r="B857" s="176"/>
      <c r="C857" s="177"/>
      <c r="D857" s="178" t="s">
        <v>127</v>
      </c>
      <c r="E857" s="179" t="s">
        <v>19</v>
      </c>
      <c r="F857" s="180" t="s">
        <v>935</v>
      </c>
      <c r="G857" s="177"/>
      <c r="H857" s="179" t="s">
        <v>19</v>
      </c>
      <c r="I857" s="181"/>
      <c r="J857" s="177"/>
      <c r="K857" s="177"/>
      <c r="L857" s="182"/>
      <c r="M857" s="183"/>
      <c r="N857" s="184"/>
      <c r="O857" s="184"/>
      <c r="P857" s="184"/>
      <c r="Q857" s="184"/>
      <c r="R857" s="184"/>
      <c r="S857" s="184"/>
      <c r="T857" s="185"/>
      <c r="AT857" s="186" t="s">
        <v>127</v>
      </c>
      <c r="AU857" s="186" t="s">
        <v>77</v>
      </c>
      <c r="AV857" s="12" t="s">
        <v>77</v>
      </c>
      <c r="AW857" s="12" t="s">
        <v>33</v>
      </c>
      <c r="AX857" s="12" t="s">
        <v>72</v>
      </c>
      <c r="AY857" s="186" t="s">
        <v>120</v>
      </c>
    </row>
    <row r="858" spans="2:51" s="13" customFormat="1" ht="11.25">
      <c r="B858" s="187"/>
      <c r="C858" s="188"/>
      <c r="D858" s="178" t="s">
        <v>127</v>
      </c>
      <c r="E858" s="189" t="s">
        <v>19</v>
      </c>
      <c r="F858" s="190" t="s">
        <v>936</v>
      </c>
      <c r="G858" s="188"/>
      <c r="H858" s="191">
        <v>745.5</v>
      </c>
      <c r="I858" s="192"/>
      <c r="J858" s="188"/>
      <c r="K858" s="188"/>
      <c r="L858" s="193"/>
      <c r="M858" s="194"/>
      <c r="N858" s="195"/>
      <c r="O858" s="195"/>
      <c r="P858" s="195"/>
      <c r="Q858" s="195"/>
      <c r="R858" s="195"/>
      <c r="S858" s="195"/>
      <c r="T858" s="196"/>
      <c r="AT858" s="197" t="s">
        <v>127</v>
      </c>
      <c r="AU858" s="197" t="s">
        <v>77</v>
      </c>
      <c r="AV858" s="13" t="s">
        <v>79</v>
      </c>
      <c r="AW858" s="13" t="s">
        <v>33</v>
      </c>
      <c r="AX858" s="13" t="s">
        <v>72</v>
      </c>
      <c r="AY858" s="197" t="s">
        <v>120</v>
      </c>
    </row>
    <row r="859" spans="2:51" s="15" customFormat="1" ht="11.25">
      <c r="B859" s="220"/>
      <c r="C859" s="221"/>
      <c r="D859" s="178" t="s">
        <v>127</v>
      </c>
      <c r="E859" s="222" t="s">
        <v>19</v>
      </c>
      <c r="F859" s="223" t="s">
        <v>242</v>
      </c>
      <c r="G859" s="221"/>
      <c r="H859" s="224">
        <v>745.5</v>
      </c>
      <c r="I859" s="225"/>
      <c r="J859" s="221"/>
      <c r="K859" s="221"/>
      <c r="L859" s="226"/>
      <c r="M859" s="227"/>
      <c r="N859" s="228"/>
      <c r="O859" s="228"/>
      <c r="P859" s="228"/>
      <c r="Q859" s="228"/>
      <c r="R859" s="228"/>
      <c r="S859" s="228"/>
      <c r="T859" s="229"/>
      <c r="AT859" s="230" t="s">
        <v>127</v>
      </c>
      <c r="AU859" s="230" t="s">
        <v>77</v>
      </c>
      <c r="AV859" s="15" t="s">
        <v>119</v>
      </c>
      <c r="AW859" s="15" t="s">
        <v>33</v>
      </c>
      <c r="AX859" s="15" t="s">
        <v>72</v>
      </c>
      <c r="AY859" s="230" t="s">
        <v>120</v>
      </c>
    </row>
    <row r="860" spans="2:51" s="14" customFormat="1" ht="11.25">
      <c r="B860" s="198"/>
      <c r="C860" s="199"/>
      <c r="D860" s="178" t="s">
        <v>127</v>
      </c>
      <c r="E860" s="200" t="s">
        <v>19</v>
      </c>
      <c r="F860" s="201" t="s">
        <v>130</v>
      </c>
      <c r="G860" s="199"/>
      <c r="H860" s="202">
        <v>745.5</v>
      </c>
      <c r="I860" s="203"/>
      <c r="J860" s="199"/>
      <c r="K860" s="199"/>
      <c r="L860" s="204"/>
      <c r="M860" s="205"/>
      <c r="N860" s="206"/>
      <c r="O860" s="206"/>
      <c r="P860" s="206"/>
      <c r="Q860" s="206"/>
      <c r="R860" s="206"/>
      <c r="S860" s="206"/>
      <c r="T860" s="207"/>
      <c r="AT860" s="208" t="s">
        <v>127</v>
      </c>
      <c r="AU860" s="208" t="s">
        <v>77</v>
      </c>
      <c r="AV860" s="14" t="s">
        <v>131</v>
      </c>
      <c r="AW860" s="14" t="s">
        <v>33</v>
      </c>
      <c r="AX860" s="14" t="s">
        <v>77</v>
      </c>
      <c r="AY860" s="208" t="s">
        <v>120</v>
      </c>
    </row>
    <row r="861" spans="2:63" s="11" customFormat="1" ht="25.9" customHeight="1">
      <c r="B861" s="148"/>
      <c r="C861" s="149"/>
      <c r="D861" s="150" t="s">
        <v>71</v>
      </c>
      <c r="E861" s="151" t="s">
        <v>937</v>
      </c>
      <c r="F861" s="151" t="s">
        <v>938</v>
      </c>
      <c r="G861" s="149"/>
      <c r="H861" s="149"/>
      <c r="I861" s="152"/>
      <c r="J861" s="153">
        <f>BK861</f>
        <v>0</v>
      </c>
      <c r="K861" s="149"/>
      <c r="L861" s="154"/>
      <c r="M861" s="155"/>
      <c r="N861" s="156"/>
      <c r="O861" s="156"/>
      <c r="P861" s="157">
        <f>SUM(P862:P866)</f>
        <v>0</v>
      </c>
      <c r="Q861" s="156"/>
      <c r="R861" s="157">
        <f>SUM(R862:R866)</f>
        <v>0</v>
      </c>
      <c r="S861" s="156"/>
      <c r="T861" s="158">
        <f>SUM(T862:T866)</f>
        <v>0</v>
      </c>
      <c r="AR861" s="159" t="s">
        <v>145</v>
      </c>
      <c r="AT861" s="160" t="s">
        <v>71</v>
      </c>
      <c r="AU861" s="160" t="s">
        <v>72</v>
      </c>
      <c r="AY861" s="159" t="s">
        <v>120</v>
      </c>
      <c r="BK861" s="161">
        <f>SUM(BK862:BK866)</f>
        <v>0</v>
      </c>
    </row>
    <row r="862" spans="1:65" s="2" customFormat="1" ht="16.5" customHeight="1">
      <c r="A862" s="35"/>
      <c r="B862" s="36"/>
      <c r="C862" s="162" t="s">
        <v>939</v>
      </c>
      <c r="D862" s="162" t="s">
        <v>121</v>
      </c>
      <c r="E862" s="163" t="s">
        <v>940</v>
      </c>
      <c r="F862" s="164" t="s">
        <v>941</v>
      </c>
      <c r="G862" s="165" t="s">
        <v>744</v>
      </c>
      <c r="H862" s="166">
        <v>1</v>
      </c>
      <c r="I862" s="167"/>
      <c r="J862" s="168">
        <f>ROUND(I862*H862,2)</f>
        <v>0</v>
      </c>
      <c r="K862" s="169"/>
      <c r="L862" s="40"/>
      <c r="M862" s="170" t="s">
        <v>19</v>
      </c>
      <c r="N862" s="171" t="s">
        <v>43</v>
      </c>
      <c r="O862" s="65"/>
      <c r="P862" s="172">
        <f>O862*H862</f>
        <v>0</v>
      </c>
      <c r="Q862" s="172">
        <v>0</v>
      </c>
      <c r="R862" s="172">
        <f>Q862*H862</f>
        <v>0</v>
      </c>
      <c r="S862" s="172">
        <v>0</v>
      </c>
      <c r="T862" s="173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174" t="s">
        <v>942</v>
      </c>
      <c r="AT862" s="174" t="s">
        <v>121</v>
      </c>
      <c r="AU862" s="174" t="s">
        <v>77</v>
      </c>
      <c r="AY862" s="18" t="s">
        <v>120</v>
      </c>
      <c r="BE862" s="175">
        <f>IF(N862="základní",J862,0)</f>
        <v>0</v>
      </c>
      <c r="BF862" s="175">
        <f>IF(N862="snížená",J862,0)</f>
        <v>0</v>
      </c>
      <c r="BG862" s="175">
        <f>IF(N862="zákl. přenesená",J862,0)</f>
        <v>0</v>
      </c>
      <c r="BH862" s="175">
        <f>IF(N862="sníž. přenesená",J862,0)</f>
        <v>0</v>
      </c>
      <c r="BI862" s="175">
        <f>IF(N862="nulová",J862,0)</f>
        <v>0</v>
      </c>
      <c r="BJ862" s="18" t="s">
        <v>77</v>
      </c>
      <c r="BK862" s="175">
        <f>ROUND(I862*H862,2)</f>
        <v>0</v>
      </c>
      <c r="BL862" s="18" t="s">
        <v>942</v>
      </c>
      <c r="BM862" s="174" t="s">
        <v>943</v>
      </c>
    </row>
    <row r="863" spans="1:65" s="2" customFormat="1" ht="16.5" customHeight="1">
      <c r="A863" s="35"/>
      <c r="B863" s="36"/>
      <c r="C863" s="162" t="s">
        <v>944</v>
      </c>
      <c r="D863" s="162" t="s">
        <v>121</v>
      </c>
      <c r="E863" s="163" t="s">
        <v>945</v>
      </c>
      <c r="F863" s="164" t="s">
        <v>946</v>
      </c>
      <c r="G863" s="165" t="s">
        <v>744</v>
      </c>
      <c r="H863" s="166">
        <v>1</v>
      </c>
      <c r="I863" s="167"/>
      <c r="J863" s="168">
        <f>ROUND(I863*H863,2)</f>
        <v>0</v>
      </c>
      <c r="K863" s="169"/>
      <c r="L863" s="40"/>
      <c r="M863" s="170" t="s">
        <v>19</v>
      </c>
      <c r="N863" s="171" t="s">
        <v>43</v>
      </c>
      <c r="O863" s="65"/>
      <c r="P863" s="172">
        <f>O863*H863</f>
        <v>0</v>
      </c>
      <c r="Q863" s="172">
        <v>0</v>
      </c>
      <c r="R863" s="172">
        <f>Q863*H863</f>
        <v>0</v>
      </c>
      <c r="S863" s="172">
        <v>0</v>
      </c>
      <c r="T863" s="173">
        <f>S863*H863</f>
        <v>0</v>
      </c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R863" s="174" t="s">
        <v>942</v>
      </c>
      <c r="AT863" s="174" t="s">
        <v>121</v>
      </c>
      <c r="AU863" s="174" t="s">
        <v>77</v>
      </c>
      <c r="AY863" s="18" t="s">
        <v>120</v>
      </c>
      <c r="BE863" s="175">
        <f>IF(N863="základní",J863,0)</f>
        <v>0</v>
      </c>
      <c r="BF863" s="175">
        <f>IF(N863="snížená",J863,0)</f>
        <v>0</v>
      </c>
      <c r="BG863" s="175">
        <f>IF(N863="zákl. přenesená",J863,0)</f>
        <v>0</v>
      </c>
      <c r="BH863" s="175">
        <f>IF(N863="sníž. přenesená",J863,0)</f>
        <v>0</v>
      </c>
      <c r="BI863" s="175">
        <f>IF(N863="nulová",J863,0)</f>
        <v>0</v>
      </c>
      <c r="BJ863" s="18" t="s">
        <v>77</v>
      </c>
      <c r="BK863" s="175">
        <f>ROUND(I863*H863,2)</f>
        <v>0</v>
      </c>
      <c r="BL863" s="18" t="s">
        <v>942</v>
      </c>
      <c r="BM863" s="174" t="s">
        <v>947</v>
      </c>
    </row>
    <row r="864" spans="1:65" s="2" customFormat="1" ht="16.5" customHeight="1">
      <c r="A864" s="35"/>
      <c r="B864" s="36"/>
      <c r="C864" s="162" t="s">
        <v>948</v>
      </c>
      <c r="D864" s="162" t="s">
        <v>121</v>
      </c>
      <c r="E864" s="163" t="s">
        <v>949</v>
      </c>
      <c r="F864" s="164" t="s">
        <v>950</v>
      </c>
      <c r="G864" s="165" t="s">
        <v>744</v>
      </c>
      <c r="H864" s="166">
        <v>1</v>
      </c>
      <c r="I864" s="167"/>
      <c r="J864" s="168">
        <f>ROUND(I864*H864,2)</f>
        <v>0</v>
      </c>
      <c r="K864" s="169"/>
      <c r="L864" s="40"/>
      <c r="M864" s="170" t="s">
        <v>19</v>
      </c>
      <c r="N864" s="171" t="s">
        <v>43</v>
      </c>
      <c r="O864" s="65"/>
      <c r="P864" s="172">
        <f>O864*H864</f>
        <v>0</v>
      </c>
      <c r="Q864" s="172">
        <v>0</v>
      </c>
      <c r="R864" s="172">
        <f>Q864*H864</f>
        <v>0</v>
      </c>
      <c r="S864" s="172">
        <v>0</v>
      </c>
      <c r="T864" s="173">
        <f>S864*H864</f>
        <v>0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R864" s="174" t="s">
        <v>942</v>
      </c>
      <c r="AT864" s="174" t="s">
        <v>121</v>
      </c>
      <c r="AU864" s="174" t="s">
        <v>77</v>
      </c>
      <c r="AY864" s="18" t="s">
        <v>120</v>
      </c>
      <c r="BE864" s="175">
        <f>IF(N864="základní",J864,0)</f>
        <v>0</v>
      </c>
      <c r="BF864" s="175">
        <f>IF(N864="snížená",J864,0)</f>
        <v>0</v>
      </c>
      <c r="BG864" s="175">
        <f>IF(N864="zákl. přenesená",J864,0)</f>
        <v>0</v>
      </c>
      <c r="BH864" s="175">
        <f>IF(N864="sníž. přenesená",J864,0)</f>
        <v>0</v>
      </c>
      <c r="BI864" s="175">
        <f>IF(N864="nulová",J864,0)</f>
        <v>0</v>
      </c>
      <c r="BJ864" s="18" t="s">
        <v>77</v>
      </c>
      <c r="BK864" s="175">
        <f>ROUND(I864*H864,2)</f>
        <v>0</v>
      </c>
      <c r="BL864" s="18" t="s">
        <v>942</v>
      </c>
      <c r="BM864" s="174" t="s">
        <v>951</v>
      </c>
    </row>
    <row r="865" spans="1:65" s="2" customFormat="1" ht="16.5" customHeight="1">
      <c r="A865" s="35"/>
      <c r="B865" s="36"/>
      <c r="C865" s="162" t="s">
        <v>952</v>
      </c>
      <c r="D865" s="162" t="s">
        <v>121</v>
      </c>
      <c r="E865" s="163" t="s">
        <v>953</v>
      </c>
      <c r="F865" s="164" t="s">
        <v>954</v>
      </c>
      <c r="G865" s="165" t="s">
        <v>744</v>
      </c>
      <c r="H865" s="166">
        <v>1</v>
      </c>
      <c r="I865" s="167"/>
      <c r="J865" s="168">
        <f>ROUND(I865*H865,2)</f>
        <v>0</v>
      </c>
      <c r="K865" s="169"/>
      <c r="L865" s="40"/>
      <c r="M865" s="170" t="s">
        <v>19</v>
      </c>
      <c r="N865" s="171" t="s">
        <v>43</v>
      </c>
      <c r="O865" s="65"/>
      <c r="P865" s="172">
        <f>O865*H865</f>
        <v>0</v>
      </c>
      <c r="Q865" s="172">
        <v>0</v>
      </c>
      <c r="R865" s="172">
        <f>Q865*H865</f>
        <v>0</v>
      </c>
      <c r="S865" s="172">
        <v>0</v>
      </c>
      <c r="T865" s="173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174" t="s">
        <v>942</v>
      </c>
      <c r="AT865" s="174" t="s">
        <v>121</v>
      </c>
      <c r="AU865" s="174" t="s">
        <v>77</v>
      </c>
      <c r="AY865" s="18" t="s">
        <v>120</v>
      </c>
      <c r="BE865" s="175">
        <f>IF(N865="základní",J865,0)</f>
        <v>0</v>
      </c>
      <c r="BF865" s="175">
        <f>IF(N865="snížená",J865,0)</f>
        <v>0</v>
      </c>
      <c r="BG865" s="175">
        <f>IF(N865="zákl. přenesená",J865,0)</f>
        <v>0</v>
      </c>
      <c r="BH865" s="175">
        <f>IF(N865="sníž. přenesená",J865,0)</f>
        <v>0</v>
      </c>
      <c r="BI865" s="175">
        <f>IF(N865="nulová",J865,0)</f>
        <v>0</v>
      </c>
      <c r="BJ865" s="18" t="s">
        <v>77</v>
      </c>
      <c r="BK865" s="175">
        <f>ROUND(I865*H865,2)</f>
        <v>0</v>
      </c>
      <c r="BL865" s="18" t="s">
        <v>942</v>
      </c>
      <c r="BM865" s="174" t="s">
        <v>955</v>
      </c>
    </row>
    <row r="866" spans="1:65" s="2" customFormat="1" ht="16.5" customHeight="1">
      <c r="A866" s="35"/>
      <c r="B866" s="36"/>
      <c r="C866" s="162" t="s">
        <v>956</v>
      </c>
      <c r="D866" s="162" t="s">
        <v>121</v>
      </c>
      <c r="E866" s="163" t="s">
        <v>957</v>
      </c>
      <c r="F866" s="164" t="s">
        <v>958</v>
      </c>
      <c r="G866" s="165" t="s">
        <v>744</v>
      </c>
      <c r="H866" s="166">
        <v>1</v>
      </c>
      <c r="I866" s="167"/>
      <c r="J866" s="168">
        <f>ROUND(I866*H866,2)</f>
        <v>0</v>
      </c>
      <c r="K866" s="169"/>
      <c r="L866" s="40"/>
      <c r="M866" s="170" t="s">
        <v>19</v>
      </c>
      <c r="N866" s="171" t="s">
        <v>43</v>
      </c>
      <c r="O866" s="65"/>
      <c r="P866" s="172">
        <f>O866*H866</f>
        <v>0</v>
      </c>
      <c r="Q866" s="172">
        <v>0</v>
      </c>
      <c r="R866" s="172">
        <f>Q866*H866</f>
        <v>0</v>
      </c>
      <c r="S866" s="172">
        <v>0</v>
      </c>
      <c r="T866" s="173">
        <f>S866*H866</f>
        <v>0</v>
      </c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R866" s="174" t="s">
        <v>942</v>
      </c>
      <c r="AT866" s="174" t="s">
        <v>121</v>
      </c>
      <c r="AU866" s="174" t="s">
        <v>77</v>
      </c>
      <c r="AY866" s="18" t="s">
        <v>120</v>
      </c>
      <c r="BE866" s="175">
        <f>IF(N866="základní",J866,0)</f>
        <v>0</v>
      </c>
      <c r="BF866" s="175">
        <f>IF(N866="snížená",J866,0)</f>
        <v>0</v>
      </c>
      <c r="BG866" s="175">
        <f>IF(N866="zákl. přenesená",J866,0)</f>
        <v>0</v>
      </c>
      <c r="BH866" s="175">
        <f>IF(N866="sníž. přenesená",J866,0)</f>
        <v>0</v>
      </c>
      <c r="BI866" s="175">
        <f>IF(N866="nulová",J866,0)</f>
        <v>0</v>
      </c>
      <c r="BJ866" s="18" t="s">
        <v>77</v>
      </c>
      <c r="BK866" s="175">
        <f>ROUND(I866*H866,2)</f>
        <v>0</v>
      </c>
      <c r="BL866" s="18" t="s">
        <v>942</v>
      </c>
      <c r="BM866" s="174" t="s">
        <v>959</v>
      </c>
    </row>
    <row r="867" spans="2:63" s="11" customFormat="1" ht="25.9" customHeight="1">
      <c r="B867" s="148"/>
      <c r="C867" s="149"/>
      <c r="D867" s="150" t="s">
        <v>71</v>
      </c>
      <c r="E867" s="151" t="s">
        <v>960</v>
      </c>
      <c r="F867" s="151" t="s">
        <v>961</v>
      </c>
      <c r="G867" s="149"/>
      <c r="H867" s="149"/>
      <c r="I867" s="152"/>
      <c r="J867" s="153">
        <f>BK867</f>
        <v>0</v>
      </c>
      <c r="K867" s="149"/>
      <c r="L867" s="154"/>
      <c r="M867" s="155"/>
      <c r="N867" s="156"/>
      <c r="O867" s="156"/>
      <c r="P867" s="157">
        <f>SUM(P868:P887)</f>
        <v>0</v>
      </c>
      <c r="Q867" s="156"/>
      <c r="R867" s="157">
        <f>SUM(R868:R887)</f>
        <v>0</v>
      </c>
      <c r="S867" s="156"/>
      <c r="T867" s="158">
        <f>SUM(T868:T887)</f>
        <v>0</v>
      </c>
      <c r="AR867" s="159" t="s">
        <v>119</v>
      </c>
      <c r="AT867" s="160" t="s">
        <v>71</v>
      </c>
      <c r="AU867" s="160" t="s">
        <v>72</v>
      </c>
      <c r="AY867" s="159" t="s">
        <v>120</v>
      </c>
      <c r="BK867" s="161">
        <f>SUM(BK868:BK887)</f>
        <v>0</v>
      </c>
    </row>
    <row r="868" spans="1:65" s="2" customFormat="1" ht="16.5" customHeight="1">
      <c r="A868" s="35"/>
      <c r="B868" s="36"/>
      <c r="C868" s="162" t="s">
        <v>962</v>
      </c>
      <c r="D868" s="162" t="s">
        <v>121</v>
      </c>
      <c r="E868" s="163" t="s">
        <v>963</v>
      </c>
      <c r="F868" s="164" t="s">
        <v>964</v>
      </c>
      <c r="G868" s="165" t="s">
        <v>239</v>
      </c>
      <c r="H868" s="166">
        <v>1</v>
      </c>
      <c r="I868" s="167"/>
      <c r="J868" s="168">
        <f>ROUND(I868*H868,2)</f>
        <v>0</v>
      </c>
      <c r="K868" s="169"/>
      <c r="L868" s="40"/>
      <c r="M868" s="170" t="s">
        <v>19</v>
      </c>
      <c r="N868" s="171" t="s">
        <v>43</v>
      </c>
      <c r="O868" s="65"/>
      <c r="P868" s="172">
        <f>O868*H868</f>
        <v>0</v>
      </c>
      <c r="Q868" s="172">
        <v>0</v>
      </c>
      <c r="R868" s="172">
        <f>Q868*H868</f>
        <v>0</v>
      </c>
      <c r="S868" s="172">
        <v>0</v>
      </c>
      <c r="T868" s="173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174" t="s">
        <v>125</v>
      </c>
      <c r="AT868" s="174" t="s">
        <v>121</v>
      </c>
      <c r="AU868" s="174" t="s">
        <v>77</v>
      </c>
      <c r="AY868" s="18" t="s">
        <v>120</v>
      </c>
      <c r="BE868" s="175">
        <f>IF(N868="základní",J868,0)</f>
        <v>0</v>
      </c>
      <c r="BF868" s="175">
        <f>IF(N868="snížená",J868,0)</f>
        <v>0</v>
      </c>
      <c r="BG868" s="175">
        <f>IF(N868="zákl. přenesená",J868,0)</f>
        <v>0</v>
      </c>
      <c r="BH868" s="175">
        <f>IF(N868="sníž. přenesená",J868,0)</f>
        <v>0</v>
      </c>
      <c r="BI868" s="175">
        <f>IF(N868="nulová",J868,0)</f>
        <v>0</v>
      </c>
      <c r="BJ868" s="18" t="s">
        <v>77</v>
      </c>
      <c r="BK868" s="175">
        <f>ROUND(I868*H868,2)</f>
        <v>0</v>
      </c>
      <c r="BL868" s="18" t="s">
        <v>125</v>
      </c>
      <c r="BM868" s="174" t="s">
        <v>965</v>
      </c>
    </row>
    <row r="869" spans="2:51" s="12" customFormat="1" ht="11.25">
      <c r="B869" s="176"/>
      <c r="C869" s="177"/>
      <c r="D869" s="178" t="s">
        <v>127</v>
      </c>
      <c r="E869" s="179" t="s">
        <v>19</v>
      </c>
      <c r="F869" s="180" t="s">
        <v>966</v>
      </c>
      <c r="G869" s="177"/>
      <c r="H869" s="179" t="s">
        <v>19</v>
      </c>
      <c r="I869" s="181"/>
      <c r="J869" s="177"/>
      <c r="K869" s="177"/>
      <c r="L869" s="182"/>
      <c r="M869" s="183"/>
      <c r="N869" s="184"/>
      <c r="O869" s="184"/>
      <c r="P869" s="184"/>
      <c r="Q869" s="184"/>
      <c r="R869" s="184"/>
      <c r="S869" s="184"/>
      <c r="T869" s="185"/>
      <c r="AT869" s="186" t="s">
        <v>127</v>
      </c>
      <c r="AU869" s="186" t="s">
        <v>77</v>
      </c>
      <c r="AV869" s="12" t="s">
        <v>77</v>
      </c>
      <c r="AW869" s="12" t="s">
        <v>33</v>
      </c>
      <c r="AX869" s="12" t="s">
        <v>72</v>
      </c>
      <c r="AY869" s="186" t="s">
        <v>120</v>
      </c>
    </row>
    <row r="870" spans="2:51" s="13" customFormat="1" ht="11.25">
      <c r="B870" s="187"/>
      <c r="C870" s="188"/>
      <c r="D870" s="178" t="s">
        <v>127</v>
      </c>
      <c r="E870" s="189" t="s">
        <v>19</v>
      </c>
      <c r="F870" s="190" t="s">
        <v>77</v>
      </c>
      <c r="G870" s="188"/>
      <c r="H870" s="191">
        <v>1</v>
      </c>
      <c r="I870" s="192"/>
      <c r="J870" s="188"/>
      <c r="K870" s="188"/>
      <c r="L870" s="193"/>
      <c r="M870" s="194"/>
      <c r="N870" s="195"/>
      <c r="O870" s="195"/>
      <c r="P870" s="195"/>
      <c r="Q870" s="195"/>
      <c r="R870" s="195"/>
      <c r="S870" s="195"/>
      <c r="T870" s="196"/>
      <c r="AT870" s="197" t="s">
        <v>127</v>
      </c>
      <c r="AU870" s="197" t="s">
        <v>77</v>
      </c>
      <c r="AV870" s="13" t="s">
        <v>79</v>
      </c>
      <c r="AW870" s="13" t="s">
        <v>33</v>
      </c>
      <c r="AX870" s="13" t="s">
        <v>72</v>
      </c>
      <c r="AY870" s="197" t="s">
        <v>120</v>
      </c>
    </row>
    <row r="871" spans="2:51" s="15" customFormat="1" ht="11.25">
      <c r="B871" s="220"/>
      <c r="C871" s="221"/>
      <c r="D871" s="178" t="s">
        <v>127</v>
      </c>
      <c r="E871" s="222" t="s">
        <v>19</v>
      </c>
      <c r="F871" s="223" t="s">
        <v>242</v>
      </c>
      <c r="G871" s="221"/>
      <c r="H871" s="224">
        <v>1</v>
      </c>
      <c r="I871" s="225"/>
      <c r="J871" s="221"/>
      <c r="K871" s="221"/>
      <c r="L871" s="226"/>
      <c r="M871" s="227"/>
      <c r="N871" s="228"/>
      <c r="O871" s="228"/>
      <c r="P871" s="228"/>
      <c r="Q871" s="228"/>
      <c r="R871" s="228"/>
      <c r="S871" s="228"/>
      <c r="T871" s="229"/>
      <c r="AT871" s="230" t="s">
        <v>127</v>
      </c>
      <c r="AU871" s="230" t="s">
        <v>77</v>
      </c>
      <c r="AV871" s="15" t="s">
        <v>119</v>
      </c>
      <c r="AW871" s="15" t="s">
        <v>33</v>
      </c>
      <c r="AX871" s="15" t="s">
        <v>72</v>
      </c>
      <c r="AY871" s="230" t="s">
        <v>120</v>
      </c>
    </row>
    <row r="872" spans="2:51" s="14" customFormat="1" ht="11.25">
      <c r="B872" s="198"/>
      <c r="C872" s="199"/>
      <c r="D872" s="178" t="s">
        <v>127</v>
      </c>
      <c r="E872" s="200" t="s">
        <v>19</v>
      </c>
      <c r="F872" s="201" t="s">
        <v>130</v>
      </c>
      <c r="G872" s="199"/>
      <c r="H872" s="202">
        <v>1</v>
      </c>
      <c r="I872" s="203"/>
      <c r="J872" s="199"/>
      <c r="K872" s="199"/>
      <c r="L872" s="204"/>
      <c r="M872" s="205"/>
      <c r="N872" s="206"/>
      <c r="O872" s="206"/>
      <c r="P872" s="206"/>
      <c r="Q872" s="206"/>
      <c r="R872" s="206"/>
      <c r="S872" s="206"/>
      <c r="T872" s="207"/>
      <c r="AT872" s="208" t="s">
        <v>127</v>
      </c>
      <c r="AU872" s="208" t="s">
        <v>77</v>
      </c>
      <c r="AV872" s="14" t="s">
        <v>131</v>
      </c>
      <c r="AW872" s="14" t="s">
        <v>33</v>
      </c>
      <c r="AX872" s="14" t="s">
        <v>77</v>
      </c>
      <c r="AY872" s="208" t="s">
        <v>120</v>
      </c>
    </row>
    <row r="873" spans="1:65" s="2" customFormat="1" ht="16.5" customHeight="1">
      <c r="A873" s="35"/>
      <c r="B873" s="36"/>
      <c r="C873" s="209" t="s">
        <v>967</v>
      </c>
      <c r="D873" s="209" t="s">
        <v>231</v>
      </c>
      <c r="E873" s="210" t="s">
        <v>968</v>
      </c>
      <c r="F873" s="211" t="s">
        <v>969</v>
      </c>
      <c r="G873" s="212" t="s">
        <v>239</v>
      </c>
      <c r="H873" s="213">
        <v>1</v>
      </c>
      <c r="I873" s="214"/>
      <c r="J873" s="215">
        <f>ROUND(I873*H873,2)</f>
        <v>0</v>
      </c>
      <c r="K873" s="216"/>
      <c r="L873" s="217"/>
      <c r="M873" s="218" t="s">
        <v>19</v>
      </c>
      <c r="N873" s="219" t="s">
        <v>43</v>
      </c>
      <c r="O873" s="65"/>
      <c r="P873" s="172">
        <f>O873*H873</f>
        <v>0</v>
      </c>
      <c r="Q873" s="172">
        <v>0</v>
      </c>
      <c r="R873" s="172">
        <f>Q873*H873</f>
        <v>0</v>
      </c>
      <c r="S873" s="172">
        <v>0</v>
      </c>
      <c r="T873" s="173">
        <f>S873*H873</f>
        <v>0</v>
      </c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R873" s="174" t="s">
        <v>234</v>
      </c>
      <c r="AT873" s="174" t="s">
        <v>231</v>
      </c>
      <c r="AU873" s="174" t="s">
        <v>77</v>
      </c>
      <c r="AY873" s="18" t="s">
        <v>120</v>
      </c>
      <c r="BE873" s="175">
        <f>IF(N873="základní",J873,0)</f>
        <v>0</v>
      </c>
      <c r="BF873" s="175">
        <f>IF(N873="snížená",J873,0)</f>
        <v>0</v>
      </c>
      <c r="BG873" s="175">
        <f>IF(N873="zákl. přenesená",J873,0)</f>
        <v>0</v>
      </c>
      <c r="BH873" s="175">
        <f>IF(N873="sníž. přenesená",J873,0)</f>
        <v>0</v>
      </c>
      <c r="BI873" s="175">
        <f>IF(N873="nulová",J873,0)</f>
        <v>0</v>
      </c>
      <c r="BJ873" s="18" t="s">
        <v>77</v>
      </c>
      <c r="BK873" s="175">
        <f>ROUND(I873*H873,2)</f>
        <v>0</v>
      </c>
      <c r="BL873" s="18" t="s">
        <v>234</v>
      </c>
      <c r="BM873" s="174" t="s">
        <v>970</v>
      </c>
    </row>
    <row r="874" spans="2:51" s="12" customFormat="1" ht="11.25">
      <c r="B874" s="176"/>
      <c r="C874" s="177"/>
      <c r="D874" s="178" t="s">
        <v>127</v>
      </c>
      <c r="E874" s="179" t="s">
        <v>19</v>
      </c>
      <c r="F874" s="180" t="s">
        <v>966</v>
      </c>
      <c r="G874" s="177"/>
      <c r="H874" s="179" t="s">
        <v>19</v>
      </c>
      <c r="I874" s="181"/>
      <c r="J874" s="177"/>
      <c r="K874" s="177"/>
      <c r="L874" s="182"/>
      <c r="M874" s="183"/>
      <c r="N874" s="184"/>
      <c r="O874" s="184"/>
      <c r="P874" s="184"/>
      <c r="Q874" s="184"/>
      <c r="R874" s="184"/>
      <c r="S874" s="184"/>
      <c r="T874" s="185"/>
      <c r="AT874" s="186" t="s">
        <v>127</v>
      </c>
      <c r="AU874" s="186" t="s">
        <v>77</v>
      </c>
      <c r="AV874" s="12" t="s">
        <v>77</v>
      </c>
      <c r="AW874" s="12" t="s">
        <v>33</v>
      </c>
      <c r="AX874" s="12" t="s">
        <v>72</v>
      </c>
      <c r="AY874" s="186" t="s">
        <v>120</v>
      </c>
    </row>
    <row r="875" spans="2:51" s="13" customFormat="1" ht="11.25">
      <c r="B875" s="187"/>
      <c r="C875" s="188"/>
      <c r="D875" s="178" t="s">
        <v>127</v>
      </c>
      <c r="E875" s="189" t="s">
        <v>19</v>
      </c>
      <c r="F875" s="190" t="s">
        <v>77</v>
      </c>
      <c r="G875" s="188"/>
      <c r="H875" s="191">
        <v>1</v>
      </c>
      <c r="I875" s="192"/>
      <c r="J875" s="188"/>
      <c r="K875" s="188"/>
      <c r="L875" s="193"/>
      <c r="M875" s="194"/>
      <c r="N875" s="195"/>
      <c r="O875" s="195"/>
      <c r="P875" s="195"/>
      <c r="Q875" s="195"/>
      <c r="R875" s="195"/>
      <c r="S875" s="195"/>
      <c r="T875" s="196"/>
      <c r="AT875" s="197" t="s">
        <v>127</v>
      </c>
      <c r="AU875" s="197" t="s">
        <v>77</v>
      </c>
      <c r="AV875" s="13" t="s">
        <v>79</v>
      </c>
      <c r="AW875" s="13" t="s">
        <v>33</v>
      </c>
      <c r="AX875" s="13" t="s">
        <v>72</v>
      </c>
      <c r="AY875" s="197" t="s">
        <v>120</v>
      </c>
    </row>
    <row r="876" spans="2:51" s="15" customFormat="1" ht="11.25">
      <c r="B876" s="220"/>
      <c r="C876" s="221"/>
      <c r="D876" s="178" t="s">
        <v>127</v>
      </c>
      <c r="E876" s="222" t="s">
        <v>19</v>
      </c>
      <c r="F876" s="223" t="s">
        <v>242</v>
      </c>
      <c r="G876" s="221"/>
      <c r="H876" s="224">
        <v>1</v>
      </c>
      <c r="I876" s="225"/>
      <c r="J876" s="221"/>
      <c r="K876" s="221"/>
      <c r="L876" s="226"/>
      <c r="M876" s="227"/>
      <c r="N876" s="228"/>
      <c r="O876" s="228"/>
      <c r="P876" s="228"/>
      <c r="Q876" s="228"/>
      <c r="R876" s="228"/>
      <c r="S876" s="228"/>
      <c r="T876" s="229"/>
      <c r="AT876" s="230" t="s">
        <v>127</v>
      </c>
      <c r="AU876" s="230" t="s">
        <v>77</v>
      </c>
      <c r="AV876" s="15" t="s">
        <v>119</v>
      </c>
      <c r="AW876" s="15" t="s">
        <v>33</v>
      </c>
      <c r="AX876" s="15" t="s">
        <v>72</v>
      </c>
      <c r="AY876" s="230" t="s">
        <v>120</v>
      </c>
    </row>
    <row r="877" spans="2:51" s="14" customFormat="1" ht="11.25">
      <c r="B877" s="198"/>
      <c r="C877" s="199"/>
      <c r="D877" s="178" t="s">
        <v>127</v>
      </c>
      <c r="E877" s="200" t="s">
        <v>19</v>
      </c>
      <c r="F877" s="201" t="s">
        <v>130</v>
      </c>
      <c r="G877" s="199"/>
      <c r="H877" s="202">
        <v>1</v>
      </c>
      <c r="I877" s="203"/>
      <c r="J877" s="199"/>
      <c r="K877" s="199"/>
      <c r="L877" s="204"/>
      <c r="M877" s="205"/>
      <c r="N877" s="206"/>
      <c r="O877" s="206"/>
      <c r="P877" s="206"/>
      <c r="Q877" s="206"/>
      <c r="R877" s="206"/>
      <c r="S877" s="206"/>
      <c r="T877" s="207"/>
      <c r="AT877" s="208" t="s">
        <v>127</v>
      </c>
      <c r="AU877" s="208" t="s">
        <v>77</v>
      </c>
      <c r="AV877" s="14" t="s">
        <v>131</v>
      </c>
      <c r="AW877" s="14" t="s">
        <v>33</v>
      </c>
      <c r="AX877" s="14" t="s">
        <v>77</v>
      </c>
      <c r="AY877" s="208" t="s">
        <v>120</v>
      </c>
    </row>
    <row r="878" spans="1:65" s="2" customFormat="1" ht="16.5" customHeight="1">
      <c r="A878" s="35"/>
      <c r="B878" s="36"/>
      <c r="C878" s="162" t="s">
        <v>971</v>
      </c>
      <c r="D878" s="162" t="s">
        <v>121</v>
      </c>
      <c r="E878" s="163" t="s">
        <v>972</v>
      </c>
      <c r="F878" s="164" t="s">
        <v>973</v>
      </c>
      <c r="G878" s="165" t="s">
        <v>239</v>
      </c>
      <c r="H878" s="166">
        <v>1</v>
      </c>
      <c r="I878" s="167"/>
      <c r="J878" s="168">
        <f>ROUND(I878*H878,2)</f>
        <v>0</v>
      </c>
      <c r="K878" s="169"/>
      <c r="L878" s="40"/>
      <c r="M878" s="170" t="s">
        <v>19</v>
      </c>
      <c r="N878" s="171" t="s">
        <v>43</v>
      </c>
      <c r="O878" s="65"/>
      <c r="P878" s="172">
        <f>O878*H878</f>
        <v>0</v>
      </c>
      <c r="Q878" s="172">
        <v>0</v>
      </c>
      <c r="R878" s="172">
        <f>Q878*H878</f>
        <v>0</v>
      </c>
      <c r="S878" s="172">
        <v>0</v>
      </c>
      <c r="T878" s="173">
        <f>S878*H878</f>
        <v>0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R878" s="174" t="s">
        <v>125</v>
      </c>
      <c r="AT878" s="174" t="s">
        <v>121</v>
      </c>
      <c r="AU878" s="174" t="s">
        <v>77</v>
      </c>
      <c r="AY878" s="18" t="s">
        <v>120</v>
      </c>
      <c r="BE878" s="175">
        <f>IF(N878="základní",J878,0)</f>
        <v>0</v>
      </c>
      <c r="BF878" s="175">
        <f>IF(N878="snížená",J878,0)</f>
        <v>0</v>
      </c>
      <c r="BG878" s="175">
        <f>IF(N878="zákl. přenesená",J878,0)</f>
        <v>0</v>
      </c>
      <c r="BH878" s="175">
        <f>IF(N878="sníž. přenesená",J878,0)</f>
        <v>0</v>
      </c>
      <c r="BI878" s="175">
        <f>IF(N878="nulová",J878,0)</f>
        <v>0</v>
      </c>
      <c r="BJ878" s="18" t="s">
        <v>77</v>
      </c>
      <c r="BK878" s="175">
        <f>ROUND(I878*H878,2)</f>
        <v>0</v>
      </c>
      <c r="BL878" s="18" t="s">
        <v>125</v>
      </c>
      <c r="BM878" s="174" t="s">
        <v>974</v>
      </c>
    </row>
    <row r="879" spans="2:51" s="12" customFormat="1" ht="11.25">
      <c r="B879" s="176"/>
      <c r="C879" s="177"/>
      <c r="D879" s="178" t="s">
        <v>127</v>
      </c>
      <c r="E879" s="179" t="s">
        <v>19</v>
      </c>
      <c r="F879" s="180" t="s">
        <v>975</v>
      </c>
      <c r="G879" s="177"/>
      <c r="H879" s="179" t="s">
        <v>19</v>
      </c>
      <c r="I879" s="181"/>
      <c r="J879" s="177"/>
      <c r="K879" s="177"/>
      <c r="L879" s="182"/>
      <c r="M879" s="183"/>
      <c r="N879" s="184"/>
      <c r="O879" s="184"/>
      <c r="P879" s="184"/>
      <c r="Q879" s="184"/>
      <c r="R879" s="184"/>
      <c r="S879" s="184"/>
      <c r="T879" s="185"/>
      <c r="AT879" s="186" t="s">
        <v>127</v>
      </c>
      <c r="AU879" s="186" t="s">
        <v>77</v>
      </c>
      <c r="AV879" s="12" t="s">
        <v>77</v>
      </c>
      <c r="AW879" s="12" t="s">
        <v>33</v>
      </c>
      <c r="AX879" s="12" t="s">
        <v>72</v>
      </c>
      <c r="AY879" s="186" t="s">
        <v>120</v>
      </c>
    </row>
    <row r="880" spans="2:51" s="13" customFormat="1" ht="11.25">
      <c r="B880" s="187"/>
      <c r="C880" s="188"/>
      <c r="D880" s="178" t="s">
        <v>127</v>
      </c>
      <c r="E880" s="189" t="s">
        <v>19</v>
      </c>
      <c r="F880" s="190" t="s">
        <v>77</v>
      </c>
      <c r="G880" s="188"/>
      <c r="H880" s="191">
        <v>1</v>
      </c>
      <c r="I880" s="192"/>
      <c r="J880" s="188"/>
      <c r="K880" s="188"/>
      <c r="L880" s="193"/>
      <c r="M880" s="194"/>
      <c r="N880" s="195"/>
      <c r="O880" s="195"/>
      <c r="P880" s="195"/>
      <c r="Q880" s="195"/>
      <c r="R880" s="195"/>
      <c r="S880" s="195"/>
      <c r="T880" s="196"/>
      <c r="AT880" s="197" t="s">
        <v>127</v>
      </c>
      <c r="AU880" s="197" t="s">
        <v>77</v>
      </c>
      <c r="AV880" s="13" t="s">
        <v>79</v>
      </c>
      <c r="AW880" s="13" t="s">
        <v>33</v>
      </c>
      <c r="AX880" s="13" t="s">
        <v>72</v>
      </c>
      <c r="AY880" s="197" t="s">
        <v>120</v>
      </c>
    </row>
    <row r="881" spans="2:51" s="15" customFormat="1" ht="11.25">
      <c r="B881" s="220"/>
      <c r="C881" s="221"/>
      <c r="D881" s="178" t="s">
        <v>127</v>
      </c>
      <c r="E881" s="222" t="s">
        <v>19</v>
      </c>
      <c r="F881" s="223" t="s">
        <v>242</v>
      </c>
      <c r="G881" s="221"/>
      <c r="H881" s="224">
        <v>1</v>
      </c>
      <c r="I881" s="225"/>
      <c r="J881" s="221"/>
      <c r="K881" s="221"/>
      <c r="L881" s="226"/>
      <c r="M881" s="227"/>
      <c r="N881" s="228"/>
      <c r="O881" s="228"/>
      <c r="P881" s="228"/>
      <c r="Q881" s="228"/>
      <c r="R881" s="228"/>
      <c r="S881" s="228"/>
      <c r="T881" s="229"/>
      <c r="AT881" s="230" t="s">
        <v>127</v>
      </c>
      <c r="AU881" s="230" t="s">
        <v>77</v>
      </c>
      <c r="AV881" s="15" t="s">
        <v>119</v>
      </c>
      <c r="AW881" s="15" t="s">
        <v>33</v>
      </c>
      <c r="AX881" s="15" t="s">
        <v>72</v>
      </c>
      <c r="AY881" s="230" t="s">
        <v>120</v>
      </c>
    </row>
    <row r="882" spans="2:51" s="14" customFormat="1" ht="11.25">
      <c r="B882" s="198"/>
      <c r="C882" s="199"/>
      <c r="D882" s="178" t="s">
        <v>127</v>
      </c>
      <c r="E882" s="200" t="s">
        <v>19</v>
      </c>
      <c r="F882" s="201" t="s">
        <v>130</v>
      </c>
      <c r="G882" s="199"/>
      <c r="H882" s="202">
        <v>1</v>
      </c>
      <c r="I882" s="203"/>
      <c r="J882" s="199"/>
      <c r="K882" s="199"/>
      <c r="L882" s="204"/>
      <c r="M882" s="205"/>
      <c r="N882" s="206"/>
      <c r="O882" s="206"/>
      <c r="P882" s="206"/>
      <c r="Q882" s="206"/>
      <c r="R882" s="206"/>
      <c r="S882" s="206"/>
      <c r="T882" s="207"/>
      <c r="AT882" s="208" t="s">
        <v>127</v>
      </c>
      <c r="AU882" s="208" t="s">
        <v>77</v>
      </c>
      <c r="AV882" s="14" t="s">
        <v>131</v>
      </c>
      <c r="AW882" s="14" t="s">
        <v>33</v>
      </c>
      <c r="AX882" s="14" t="s">
        <v>77</v>
      </c>
      <c r="AY882" s="208" t="s">
        <v>120</v>
      </c>
    </row>
    <row r="883" spans="1:65" s="2" customFormat="1" ht="16.5" customHeight="1">
      <c r="A883" s="35"/>
      <c r="B883" s="36"/>
      <c r="C883" s="209" t="s">
        <v>976</v>
      </c>
      <c r="D883" s="209" t="s">
        <v>231</v>
      </c>
      <c r="E883" s="210" t="s">
        <v>977</v>
      </c>
      <c r="F883" s="211" t="s">
        <v>978</v>
      </c>
      <c r="G883" s="212" t="s">
        <v>239</v>
      </c>
      <c r="H883" s="213">
        <v>1</v>
      </c>
      <c r="I883" s="214"/>
      <c r="J883" s="215">
        <f>ROUND(I883*H883,2)</f>
        <v>0</v>
      </c>
      <c r="K883" s="216"/>
      <c r="L883" s="217"/>
      <c r="M883" s="218" t="s">
        <v>19</v>
      </c>
      <c r="N883" s="219" t="s">
        <v>43</v>
      </c>
      <c r="O883" s="65"/>
      <c r="P883" s="172">
        <f>O883*H883</f>
        <v>0</v>
      </c>
      <c r="Q883" s="172">
        <v>0</v>
      </c>
      <c r="R883" s="172">
        <f>Q883*H883</f>
        <v>0</v>
      </c>
      <c r="S883" s="172">
        <v>0</v>
      </c>
      <c r="T883" s="173">
        <f>S883*H883</f>
        <v>0</v>
      </c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R883" s="174" t="s">
        <v>234</v>
      </c>
      <c r="AT883" s="174" t="s">
        <v>231</v>
      </c>
      <c r="AU883" s="174" t="s">
        <v>77</v>
      </c>
      <c r="AY883" s="18" t="s">
        <v>120</v>
      </c>
      <c r="BE883" s="175">
        <f>IF(N883="základní",J883,0)</f>
        <v>0</v>
      </c>
      <c r="BF883" s="175">
        <f>IF(N883="snížená",J883,0)</f>
        <v>0</v>
      </c>
      <c r="BG883" s="175">
        <f>IF(N883="zákl. přenesená",J883,0)</f>
        <v>0</v>
      </c>
      <c r="BH883" s="175">
        <f>IF(N883="sníž. přenesená",J883,0)</f>
        <v>0</v>
      </c>
      <c r="BI883" s="175">
        <f>IF(N883="nulová",J883,0)</f>
        <v>0</v>
      </c>
      <c r="BJ883" s="18" t="s">
        <v>77</v>
      </c>
      <c r="BK883" s="175">
        <f>ROUND(I883*H883,2)</f>
        <v>0</v>
      </c>
      <c r="BL883" s="18" t="s">
        <v>234</v>
      </c>
      <c r="BM883" s="174" t="s">
        <v>979</v>
      </c>
    </row>
    <row r="884" spans="2:51" s="12" customFormat="1" ht="11.25">
      <c r="B884" s="176"/>
      <c r="C884" s="177"/>
      <c r="D884" s="178" t="s">
        <v>127</v>
      </c>
      <c r="E884" s="179" t="s">
        <v>19</v>
      </c>
      <c r="F884" s="180" t="s">
        <v>975</v>
      </c>
      <c r="G884" s="177"/>
      <c r="H884" s="179" t="s">
        <v>19</v>
      </c>
      <c r="I884" s="181"/>
      <c r="J884" s="177"/>
      <c r="K884" s="177"/>
      <c r="L884" s="182"/>
      <c r="M884" s="183"/>
      <c r="N884" s="184"/>
      <c r="O884" s="184"/>
      <c r="P884" s="184"/>
      <c r="Q884" s="184"/>
      <c r="R884" s="184"/>
      <c r="S884" s="184"/>
      <c r="T884" s="185"/>
      <c r="AT884" s="186" t="s">
        <v>127</v>
      </c>
      <c r="AU884" s="186" t="s">
        <v>77</v>
      </c>
      <c r="AV884" s="12" t="s">
        <v>77</v>
      </c>
      <c r="AW884" s="12" t="s">
        <v>33</v>
      </c>
      <c r="AX884" s="12" t="s">
        <v>72</v>
      </c>
      <c r="AY884" s="186" t="s">
        <v>120</v>
      </c>
    </row>
    <row r="885" spans="2:51" s="13" customFormat="1" ht="11.25">
      <c r="B885" s="187"/>
      <c r="C885" s="188"/>
      <c r="D885" s="178" t="s">
        <v>127</v>
      </c>
      <c r="E885" s="189" t="s">
        <v>19</v>
      </c>
      <c r="F885" s="190" t="s">
        <v>77</v>
      </c>
      <c r="G885" s="188"/>
      <c r="H885" s="191">
        <v>1</v>
      </c>
      <c r="I885" s="192"/>
      <c r="J885" s="188"/>
      <c r="K885" s="188"/>
      <c r="L885" s="193"/>
      <c r="M885" s="194"/>
      <c r="N885" s="195"/>
      <c r="O885" s="195"/>
      <c r="P885" s="195"/>
      <c r="Q885" s="195"/>
      <c r="R885" s="195"/>
      <c r="S885" s="195"/>
      <c r="T885" s="196"/>
      <c r="AT885" s="197" t="s">
        <v>127</v>
      </c>
      <c r="AU885" s="197" t="s">
        <v>77</v>
      </c>
      <c r="AV885" s="13" t="s">
        <v>79</v>
      </c>
      <c r="AW885" s="13" t="s">
        <v>33</v>
      </c>
      <c r="AX885" s="13" t="s">
        <v>72</v>
      </c>
      <c r="AY885" s="197" t="s">
        <v>120</v>
      </c>
    </row>
    <row r="886" spans="2:51" s="15" customFormat="1" ht="11.25">
      <c r="B886" s="220"/>
      <c r="C886" s="221"/>
      <c r="D886" s="178" t="s">
        <v>127</v>
      </c>
      <c r="E886" s="222" t="s">
        <v>19</v>
      </c>
      <c r="F886" s="223" t="s">
        <v>242</v>
      </c>
      <c r="G886" s="221"/>
      <c r="H886" s="224">
        <v>1</v>
      </c>
      <c r="I886" s="225"/>
      <c r="J886" s="221"/>
      <c r="K886" s="221"/>
      <c r="L886" s="226"/>
      <c r="M886" s="227"/>
      <c r="N886" s="228"/>
      <c r="O886" s="228"/>
      <c r="P886" s="228"/>
      <c r="Q886" s="228"/>
      <c r="R886" s="228"/>
      <c r="S886" s="228"/>
      <c r="T886" s="229"/>
      <c r="AT886" s="230" t="s">
        <v>127</v>
      </c>
      <c r="AU886" s="230" t="s">
        <v>77</v>
      </c>
      <c r="AV886" s="15" t="s">
        <v>119</v>
      </c>
      <c r="AW886" s="15" t="s">
        <v>33</v>
      </c>
      <c r="AX886" s="15" t="s">
        <v>72</v>
      </c>
      <c r="AY886" s="230" t="s">
        <v>120</v>
      </c>
    </row>
    <row r="887" spans="2:51" s="14" customFormat="1" ht="11.25">
      <c r="B887" s="198"/>
      <c r="C887" s="199"/>
      <c r="D887" s="178" t="s">
        <v>127</v>
      </c>
      <c r="E887" s="200" t="s">
        <v>19</v>
      </c>
      <c r="F887" s="201" t="s">
        <v>130</v>
      </c>
      <c r="G887" s="199"/>
      <c r="H887" s="202">
        <v>1</v>
      </c>
      <c r="I887" s="203"/>
      <c r="J887" s="199"/>
      <c r="K887" s="199"/>
      <c r="L887" s="204"/>
      <c r="M887" s="235"/>
      <c r="N887" s="236"/>
      <c r="O887" s="236"/>
      <c r="P887" s="236"/>
      <c r="Q887" s="236"/>
      <c r="R887" s="236"/>
      <c r="S887" s="236"/>
      <c r="T887" s="237"/>
      <c r="AT887" s="208" t="s">
        <v>127</v>
      </c>
      <c r="AU887" s="208" t="s">
        <v>77</v>
      </c>
      <c r="AV887" s="14" t="s">
        <v>131</v>
      </c>
      <c r="AW887" s="14" t="s">
        <v>33</v>
      </c>
      <c r="AX887" s="14" t="s">
        <v>77</v>
      </c>
      <c r="AY887" s="208" t="s">
        <v>120</v>
      </c>
    </row>
    <row r="888" spans="1:31" s="2" customFormat="1" ht="6.95" customHeight="1">
      <c r="A888" s="35"/>
      <c r="B888" s="48"/>
      <c r="C888" s="49"/>
      <c r="D888" s="49"/>
      <c r="E888" s="49"/>
      <c r="F888" s="49"/>
      <c r="G888" s="49"/>
      <c r="H888" s="49"/>
      <c r="I888" s="49"/>
      <c r="J888" s="49"/>
      <c r="K888" s="49"/>
      <c r="L888" s="40"/>
      <c r="M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</row>
  </sheetData>
  <sheetProtection algorithmName="SHA-512" hashValue="/ghjaC/OKz3D4xjyuzmLc8/GS+cJR8K4+ofHmf9xyRrMB0R4QEdhsXxZyfuJPpwq0yQsuouGpvK4dZGLYPqKag==" saltValue="2tezH8CC1DqUmf7io5UMZQjPAsOyUh11u6gLG3juCVuzwbQg6cBcSn1Itmd9fmXKeVV6CXOZ8OofMEfMuol7wA==" spinCount="100000" sheet="1" objects="1" scenarios="1" formatColumns="0" formatRows="0" autoFilter="0"/>
  <autoFilter ref="C91:K887"/>
  <mergeCells count="6">
    <mergeCell ref="L2:V2"/>
    <mergeCell ref="E7:H7"/>
    <mergeCell ref="E16:H16"/>
    <mergeCell ref="E25:H25"/>
    <mergeCell ref="E46:H46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tabSelected="1" zoomScale="110" zoomScaleNormal="110" workbookViewId="0" topLeftCell="A1">
      <selection activeCell="H14" sqref="H14"/>
    </sheetView>
  </sheetViews>
  <sheetFormatPr defaultColWidth="9.140625" defaultRowHeight="12"/>
  <cols>
    <col min="1" max="1" width="8.28125" style="238" customWidth="1"/>
    <col min="2" max="2" width="1.7109375" style="238" customWidth="1"/>
    <col min="3" max="4" width="5.00390625" style="238" customWidth="1"/>
    <col min="5" max="5" width="11.7109375" style="238" customWidth="1"/>
    <col min="6" max="6" width="9.140625" style="238" customWidth="1"/>
    <col min="7" max="7" width="5.00390625" style="238" customWidth="1"/>
    <col min="8" max="8" width="77.8515625" style="238" customWidth="1"/>
    <col min="9" max="10" width="20.00390625" style="238" customWidth="1"/>
    <col min="11" max="11" width="1.7109375" style="238" customWidth="1"/>
  </cols>
  <sheetData>
    <row r="1" s="1" customFormat="1" ht="37.5" customHeight="1"/>
    <row r="2" spans="2:11" s="1" customFormat="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6" customFormat="1" ht="45" customHeight="1">
      <c r="B3" s="242"/>
      <c r="C3" s="366" t="s">
        <v>980</v>
      </c>
      <c r="D3" s="366"/>
      <c r="E3" s="366"/>
      <c r="F3" s="366"/>
      <c r="G3" s="366"/>
      <c r="H3" s="366"/>
      <c r="I3" s="366"/>
      <c r="J3" s="366"/>
      <c r="K3" s="243"/>
    </row>
    <row r="4" spans="2:11" s="1" customFormat="1" ht="25.5" customHeight="1">
      <c r="B4" s="244"/>
      <c r="C4" s="371" t="s">
        <v>981</v>
      </c>
      <c r="D4" s="371"/>
      <c r="E4" s="371"/>
      <c r="F4" s="371"/>
      <c r="G4" s="371"/>
      <c r="H4" s="371"/>
      <c r="I4" s="371"/>
      <c r="J4" s="371"/>
      <c r="K4" s="245"/>
    </row>
    <row r="5" spans="2:11" s="1" customFormat="1" ht="5.25" customHeight="1">
      <c r="B5" s="244"/>
      <c r="C5" s="246"/>
      <c r="D5" s="246"/>
      <c r="E5" s="246"/>
      <c r="F5" s="246"/>
      <c r="G5" s="246"/>
      <c r="H5" s="246"/>
      <c r="I5" s="246"/>
      <c r="J5" s="246"/>
      <c r="K5" s="245"/>
    </row>
    <row r="6" spans="2:11" s="1" customFormat="1" ht="15" customHeight="1">
      <c r="B6" s="244"/>
      <c r="C6" s="370" t="s">
        <v>982</v>
      </c>
      <c r="D6" s="370"/>
      <c r="E6" s="370"/>
      <c r="F6" s="370"/>
      <c r="G6" s="370"/>
      <c r="H6" s="370"/>
      <c r="I6" s="370"/>
      <c r="J6" s="370"/>
      <c r="K6" s="245"/>
    </row>
    <row r="7" spans="2:11" s="1" customFormat="1" ht="15" customHeight="1">
      <c r="B7" s="248"/>
      <c r="C7" s="370" t="s">
        <v>983</v>
      </c>
      <c r="D7" s="370"/>
      <c r="E7" s="370"/>
      <c r="F7" s="370"/>
      <c r="G7" s="370"/>
      <c r="H7" s="370"/>
      <c r="I7" s="370"/>
      <c r="J7" s="370"/>
      <c r="K7" s="245"/>
    </row>
    <row r="8" spans="2:11" s="1" customFormat="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s="1" customFormat="1" ht="15" customHeight="1">
      <c r="B9" s="248"/>
      <c r="C9" s="370" t="s">
        <v>984</v>
      </c>
      <c r="D9" s="370"/>
      <c r="E9" s="370"/>
      <c r="F9" s="370"/>
      <c r="G9" s="370"/>
      <c r="H9" s="370"/>
      <c r="I9" s="370"/>
      <c r="J9" s="370"/>
      <c r="K9" s="245"/>
    </row>
    <row r="10" spans="2:11" s="1" customFormat="1" ht="15" customHeight="1">
      <c r="B10" s="248"/>
      <c r="C10" s="247"/>
      <c r="D10" s="370" t="s">
        <v>985</v>
      </c>
      <c r="E10" s="370"/>
      <c r="F10" s="370"/>
      <c r="G10" s="370"/>
      <c r="H10" s="370"/>
      <c r="I10" s="370"/>
      <c r="J10" s="370"/>
      <c r="K10" s="245"/>
    </row>
    <row r="11" spans="2:11" s="1" customFormat="1" ht="15" customHeight="1">
      <c r="B11" s="248"/>
      <c r="C11" s="249"/>
      <c r="D11" s="370" t="s">
        <v>986</v>
      </c>
      <c r="E11" s="370"/>
      <c r="F11" s="370"/>
      <c r="G11" s="370"/>
      <c r="H11" s="370"/>
      <c r="I11" s="370"/>
      <c r="J11" s="370"/>
      <c r="K11" s="245"/>
    </row>
    <row r="12" spans="2:11" s="1" customFormat="1" ht="15" customHeight="1">
      <c r="B12" s="248"/>
      <c r="C12" s="249"/>
      <c r="D12" s="247"/>
      <c r="E12" s="247"/>
      <c r="F12" s="247"/>
      <c r="G12" s="247"/>
      <c r="H12" s="247"/>
      <c r="I12" s="247"/>
      <c r="J12" s="247"/>
      <c r="K12" s="245"/>
    </row>
    <row r="13" spans="2:11" s="1" customFormat="1" ht="15" customHeight="1">
      <c r="B13" s="248"/>
      <c r="C13" s="249"/>
      <c r="D13" s="250" t="s">
        <v>987</v>
      </c>
      <c r="E13" s="247"/>
      <c r="F13" s="247"/>
      <c r="G13" s="247"/>
      <c r="H13" s="247"/>
      <c r="I13" s="247"/>
      <c r="J13" s="247"/>
      <c r="K13" s="245"/>
    </row>
    <row r="14" spans="2:11" s="1" customFormat="1" ht="12.75" customHeight="1">
      <c r="B14" s="248"/>
      <c r="C14" s="249"/>
      <c r="D14" s="249"/>
      <c r="E14" s="249"/>
      <c r="F14" s="249"/>
      <c r="G14" s="249"/>
      <c r="H14" s="249" t="s">
        <v>1165</v>
      </c>
      <c r="I14" s="249"/>
      <c r="J14" s="249"/>
      <c r="K14" s="245"/>
    </row>
    <row r="15" spans="2:11" s="1" customFormat="1" ht="15" customHeight="1">
      <c r="B15" s="248"/>
      <c r="C15" s="249"/>
      <c r="D15" s="370" t="s">
        <v>988</v>
      </c>
      <c r="E15" s="370"/>
      <c r="F15" s="370"/>
      <c r="G15" s="370"/>
      <c r="H15" s="370"/>
      <c r="I15" s="370"/>
      <c r="J15" s="370"/>
      <c r="K15" s="245"/>
    </row>
    <row r="16" spans="2:11" s="1" customFormat="1" ht="15" customHeight="1">
      <c r="B16" s="248"/>
      <c r="C16" s="249"/>
      <c r="D16" s="370" t="s">
        <v>989</v>
      </c>
      <c r="E16" s="370"/>
      <c r="F16" s="370"/>
      <c r="G16" s="370"/>
      <c r="H16" s="370"/>
      <c r="I16" s="370"/>
      <c r="J16" s="370"/>
      <c r="K16" s="245"/>
    </row>
    <row r="17" spans="2:11" s="1" customFormat="1" ht="15" customHeight="1">
      <c r="B17" s="248"/>
      <c r="C17" s="249"/>
      <c r="D17" s="370" t="s">
        <v>990</v>
      </c>
      <c r="E17" s="370"/>
      <c r="F17" s="370"/>
      <c r="G17" s="370"/>
      <c r="H17" s="370"/>
      <c r="I17" s="370"/>
      <c r="J17" s="370"/>
      <c r="K17" s="245"/>
    </row>
    <row r="18" spans="2:11" s="1" customFormat="1" ht="15" customHeight="1">
      <c r="B18" s="248"/>
      <c r="C18" s="249"/>
      <c r="D18" s="249"/>
      <c r="E18" s="251" t="s">
        <v>76</v>
      </c>
      <c r="F18" s="370" t="s">
        <v>991</v>
      </c>
      <c r="G18" s="370"/>
      <c r="H18" s="370"/>
      <c r="I18" s="370"/>
      <c r="J18" s="370"/>
      <c r="K18" s="245"/>
    </row>
    <row r="19" spans="2:11" s="1" customFormat="1" ht="15" customHeight="1">
      <c r="B19" s="248"/>
      <c r="C19" s="249"/>
      <c r="D19" s="249"/>
      <c r="E19" s="251" t="s">
        <v>992</v>
      </c>
      <c r="F19" s="370" t="s">
        <v>993</v>
      </c>
      <c r="G19" s="370"/>
      <c r="H19" s="370"/>
      <c r="I19" s="370"/>
      <c r="J19" s="370"/>
      <c r="K19" s="245"/>
    </row>
    <row r="20" spans="2:11" s="1" customFormat="1" ht="15" customHeight="1">
      <c r="B20" s="248"/>
      <c r="C20" s="249"/>
      <c r="D20" s="249"/>
      <c r="E20" s="251" t="s">
        <v>994</v>
      </c>
      <c r="F20" s="370" t="s">
        <v>995</v>
      </c>
      <c r="G20" s="370"/>
      <c r="H20" s="370"/>
      <c r="I20" s="370"/>
      <c r="J20" s="370"/>
      <c r="K20" s="245"/>
    </row>
    <row r="21" spans="2:11" s="1" customFormat="1" ht="15" customHeight="1">
      <c r="B21" s="248"/>
      <c r="C21" s="249"/>
      <c r="D21" s="249"/>
      <c r="E21" s="251" t="s">
        <v>996</v>
      </c>
      <c r="F21" s="370" t="s">
        <v>997</v>
      </c>
      <c r="G21" s="370"/>
      <c r="H21" s="370"/>
      <c r="I21" s="370"/>
      <c r="J21" s="370"/>
      <c r="K21" s="245"/>
    </row>
    <row r="22" spans="2:11" s="1" customFormat="1" ht="15" customHeight="1">
      <c r="B22" s="248"/>
      <c r="C22" s="249"/>
      <c r="D22" s="249"/>
      <c r="E22" s="251" t="s">
        <v>998</v>
      </c>
      <c r="F22" s="370" t="s">
        <v>999</v>
      </c>
      <c r="G22" s="370"/>
      <c r="H22" s="370"/>
      <c r="I22" s="370"/>
      <c r="J22" s="370"/>
      <c r="K22" s="245"/>
    </row>
    <row r="23" spans="2:11" s="1" customFormat="1" ht="15" customHeight="1">
      <c r="B23" s="248"/>
      <c r="C23" s="249"/>
      <c r="D23" s="249"/>
      <c r="E23" s="251" t="s">
        <v>1000</v>
      </c>
      <c r="F23" s="370" t="s">
        <v>1001</v>
      </c>
      <c r="G23" s="370"/>
      <c r="H23" s="370"/>
      <c r="I23" s="370"/>
      <c r="J23" s="370"/>
      <c r="K23" s="245"/>
    </row>
    <row r="24" spans="2:11" s="1" customFormat="1" ht="12.75" customHeight="1">
      <c r="B24" s="248"/>
      <c r="C24" s="249"/>
      <c r="D24" s="249"/>
      <c r="E24" s="249"/>
      <c r="F24" s="249"/>
      <c r="G24" s="249"/>
      <c r="H24" s="249"/>
      <c r="I24" s="249"/>
      <c r="J24" s="249"/>
      <c r="K24" s="245"/>
    </row>
    <row r="25" spans="2:11" s="1" customFormat="1" ht="15" customHeight="1">
      <c r="B25" s="248"/>
      <c r="C25" s="370" t="s">
        <v>1002</v>
      </c>
      <c r="D25" s="370"/>
      <c r="E25" s="370"/>
      <c r="F25" s="370"/>
      <c r="G25" s="370"/>
      <c r="H25" s="370"/>
      <c r="I25" s="370"/>
      <c r="J25" s="370"/>
      <c r="K25" s="245"/>
    </row>
    <row r="26" spans="2:11" s="1" customFormat="1" ht="15" customHeight="1">
      <c r="B26" s="248"/>
      <c r="C26" s="370" t="s">
        <v>1003</v>
      </c>
      <c r="D26" s="370"/>
      <c r="E26" s="370"/>
      <c r="F26" s="370"/>
      <c r="G26" s="370"/>
      <c r="H26" s="370"/>
      <c r="I26" s="370"/>
      <c r="J26" s="370"/>
      <c r="K26" s="245"/>
    </row>
    <row r="27" spans="2:11" s="1" customFormat="1" ht="15" customHeight="1">
      <c r="B27" s="248"/>
      <c r="C27" s="247"/>
      <c r="D27" s="370" t="s">
        <v>1004</v>
      </c>
      <c r="E27" s="370"/>
      <c r="F27" s="370"/>
      <c r="G27" s="370"/>
      <c r="H27" s="370"/>
      <c r="I27" s="370"/>
      <c r="J27" s="370"/>
      <c r="K27" s="245"/>
    </row>
    <row r="28" spans="2:11" s="1" customFormat="1" ht="15" customHeight="1">
      <c r="B28" s="248"/>
      <c r="C28" s="249"/>
      <c r="D28" s="370" t="s">
        <v>1005</v>
      </c>
      <c r="E28" s="370"/>
      <c r="F28" s="370"/>
      <c r="G28" s="370"/>
      <c r="H28" s="370"/>
      <c r="I28" s="370"/>
      <c r="J28" s="370"/>
      <c r="K28" s="245"/>
    </row>
    <row r="29" spans="2:11" s="1" customFormat="1" ht="12.75" customHeight="1">
      <c r="B29" s="248"/>
      <c r="C29" s="249"/>
      <c r="D29" s="249"/>
      <c r="E29" s="249"/>
      <c r="F29" s="249"/>
      <c r="G29" s="249"/>
      <c r="H29" s="249"/>
      <c r="I29" s="249"/>
      <c r="J29" s="249"/>
      <c r="K29" s="245"/>
    </row>
    <row r="30" spans="2:11" s="1" customFormat="1" ht="15" customHeight="1">
      <c r="B30" s="248"/>
      <c r="C30" s="249"/>
      <c r="D30" s="370" t="s">
        <v>1006</v>
      </c>
      <c r="E30" s="370"/>
      <c r="F30" s="370"/>
      <c r="G30" s="370"/>
      <c r="H30" s="370"/>
      <c r="I30" s="370"/>
      <c r="J30" s="370"/>
      <c r="K30" s="245"/>
    </row>
    <row r="31" spans="2:11" s="1" customFormat="1" ht="15" customHeight="1">
      <c r="B31" s="248"/>
      <c r="C31" s="249"/>
      <c r="D31" s="370" t="s">
        <v>1007</v>
      </c>
      <c r="E31" s="370"/>
      <c r="F31" s="370"/>
      <c r="G31" s="370"/>
      <c r="H31" s="370"/>
      <c r="I31" s="370"/>
      <c r="J31" s="370"/>
      <c r="K31" s="245"/>
    </row>
    <row r="32" spans="2:11" s="1" customFormat="1" ht="12.75" customHeight="1">
      <c r="B32" s="248"/>
      <c r="C32" s="249"/>
      <c r="D32" s="249"/>
      <c r="E32" s="249"/>
      <c r="F32" s="249"/>
      <c r="G32" s="249"/>
      <c r="H32" s="249"/>
      <c r="I32" s="249"/>
      <c r="J32" s="249"/>
      <c r="K32" s="245"/>
    </row>
    <row r="33" spans="2:11" s="1" customFormat="1" ht="15" customHeight="1">
      <c r="B33" s="248"/>
      <c r="C33" s="249"/>
      <c r="D33" s="370" t="s">
        <v>1008</v>
      </c>
      <c r="E33" s="370"/>
      <c r="F33" s="370"/>
      <c r="G33" s="370"/>
      <c r="H33" s="370"/>
      <c r="I33" s="370"/>
      <c r="J33" s="370"/>
      <c r="K33" s="245"/>
    </row>
    <row r="34" spans="2:11" s="1" customFormat="1" ht="15" customHeight="1">
      <c r="B34" s="248"/>
      <c r="C34" s="249"/>
      <c r="D34" s="370" t="s">
        <v>1009</v>
      </c>
      <c r="E34" s="370"/>
      <c r="F34" s="370"/>
      <c r="G34" s="370"/>
      <c r="H34" s="370"/>
      <c r="I34" s="370"/>
      <c r="J34" s="370"/>
      <c r="K34" s="245"/>
    </row>
    <row r="35" spans="2:11" s="1" customFormat="1" ht="15" customHeight="1">
      <c r="B35" s="248"/>
      <c r="C35" s="249"/>
      <c r="D35" s="370" t="s">
        <v>1010</v>
      </c>
      <c r="E35" s="370"/>
      <c r="F35" s="370"/>
      <c r="G35" s="370"/>
      <c r="H35" s="370"/>
      <c r="I35" s="370"/>
      <c r="J35" s="370"/>
      <c r="K35" s="245"/>
    </row>
    <row r="36" spans="2:11" s="1" customFormat="1" ht="15" customHeight="1">
      <c r="B36" s="248"/>
      <c r="C36" s="249"/>
      <c r="D36" s="247"/>
      <c r="E36" s="250" t="s">
        <v>105</v>
      </c>
      <c r="F36" s="247"/>
      <c r="G36" s="370" t="s">
        <v>1011</v>
      </c>
      <c r="H36" s="370"/>
      <c r="I36" s="370"/>
      <c r="J36" s="370"/>
      <c r="K36" s="245"/>
    </row>
    <row r="37" spans="2:11" s="1" customFormat="1" ht="30.75" customHeight="1">
      <c r="B37" s="248"/>
      <c r="C37" s="249"/>
      <c r="D37" s="247"/>
      <c r="E37" s="250" t="s">
        <v>1012</v>
      </c>
      <c r="F37" s="247"/>
      <c r="G37" s="370" t="s">
        <v>1013</v>
      </c>
      <c r="H37" s="370"/>
      <c r="I37" s="370"/>
      <c r="J37" s="370"/>
      <c r="K37" s="245"/>
    </row>
    <row r="38" spans="2:11" s="1" customFormat="1" ht="15" customHeight="1">
      <c r="B38" s="248"/>
      <c r="C38" s="249"/>
      <c r="D38" s="247"/>
      <c r="E38" s="250" t="s">
        <v>53</v>
      </c>
      <c r="F38" s="247"/>
      <c r="G38" s="370" t="s">
        <v>1014</v>
      </c>
      <c r="H38" s="370"/>
      <c r="I38" s="370"/>
      <c r="J38" s="370"/>
      <c r="K38" s="245"/>
    </row>
    <row r="39" spans="2:11" s="1" customFormat="1" ht="15" customHeight="1">
      <c r="B39" s="248"/>
      <c r="C39" s="249"/>
      <c r="D39" s="247"/>
      <c r="E39" s="250" t="s">
        <v>54</v>
      </c>
      <c r="F39" s="247"/>
      <c r="G39" s="370" t="s">
        <v>1015</v>
      </c>
      <c r="H39" s="370"/>
      <c r="I39" s="370"/>
      <c r="J39" s="370"/>
      <c r="K39" s="245"/>
    </row>
    <row r="40" spans="2:11" s="1" customFormat="1" ht="15" customHeight="1">
      <c r="B40" s="248"/>
      <c r="C40" s="249"/>
      <c r="D40" s="247"/>
      <c r="E40" s="250" t="s">
        <v>106</v>
      </c>
      <c r="F40" s="247"/>
      <c r="G40" s="370" t="s">
        <v>1016</v>
      </c>
      <c r="H40" s="370"/>
      <c r="I40" s="370"/>
      <c r="J40" s="370"/>
      <c r="K40" s="245"/>
    </row>
    <row r="41" spans="2:11" s="1" customFormat="1" ht="15" customHeight="1">
      <c r="B41" s="248"/>
      <c r="C41" s="249"/>
      <c r="D41" s="247"/>
      <c r="E41" s="250" t="s">
        <v>107</v>
      </c>
      <c r="F41" s="247"/>
      <c r="G41" s="370" t="s">
        <v>1017</v>
      </c>
      <c r="H41" s="370"/>
      <c r="I41" s="370"/>
      <c r="J41" s="370"/>
      <c r="K41" s="245"/>
    </row>
    <row r="42" spans="2:11" s="1" customFormat="1" ht="15" customHeight="1">
      <c r="B42" s="248"/>
      <c r="C42" s="249"/>
      <c r="D42" s="247"/>
      <c r="E42" s="250" t="s">
        <v>1018</v>
      </c>
      <c r="F42" s="247"/>
      <c r="G42" s="370" t="s">
        <v>1019</v>
      </c>
      <c r="H42" s="370"/>
      <c r="I42" s="370"/>
      <c r="J42" s="370"/>
      <c r="K42" s="245"/>
    </row>
    <row r="43" spans="2:11" s="1" customFormat="1" ht="15" customHeight="1">
      <c r="B43" s="248"/>
      <c r="C43" s="249"/>
      <c r="D43" s="247"/>
      <c r="E43" s="250"/>
      <c r="F43" s="247"/>
      <c r="G43" s="370" t="s">
        <v>1020</v>
      </c>
      <c r="H43" s="370"/>
      <c r="I43" s="370"/>
      <c r="J43" s="370"/>
      <c r="K43" s="245"/>
    </row>
    <row r="44" spans="2:11" s="1" customFormat="1" ht="15" customHeight="1">
      <c r="B44" s="248"/>
      <c r="C44" s="249"/>
      <c r="D44" s="247"/>
      <c r="E44" s="250" t="s">
        <v>1021</v>
      </c>
      <c r="F44" s="247"/>
      <c r="G44" s="370" t="s">
        <v>1022</v>
      </c>
      <c r="H44" s="370"/>
      <c r="I44" s="370"/>
      <c r="J44" s="370"/>
      <c r="K44" s="245"/>
    </row>
    <row r="45" spans="2:11" s="1" customFormat="1" ht="15" customHeight="1">
      <c r="B45" s="248"/>
      <c r="C45" s="249"/>
      <c r="D45" s="247"/>
      <c r="E45" s="250" t="s">
        <v>109</v>
      </c>
      <c r="F45" s="247"/>
      <c r="G45" s="370" t="s">
        <v>1023</v>
      </c>
      <c r="H45" s="370"/>
      <c r="I45" s="370"/>
      <c r="J45" s="370"/>
      <c r="K45" s="245"/>
    </row>
    <row r="46" spans="2:11" s="1" customFormat="1" ht="12.75" customHeight="1">
      <c r="B46" s="248"/>
      <c r="C46" s="249"/>
      <c r="D46" s="247"/>
      <c r="E46" s="247"/>
      <c r="F46" s="247"/>
      <c r="G46" s="247"/>
      <c r="H46" s="247"/>
      <c r="I46" s="247"/>
      <c r="J46" s="247"/>
      <c r="K46" s="245"/>
    </row>
    <row r="47" spans="2:11" s="1" customFormat="1" ht="15" customHeight="1">
      <c r="B47" s="248"/>
      <c r="C47" s="249"/>
      <c r="D47" s="370" t="s">
        <v>1024</v>
      </c>
      <c r="E47" s="370"/>
      <c r="F47" s="370"/>
      <c r="G47" s="370"/>
      <c r="H47" s="370"/>
      <c r="I47" s="370"/>
      <c r="J47" s="370"/>
      <c r="K47" s="245"/>
    </row>
    <row r="48" spans="2:11" s="1" customFormat="1" ht="15" customHeight="1">
      <c r="B48" s="248"/>
      <c r="C48" s="249"/>
      <c r="D48" s="249"/>
      <c r="E48" s="370" t="s">
        <v>1025</v>
      </c>
      <c r="F48" s="370"/>
      <c r="G48" s="370"/>
      <c r="H48" s="370"/>
      <c r="I48" s="370"/>
      <c r="J48" s="370"/>
      <c r="K48" s="245"/>
    </row>
    <row r="49" spans="2:11" s="1" customFormat="1" ht="15" customHeight="1">
      <c r="B49" s="248"/>
      <c r="C49" s="249"/>
      <c r="D49" s="249"/>
      <c r="E49" s="370" t="s">
        <v>1026</v>
      </c>
      <c r="F49" s="370"/>
      <c r="G49" s="370"/>
      <c r="H49" s="370"/>
      <c r="I49" s="370"/>
      <c r="J49" s="370"/>
      <c r="K49" s="245"/>
    </row>
    <row r="50" spans="2:11" s="1" customFormat="1" ht="15" customHeight="1">
      <c r="B50" s="248"/>
      <c r="C50" s="249"/>
      <c r="D50" s="249"/>
      <c r="E50" s="370" t="s">
        <v>1027</v>
      </c>
      <c r="F50" s="370"/>
      <c r="G50" s="370"/>
      <c r="H50" s="370"/>
      <c r="I50" s="370"/>
      <c r="J50" s="370"/>
      <c r="K50" s="245"/>
    </row>
    <row r="51" spans="2:11" s="1" customFormat="1" ht="15" customHeight="1">
      <c r="B51" s="248"/>
      <c r="C51" s="249"/>
      <c r="D51" s="370" t="s">
        <v>1028</v>
      </c>
      <c r="E51" s="370"/>
      <c r="F51" s="370"/>
      <c r="G51" s="370"/>
      <c r="H51" s="370"/>
      <c r="I51" s="370"/>
      <c r="J51" s="370"/>
      <c r="K51" s="245"/>
    </row>
    <row r="52" spans="2:11" s="1" customFormat="1" ht="25.5" customHeight="1">
      <c r="B52" s="244"/>
      <c r="C52" s="371" t="s">
        <v>1029</v>
      </c>
      <c r="D52" s="371"/>
      <c r="E52" s="371"/>
      <c r="F52" s="371"/>
      <c r="G52" s="371"/>
      <c r="H52" s="371"/>
      <c r="I52" s="371"/>
      <c r="J52" s="371"/>
      <c r="K52" s="245"/>
    </row>
    <row r="53" spans="2:11" s="1" customFormat="1" ht="5.25" customHeight="1">
      <c r="B53" s="244"/>
      <c r="C53" s="246"/>
      <c r="D53" s="246"/>
      <c r="E53" s="246"/>
      <c r="F53" s="246"/>
      <c r="G53" s="246"/>
      <c r="H53" s="246"/>
      <c r="I53" s="246"/>
      <c r="J53" s="246"/>
      <c r="K53" s="245"/>
    </row>
    <row r="54" spans="2:11" s="1" customFormat="1" ht="15" customHeight="1">
      <c r="B54" s="244"/>
      <c r="C54" s="370" t="s">
        <v>1030</v>
      </c>
      <c r="D54" s="370"/>
      <c r="E54" s="370"/>
      <c r="F54" s="370"/>
      <c r="G54" s="370"/>
      <c r="H54" s="370"/>
      <c r="I54" s="370"/>
      <c r="J54" s="370"/>
      <c r="K54" s="245"/>
    </row>
    <row r="55" spans="2:11" s="1" customFormat="1" ht="15" customHeight="1">
      <c r="B55" s="244"/>
      <c r="C55" s="370" t="s">
        <v>1031</v>
      </c>
      <c r="D55" s="370"/>
      <c r="E55" s="370"/>
      <c r="F55" s="370"/>
      <c r="G55" s="370"/>
      <c r="H55" s="370"/>
      <c r="I55" s="370"/>
      <c r="J55" s="370"/>
      <c r="K55" s="245"/>
    </row>
    <row r="56" spans="2:11" s="1" customFormat="1" ht="12.75" customHeight="1">
      <c r="B56" s="244"/>
      <c r="C56" s="247"/>
      <c r="D56" s="247"/>
      <c r="E56" s="247"/>
      <c r="F56" s="247"/>
      <c r="G56" s="247"/>
      <c r="H56" s="247"/>
      <c r="I56" s="247"/>
      <c r="J56" s="247"/>
      <c r="K56" s="245"/>
    </row>
    <row r="57" spans="2:11" s="1" customFormat="1" ht="15" customHeight="1">
      <c r="B57" s="244"/>
      <c r="C57" s="370" t="s">
        <v>1032</v>
      </c>
      <c r="D57" s="370"/>
      <c r="E57" s="370"/>
      <c r="F57" s="370"/>
      <c r="G57" s="370"/>
      <c r="H57" s="370"/>
      <c r="I57" s="370"/>
      <c r="J57" s="370"/>
      <c r="K57" s="245"/>
    </row>
    <row r="58" spans="2:11" s="1" customFormat="1" ht="15" customHeight="1">
      <c r="B58" s="244"/>
      <c r="C58" s="249"/>
      <c r="D58" s="370" t="s">
        <v>1033</v>
      </c>
      <c r="E58" s="370"/>
      <c r="F58" s="370"/>
      <c r="G58" s="370"/>
      <c r="H58" s="370"/>
      <c r="I58" s="370"/>
      <c r="J58" s="370"/>
      <c r="K58" s="245"/>
    </row>
    <row r="59" spans="2:11" s="1" customFormat="1" ht="15" customHeight="1">
      <c r="B59" s="244"/>
      <c r="C59" s="249"/>
      <c r="D59" s="370" t="s">
        <v>1034</v>
      </c>
      <c r="E59" s="370"/>
      <c r="F59" s="370"/>
      <c r="G59" s="370"/>
      <c r="H59" s="370"/>
      <c r="I59" s="370"/>
      <c r="J59" s="370"/>
      <c r="K59" s="245"/>
    </row>
    <row r="60" spans="2:11" s="1" customFormat="1" ht="15" customHeight="1">
      <c r="B60" s="244"/>
      <c r="C60" s="249"/>
      <c r="D60" s="370" t="s">
        <v>1035</v>
      </c>
      <c r="E60" s="370"/>
      <c r="F60" s="370"/>
      <c r="G60" s="370"/>
      <c r="H60" s="370"/>
      <c r="I60" s="370"/>
      <c r="J60" s="370"/>
      <c r="K60" s="245"/>
    </row>
    <row r="61" spans="2:11" s="1" customFormat="1" ht="15" customHeight="1">
      <c r="B61" s="244"/>
      <c r="C61" s="249"/>
      <c r="D61" s="370" t="s">
        <v>1036</v>
      </c>
      <c r="E61" s="370"/>
      <c r="F61" s="370"/>
      <c r="G61" s="370"/>
      <c r="H61" s="370"/>
      <c r="I61" s="370"/>
      <c r="J61" s="370"/>
      <c r="K61" s="245"/>
    </row>
    <row r="62" spans="2:11" s="1" customFormat="1" ht="15" customHeight="1">
      <c r="B62" s="244"/>
      <c r="C62" s="249"/>
      <c r="D62" s="372" t="s">
        <v>1037</v>
      </c>
      <c r="E62" s="372"/>
      <c r="F62" s="372"/>
      <c r="G62" s="372"/>
      <c r="H62" s="372"/>
      <c r="I62" s="372"/>
      <c r="J62" s="372"/>
      <c r="K62" s="245"/>
    </row>
    <row r="63" spans="2:11" s="1" customFormat="1" ht="15" customHeight="1">
      <c r="B63" s="244"/>
      <c r="C63" s="249"/>
      <c r="D63" s="370" t="s">
        <v>1038</v>
      </c>
      <c r="E63" s="370"/>
      <c r="F63" s="370"/>
      <c r="G63" s="370"/>
      <c r="H63" s="370"/>
      <c r="I63" s="370"/>
      <c r="J63" s="370"/>
      <c r="K63" s="245"/>
    </row>
    <row r="64" spans="2:11" s="1" customFormat="1" ht="12.75" customHeight="1">
      <c r="B64" s="244"/>
      <c r="C64" s="249"/>
      <c r="D64" s="249"/>
      <c r="E64" s="252"/>
      <c r="F64" s="249"/>
      <c r="G64" s="249"/>
      <c r="H64" s="249"/>
      <c r="I64" s="249"/>
      <c r="J64" s="249"/>
      <c r="K64" s="245"/>
    </row>
    <row r="65" spans="2:11" s="1" customFormat="1" ht="15" customHeight="1">
      <c r="B65" s="244"/>
      <c r="C65" s="249"/>
      <c r="D65" s="370" t="s">
        <v>1039</v>
      </c>
      <c r="E65" s="370"/>
      <c r="F65" s="370"/>
      <c r="G65" s="370"/>
      <c r="H65" s="370"/>
      <c r="I65" s="370"/>
      <c r="J65" s="370"/>
      <c r="K65" s="245"/>
    </row>
    <row r="66" spans="2:11" s="1" customFormat="1" ht="15" customHeight="1">
      <c r="B66" s="244"/>
      <c r="C66" s="249"/>
      <c r="D66" s="372" t="s">
        <v>1040</v>
      </c>
      <c r="E66" s="372"/>
      <c r="F66" s="372"/>
      <c r="G66" s="372"/>
      <c r="H66" s="372"/>
      <c r="I66" s="372"/>
      <c r="J66" s="372"/>
      <c r="K66" s="245"/>
    </row>
    <row r="67" spans="2:11" s="1" customFormat="1" ht="15" customHeight="1">
      <c r="B67" s="244"/>
      <c r="C67" s="249"/>
      <c r="D67" s="370" t="s">
        <v>1041</v>
      </c>
      <c r="E67" s="370"/>
      <c r="F67" s="370"/>
      <c r="G67" s="370"/>
      <c r="H67" s="370"/>
      <c r="I67" s="370"/>
      <c r="J67" s="370"/>
      <c r="K67" s="245"/>
    </row>
    <row r="68" spans="2:11" s="1" customFormat="1" ht="15" customHeight="1">
      <c r="B68" s="244"/>
      <c r="C68" s="249"/>
      <c r="D68" s="370" t="s">
        <v>1042</v>
      </c>
      <c r="E68" s="370"/>
      <c r="F68" s="370"/>
      <c r="G68" s="370"/>
      <c r="H68" s="370"/>
      <c r="I68" s="370"/>
      <c r="J68" s="370"/>
      <c r="K68" s="245"/>
    </row>
    <row r="69" spans="2:11" s="1" customFormat="1" ht="15" customHeight="1">
      <c r="B69" s="244"/>
      <c r="C69" s="249"/>
      <c r="D69" s="370" t="s">
        <v>1043</v>
      </c>
      <c r="E69" s="370"/>
      <c r="F69" s="370"/>
      <c r="G69" s="370"/>
      <c r="H69" s="370"/>
      <c r="I69" s="370"/>
      <c r="J69" s="370"/>
      <c r="K69" s="245"/>
    </row>
    <row r="70" spans="2:11" s="1" customFormat="1" ht="15" customHeight="1">
      <c r="B70" s="244"/>
      <c r="C70" s="249"/>
      <c r="D70" s="370" t="s">
        <v>1044</v>
      </c>
      <c r="E70" s="370"/>
      <c r="F70" s="370"/>
      <c r="G70" s="370"/>
      <c r="H70" s="370"/>
      <c r="I70" s="370"/>
      <c r="J70" s="370"/>
      <c r="K70" s="245"/>
    </row>
    <row r="71" spans="2:11" s="1" customFormat="1" ht="12.75" customHeight="1">
      <c r="B71" s="253"/>
      <c r="C71" s="254"/>
      <c r="D71" s="254"/>
      <c r="E71" s="254"/>
      <c r="F71" s="254"/>
      <c r="G71" s="254"/>
      <c r="H71" s="254"/>
      <c r="I71" s="254"/>
      <c r="J71" s="254"/>
      <c r="K71" s="255"/>
    </row>
    <row r="72" spans="2:11" s="1" customFormat="1" ht="18.75" customHeight="1">
      <c r="B72" s="256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s="1" customFormat="1" ht="18.75" customHeight="1">
      <c r="B73" s="257"/>
      <c r="C73" s="257"/>
      <c r="D73" s="257"/>
      <c r="E73" s="257"/>
      <c r="F73" s="257"/>
      <c r="G73" s="257"/>
      <c r="H73" s="257"/>
      <c r="I73" s="257"/>
      <c r="J73" s="257"/>
      <c r="K73" s="257"/>
    </row>
    <row r="74" spans="2:11" s="1" customFormat="1" ht="7.5" customHeight="1">
      <c r="B74" s="258"/>
      <c r="C74" s="259"/>
      <c r="D74" s="259"/>
      <c r="E74" s="259"/>
      <c r="F74" s="259"/>
      <c r="G74" s="259"/>
      <c r="H74" s="259"/>
      <c r="I74" s="259"/>
      <c r="J74" s="259"/>
      <c r="K74" s="260"/>
    </row>
    <row r="75" spans="2:11" s="1" customFormat="1" ht="45" customHeight="1">
      <c r="B75" s="261"/>
      <c r="C75" s="365" t="s">
        <v>1045</v>
      </c>
      <c r="D75" s="365"/>
      <c r="E75" s="365"/>
      <c r="F75" s="365"/>
      <c r="G75" s="365"/>
      <c r="H75" s="365"/>
      <c r="I75" s="365"/>
      <c r="J75" s="365"/>
      <c r="K75" s="262"/>
    </row>
    <row r="76" spans="2:11" s="1" customFormat="1" ht="17.25" customHeight="1">
      <c r="B76" s="261"/>
      <c r="C76" s="263" t="s">
        <v>1046</v>
      </c>
      <c r="D76" s="263"/>
      <c r="E76" s="263"/>
      <c r="F76" s="263" t="s">
        <v>1047</v>
      </c>
      <c r="G76" s="264"/>
      <c r="H76" s="263" t="s">
        <v>54</v>
      </c>
      <c r="I76" s="263" t="s">
        <v>57</v>
      </c>
      <c r="J76" s="263" t="s">
        <v>1048</v>
      </c>
      <c r="K76" s="262"/>
    </row>
    <row r="77" spans="2:11" s="1" customFormat="1" ht="17.25" customHeight="1">
      <c r="B77" s="261"/>
      <c r="C77" s="265" t="s">
        <v>1049</v>
      </c>
      <c r="D77" s="265"/>
      <c r="E77" s="265"/>
      <c r="F77" s="266" t="s">
        <v>1050</v>
      </c>
      <c r="G77" s="267"/>
      <c r="H77" s="265"/>
      <c r="I77" s="265"/>
      <c r="J77" s="265" t="s">
        <v>1051</v>
      </c>
      <c r="K77" s="262"/>
    </row>
    <row r="78" spans="2:11" s="1" customFormat="1" ht="5.25" customHeight="1">
      <c r="B78" s="261"/>
      <c r="C78" s="268"/>
      <c r="D78" s="268"/>
      <c r="E78" s="268"/>
      <c r="F78" s="268"/>
      <c r="G78" s="269"/>
      <c r="H78" s="268"/>
      <c r="I78" s="268"/>
      <c r="J78" s="268"/>
      <c r="K78" s="262"/>
    </row>
    <row r="79" spans="2:11" s="1" customFormat="1" ht="15" customHeight="1">
      <c r="B79" s="261"/>
      <c r="C79" s="250" t="s">
        <v>53</v>
      </c>
      <c r="D79" s="270"/>
      <c r="E79" s="270"/>
      <c r="F79" s="271" t="s">
        <v>1052</v>
      </c>
      <c r="G79" s="272"/>
      <c r="H79" s="250" t="s">
        <v>1053</v>
      </c>
      <c r="I79" s="250" t="s">
        <v>1054</v>
      </c>
      <c r="J79" s="250">
        <v>20</v>
      </c>
      <c r="K79" s="262"/>
    </row>
    <row r="80" spans="2:11" s="1" customFormat="1" ht="15" customHeight="1">
      <c r="B80" s="261"/>
      <c r="C80" s="250" t="s">
        <v>1055</v>
      </c>
      <c r="D80" s="250"/>
      <c r="E80" s="250"/>
      <c r="F80" s="271" t="s">
        <v>1052</v>
      </c>
      <c r="G80" s="272"/>
      <c r="H80" s="250" t="s">
        <v>1056</v>
      </c>
      <c r="I80" s="250" t="s">
        <v>1054</v>
      </c>
      <c r="J80" s="250">
        <v>120</v>
      </c>
      <c r="K80" s="262"/>
    </row>
    <row r="81" spans="2:11" s="1" customFormat="1" ht="15" customHeight="1">
      <c r="B81" s="273"/>
      <c r="C81" s="250" t="s">
        <v>1057</v>
      </c>
      <c r="D81" s="250"/>
      <c r="E81" s="250"/>
      <c r="F81" s="271" t="s">
        <v>1058</v>
      </c>
      <c r="G81" s="272"/>
      <c r="H81" s="250" t="s">
        <v>1059</v>
      </c>
      <c r="I81" s="250" t="s">
        <v>1054</v>
      </c>
      <c r="J81" s="250">
        <v>50</v>
      </c>
      <c r="K81" s="262"/>
    </row>
    <row r="82" spans="2:11" s="1" customFormat="1" ht="15" customHeight="1">
      <c r="B82" s="273"/>
      <c r="C82" s="250" t="s">
        <v>1060</v>
      </c>
      <c r="D82" s="250"/>
      <c r="E82" s="250"/>
      <c r="F82" s="271" t="s">
        <v>1052</v>
      </c>
      <c r="G82" s="272"/>
      <c r="H82" s="250" t="s">
        <v>1061</v>
      </c>
      <c r="I82" s="250" t="s">
        <v>1062</v>
      </c>
      <c r="J82" s="250"/>
      <c r="K82" s="262"/>
    </row>
    <row r="83" spans="2:11" s="1" customFormat="1" ht="15" customHeight="1">
      <c r="B83" s="273"/>
      <c r="C83" s="274" t="s">
        <v>1063</v>
      </c>
      <c r="D83" s="274"/>
      <c r="E83" s="274"/>
      <c r="F83" s="275" t="s">
        <v>1058</v>
      </c>
      <c r="G83" s="274"/>
      <c r="H83" s="274" t="s">
        <v>1064</v>
      </c>
      <c r="I83" s="274" t="s">
        <v>1054</v>
      </c>
      <c r="J83" s="274">
        <v>15</v>
      </c>
      <c r="K83" s="262"/>
    </row>
    <row r="84" spans="2:11" s="1" customFormat="1" ht="15" customHeight="1">
      <c r="B84" s="273"/>
      <c r="C84" s="274" t="s">
        <v>1065</v>
      </c>
      <c r="D84" s="274"/>
      <c r="E84" s="274"/>
      <c r="F84" s="275" t="s">
        <v>1058</v>
      </c>
      <c r="G84" s="274"/>
      <c r="H84" s="274" t="s">
        <v>1066</v>
      </c>
      <c r="I84" s="274" t="s">
        <v>1054</v>
      </c>
      <c r="J84" s="274">
        <v>15</v>
      </c>
      <c r="K84" s="262"/>
    </row>
    <row r="85" spans="2:11" s="1" customFormat="1" ht="15" customHeight="1">
      <c r="B85" s="273"/>
      <c r="C85" s="274" t="s">
        <v>1067</v>
      </c>
      <c r="D85" s="274"/>
      <c r="E85" s="274"/>
      <c r="F85" s="275" t="s">
        <v>1058</v>
      </c>
      <c r="G85" s="274"/>
      <c r="H85" s="274" t="s">
        <v>1068</v>
      </c>
      <c r="I85" s="274" t="s">
        <v>1054</v>
      </c>
      <c r="J85" s="274">
        <v>20</v>
      </c>
      <c r="K85" s="262"/>
    </row>
    <row r="86" spans="2:11" s="1" customFormat="1" ht="15" customHeight="1">
      <c r="B86" s="273"/>
      <c r="C86" s="274" t="s">
        <v>1069</v>
      </c>
      <c r="D86" s="274"/>
      <c r="E86" s="274"/>
      <c r="F86" s="275" t="s">
        <v>1058</v>
      </c>
      <c r="G86" s="274"/>
      <c r="H86" s="274" t="s">
        <v>1070</v>
      </c>
      <c r="I86" s="274" t="s">
        <v>1054</v>
      </c>
      <c r="J86" s="274">
        <v>20</v>
      </c>
      <c r="K86" s="262"/>
    </row>
    <row r="87" spans="2:11" s="1" customFormat="1" ht="15" customHeight="1">
      <c r="B87" s="273"/>
      <c r="C87" s="250" t="s">
        <v>1071</v>
      </c>
      <c r="D87" s="250"/>
      <c r="E87" s="250"/>
      <c r="F87" s="271" t="s">
        <v>1058</v>
      </c>
      <c r="G87" s="272"/>
      <c r="H87" s="250" t="s">
        <v>1072</v>
      </c>
      <c r="I87" s="250" t="s">
        <v>1054</v>
      </c>
      <c r="J87" s="250">
        <v>50</v>
      </c>
      <c r="K87" s="262"/>
    </row>
    <row r="88" spans="2:11" s="1" customFormat="1" ht="15" customHeight="1">
      <c r="B88" s="273"/>
      <c r="C88" s="250" t="s">
        <v>1073</v>
      </c>
      <c r="D88" s="250"/>
      <c r="E88" s="250"/>
      <c r="F88" s="271" t="s">
        <v>1058</v>
      </c>
      <c r="G88" s="272"/>
      <c r="H88" s="250" t="s">
        <v>1074</v>
      </c>
      <c r="I88" s="250" t="s">
        <v>1054</v>
      </c>
      <c r="J88" s="250">
        <v>20</v>
      </c>
      <c r="K88" s="262"/>
    </row>
    <row r="89" spans="2:11" s="1" customFormat="1" ht="15" customHeight="1">
      <c r="B89" s="273"/>
      <c r="C89" s="250" t="s">
        <v>1075</v>
      </c>
      <c r="D89" s="250"/>
      <c r="E89" s="250"/>
      <c r="F89" s="271" t="s">
        <v>1058</v>
      </c>
      <c r="G89" s="272"/>
      <c r="H89" s="250" t="s">
        <v>1076</v>
      </c>
      <c r="I89" s="250" t="s">
        <v>1054</v>
      </c>
      <c r="J89" s="250">
        <v>20</v>
      </c>
      <c r="K89" s="262"/>
    </row>
    <row r="90" spans="2:11" s="1" customFormat="1" ht="15" customHeight="1">
      <c r="B90" s="273"/>
      <c r="C90" s="250" t="s">
        <v>1077</v>
      </c>
      <c r="D90" s="250"/>
      <c r="E90" s="250"/>
      <c r="F90" s="271" t="s">
        <v>1058</v>
      </c>
      <c r="G90" s="272"/>
      <c r="H90" s="250" t="s">
        <v>1078</v>
      </c>
      <c r="I90" s="250" t="s">
        <v>1054</v>
      </c>
      <c r="J90" s="250">
        <v>50</v>
      </c>
      <c r="K90" s="262"/>
    </row>
    <row r="91" spans="2:11" s="1" customFormat="1" ht="15" customHeight="1">
      <c r="B91" s="273"/>
      <c r="C91" s="250" t="s">
        <v>1079</v>
      </c>
      <c r="D91" s="250"/>
      <c r="E91" s="250"/>
      <c r="F91" s="271" t="s">
        <v>1058</v>
      </c>
      <c r="G91" s="272"/>
      <c r="H91" s="250" t="s">
        <v>1079</v>
      </c>
      <c r="I91" s="250" t="s">
        <v>1054</v>
      </c>
      <c r="J91" s="250">
        <v>50</v>
      </c>
      <c r="K91" s="262"/>
    </row>
    <row r="92" spans="2:11" s="1" customFormat="1" ht="15" customHeight="1">
      <c r="B92" s="273"/>
      <c r="C92" s="250" t="s">
        <v>1080</v>
      </c>
      <c r="D92" s="250"/>
      <c r="E92" s="250"/>
      <c r="F92" s="271" t="s">
        <v>1058</v>
      </c>
      <c r="G92" s="272"/>
      <c r="H92" s="250" t="s">
        <v>1081</v>
      </c>
      <c r="I92" s="250" t="s">
        <v>1054</v>
      </c>
      <c r="J92" s="250">
        <v>255</v>
      </c>
      <c r="K92" s="262"/>
    </row>
    <row r="93" spans="2:11" s="1" customFormat="1" ht="15" customHeight="1">
      <c r="B93" s="273"/>
      <c r="C93" s="250" t="s">
        <v>1082</v>
      </c>
      <c r="D93" s="250"/>
      <c r="E93" s="250"/>
      <c r="F93" s="271" t="s">
        <v>1052</v>
      </c>
      <c r="G93" s="272"/>
      <c r="H93" s="250" t="s">
        <v>1083</v>
      </c>
      <c r="I93" s="250" t="s">
        <v>1084</v>
      </c>
      <c r="J93" s="250"/>
      <c r="K93" s="262"/>
    </row>
    <row r="94" spans="2:11" s="1" customFormat="1" ht="15" customHeight="1">
      <c r="B94" s="273"/>
      <c r="C94" s="250" t="s">
        <v>1085</v>
      </c>
      <c r="D94" s="250"/>
      <c r="E94" s="250"/>
      <c r="F94" s="271" t="s">
        <v>1052</v>
      </c>
      <c r="G94" s="272"/>
      <c r="H94" s="250" t="s">
        <v>1086</v>
      </c>
      <c r="I94" s="250" t="s">
        <v>1087</v>
      </c>
      <c r="J94" s="250"/>
      <c r="K94" s="262"/>
    </row>
    <row r="95" spans="2:11" s="1" customFormat="1" ht="15" customHeight="1">
      <c r="B95" s="273"/>
      <c r="C95" s="250" t="s">
        <v>1088</v>
      </c>
      <c r="D95" s="250"/>
      <c r="E95" s="250"/>
      <c r="F95" s="271" t="s">
        <v>1052</v>
      </c>
      <c r="G95" s="272"/>
      <c r="H95" s="250" t="s">
        <v>1088</v>
      </c>
      <c r="I95" s="250" t="s">
        <v>1087</v>
      </c>
      <c r="J95" s="250"/>
      <c r="K95" s="262"/>
    </row>
    <row r="96" spans="2:11" s="1" customFormat="1" ht="15" customHeight="1">
      <c r="B96" s="273"/>
      <c r="C96" s="250" t="s">
        <v>38</v>
      </c>
      <c r="D96" s="250"/>
      <c r="E96" s="250"/>
      <c r="F96" s="271" t="s">
        <v>1052</v>
      </c>
      <c r="G96" s="272"/>
      <c r="H96" s="250" t="s">
        <v>1089</v>
      </c>
      <c r="I96" s="250" t="s">
        <v>1087</v>
      </c>
      <c r="J96" s="250"/>
      <c r="K96" s="262"/>
    </row>
    <row r="97" spans="2:11" s="1" customFormat="1" ht="15" customHeight="1">
      <c r="B97" s="273"/>
      <c r="C97" s="250" t="s">
        <v>48</v>
      </c>
      <c r="D97" s="250"/>
      <c r="E97" s="250"/>
      <c r="F97" s="271" t="s">
        <v>1052</v>
      </c>
      <c r="G97" s="272"/>
      <c r="H97" s="250" t="s">
        <v>1090</v>
      </c>
      <c r="I97" s="250" t="s">
        <v>1087</v>
      </c>
      <c r="J97" s="250"/>
      <c r="K97" s="262"/>
    </row>
    <row r="98" spans="2:11" s="1" customFormat="1" ht="15" customHeight="1">
      <c r="B98" s="276"/>
      <c r="C98" s="277"/>
      <c r="D98" s="277"/>
      <c r="E98" s="277"/>
      <c r="F98" s="277"/>
      <c r="G98" s="277"/>
      <c r="H98" s="277"/>
      <c r="I98" s="277"/>
      <c r="J98" s="277"/>
      <c r="K98" s="278"/>
    </row>
    <row r="99" spans="2:11" s="1" customFormat="1" ht="18.7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79"/>
    </row>
    <row r="100" spans="2:11" s="1" customFormat="1" ht="18.75" customHeight="1"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</row>
    <row r="101" spans="2:11" s="1" customFormat="1" ht="7.5" customHeight="1">
      <c r="B101" s="258"/>
      <c r="C101" s="259"/>
      <c r="D101" s="259"/>
      <c r="E101" s="259"/>
      <c r="F101" s="259"/>
      <c r="G101" s="259"/>
      <c r="H101" s="259"/>
      <c r="I101" s="259"/>
      <c r="J101" s="259"/>
      <c r="K101" s="260"/>
    </row>
    <row r="102" spans="2:11" s="1" customFormat="1" ht="45" customHeight="1">
      <c r="B102" s="261"/>
      <c r="C102" s="365" t="s">
        <v>1091</v>
      </c>
      <c r="D102" s="365"/>
      <c r="E102" s="365"/>
      <c r="F102" s="365"/>
      <c r="G102" s="365"/>
      <c r="H102" s="365"/>
      <c r="I102" s="365"/>
      <c r="J102" s="365"/>
      <c r="K102" s="262"/>
    </row>
    <row r="103" spans="2:11" s="1" customFormat="1" ht="17.25" customHeight="1">
      <c r="B103" s="261"/>
      <c r="C103" s="263" t="s">
        <v>1046</v>
      </c>
      <c r="D103" s="263"/>
      <c r="E103" s="263"/>
      <c r="F103" s="263" t="s">
        <v>1047</v>
      </c>
      <c r="G103" s="264"/>
      <c r="H103" s="263" t="s">
        <v>54</v>
      </c>
      <c r="I103" s="263" t="s">
        <v>57</v>
      </c>
      <c r="J103" s="263" t="s">
        <v>1048</v>
      </c>
      <c r="K103" s="262"/>
    </row>
    <row r="104" spans="2:11" s="1" customFormat="1" ht="17.25" customHeight="1">
      <c r="B104" s="261"/>
      <c r="C104" s="265" t="s">
        <v>1049</v>
      </c>
      <c r="D104" s="265"/>
      <c r="E104" s="265"/>
      <c r="F104" s="266" t="s">
        <v>1050</v>
      </c>
      <c r="G104" s="267"/>
      <c r="H104" s="265"/>
      <c r="I104" s="265"/>
      <c r="J104" s="265" t="s">
        <v>1051</v>
      </c>
      <c r="K104" s="262"/>
    </row>
    <row r="105" spans="2:11" s="1" customFormat="1" ht="5.25" customHeight="1">
      <c r="B105" s="261"/>
      <c r="C105" s="263"/>
      <c r="D105" s="263"/>
      <c r="E105" s="263"/>
      <c r="F105" s="263"/>
      <c r="G105" s="281"/>
      <c r="H105" s="263"/>
      <c r="I105" s="263"/>
      <c r="J105" s="263"/>
      <c r="K105" s="262"/>
    </row>
    <row r="106" spans="2:11" s="1" customFormat="1" ht="15" customHeight="1">
      <c r="B106" s="261"/>
      <c r="C106" s="250" t="s">
        <v>53</v>
      </c>
      <c r="D106" s="270"/>
      <c r="E106" s="270"/>
      <c r="F106" s="271" t="s">
        <v>1052</v>
      </c>
      <c r="G106" s="250"/>
      <c r="H106" s="250" t="s">
        <v>1092</v>
      </c>
      <c r="I106" s="250" t="s">
        <v>1054</v>
      </c>
      <c r="J106" s="250">
        <v>20</v>
      </c>
      <c r="K106" s="262"/>
    </row>
    <row r="107" spans="2:11" s="1" customFormat="1" ht="15" customHeight="1">
      <c r="B107" s="261"/>
      <c r="C107" s="250" t="s">
        <v>1055</v>
      </c>
      <c r="D107" s="250"/>
      <c r="E107" s="250"/>
      <c r="F107" s="271" t="s">
        <v>1052</v>
      </c>
      <c r="G107" s="250"/>
      <c r="H107" s="250" t="s">
        <v>1092</v>
      </c>
      <c r="I107" s="250" t="s">
        <v>1054</v>
      </c>
      <c r="J107" s="250">
        <v>120</v>
      </c>
      <c r="K107" s="262"/>
    </row>
    <row r="108" spans="2:11" s="1" customFormat="1" ht="15" customHeight="1">
      <c r="B108" s="273"/>
      <c r="C108" s="250" t="s">
        <v>1057</v>
      </c>
      <c r="D108" s="250"/>
      <c r="E108" s="250"/>
      <c r="F108" s="271" t="s">
        <v>1058</v>
      </c>
      <c r="G108" s="250"/>
      <c r="H108" s="250" t="s">
        <v>1092</v>
      </c>
      <c r="I108" s="250" t="s">
        <v>1054</v>
      </c>
      <c r="J108" s="250">
        <v>50</v>
      </c>
      <c r="K108" s="262"/>
    </row>
    <row r="109" spans="2:11" s="1" customFormat="1" ht="15" customHeight="1">
      <c r="B109" s="273"/>
      <c r="C109" s="250" t="s">
        <v>1060</v>
      </c>
      <c r="D109" s="250"/>
      <c r="E109" s="250"/>
      <c r="F109" s="271" t="s">
        <v>1052</v>
      </c>
      <c r="G109" s="250"/>
      <c r="H109" s="250" t="s">
        <v>1092</v>
      </c>
      <c r="I109" s="250" t="s">
        <v>1062</v>
      </c>
      <c r="J109" s="250"/>
      <c r="K109" s="262"/>
    </row>
    <row r="110" spans="2:11" s="1" customFormat="1" ht="15" customHeight="1">
      <c r="B110" s="273"/>
      <c r="C110" s="250" t="s">
        <v>1071</v>
      </c>
      <c r="D110" s="250"/>
      <c r="E110" s="250"/>
      <c r="F110" s="271" t="s">
        <v>1058</v>
      </c>
      <c r="G110" s="250"/>
      <c r="H110" s="250" t="s">
        <v>1092</v>
      </c>
      <c r="I110" s="250" t="s">
        <v>1054</v>
      </c>
      <c r="J110" s="250">
        <v>50</v>
      </c>
      <c r="K110" s="262"/>
    </row>
    <row r="111" spans="2:11" s="1" customFormat="1" ht="15" customHeight="1">
      <c r="B111" s="273"/>
      <c r="C111" s="250" t="s">
        <v>1079</v>
      </c>
      <c r="D111" s="250"/>
      <c r="E111" s="250"/>
      <c r="F111" s="271" t="s">
        <v>1058</v>
      </c>
      <c r="G111" s="250"/>
      <c r="H111" s="250" t="s">
        <v>1092</v>
      </c>
      <c r="I111" s="250" t="s">
        <v>1054</v>
      </c>
      <c r="J111" s="250">
        <v>50</v>
      </c>
      <c r="K111" s="262"/>
    </row>
    <row r="112" spans="2:11" s="1" customFormat="1" ht="15" customHeight="1">
      <c r="B112" s="273"/>
      <c r="C112" s="250" t="s">
        <v>1077</v>
      </c>
      <c r="D112" s="250"/>
      <c r="E112" s="250"/>
      <c r="F112" s="271" t="s">
        <v>1058</v>
      </c>
      <c r="G112" s="250"/>
      <c r="H112" s="250" t="s">
        <v>1092</v>
      </c>
      <c r="I112" s="250" t="s">
        <v>1054</v>
      </c>
      <c r="J112" s="250">
        <v>50</v>
      </c>
      <c r="K112" s="262"/>
    </row>
    <row r="113" spans="2:11" s="1" customFormat="1" ht="15" customHeight="1">
      <c r="B113" s="273"/>
      <c r="C113" s="250" t="s">
        <v>53</v>
      </c>
      <c r="D113" s="250"/>
      <c r="E113" s="250"/>
      <c r="F113" s="271" t="s">
        <v>1052</v>
      </c>
      <c r="G113" s="250"/>
      <c r="H113" s="250" t="s">
        <v>1093</v>
      </c>
      <c r="I113" s="250" t="s">
        <v>1054</v>
      </c>
      <c r="J113" s="250">
        <v>20</v>
      </c>
      <c r="K113" s="262"/>
    </row>
    <row r="114" spans="2:11" s="1" customFormat="1" ht="15" customHeight="1">
      <c r="B114" s="273"/>
      <c r="C114" s="250" t="s">
        <v>1094</v>
      </c>
      <c r="D114" s="250"/>
      <c r="E114" s="250"/>
      <c r="F114" s="271" t="s">
        <v>1052</v>
      </c>
      <c r="G114" s="250"/>
      <c r="H114" s="250" t="s">
        <v>1095</v>
      </c>
      <c r="I114" s="250" t="s">
        <v>1054</v>
      </c>
      <c r="J114" s="250">
        <v>120</v>
      </c>
      <c r="K114" s="262"/>
    </row>
    <row r="115" spans="2:11" s="1" customFormat="1" ht="15" customHeight="1">
      <c r="B115" s="273"/>
      <c r="C115" s="250" t="s">
        <v>38</v>
      </c>
      <c r="D115" s="250"/>
      <c r="E115" s="250"/>
      <c r="F115" s="271" t="s">
        <v>1052</v>
      </c>
      <c r="G115" s="250"/>
      <c r="H115" s="250" t="s">
        <v>1096</v>
      </c>
      <c r="I115" s="250" t="s">
        <v>1087</v>
      </c>
      <c r="J115" s="250"/>
      <c r="K115" s="262"/>
    </row>
    <row r="116" spans="2:11" s="1" customFormat="1" ht="15" customHeight="1">
      <c r="B116" s="273"/>
      <c r="C116" s="250" t="s">
        <v>48</v>
      </c>
      <c r="D116" s="250"/>
      <c r="E116" s="250"/>
      <c r="F116" s="271" t="s">
        <v>1052</v>
      </c>
      <c r="G116" s="250"/>
      <c r="H116" s="250" t="s">
        <v>1097</v>
      </c>
      <c r="I116" s="250" t="s">
        <v>1087</v>
      </c>
      <c r="J116" s="250"/>
      <c r="K116" s="262"/>
    </row>
    <row r="117" spans="2:11" s="1" customFormat="1" ht="15" customHeight="1">
      <c r="B117" s="273"/>
      <c r="C117" s="250" t="s">
        <v>57</v>
      </c>
      <c r="D117" s="250"/>
      <c r="E117" s="250"/>
      <c r="F117" s="271" t="s">
        <v>1052</v>
      </c>
      <c r="G117" s="250"/>
      <c r="H117" s="250" t="s">
        <v>1098</v>
      </c>
      <c r="I117" s="250" t="s">
        <v>1099</v>
      </c>
      <c r="J117" s="250"/>
      <c r="K117" s="262"/>
    </row>
    <row r="118" spans="2:11" s="1" customFormat="1" ht="15" customHeight="1">
      <c r="B118" s="276"/>
      <c r="C118" s="282"/>
      <c r="D118" s="282"/>
      <c r="E118" s="282"/>
      <c r="F118" s="282"/>
      <c r="G118" s="282"/>
      <c r="H118" s="282"/>
      <c r="I118" s="282"/>
      <c r="J118" s="282"/>
      <c r="K118" s="278"/>
    </row>
    <row r="119" spans="2:11" s="1" customFormat="1" ht="18.75" customHeight="1">
      <c r="B119" s="283"/>
      <c r="C119" s="284"/>
      <c r="D119" s="284"/>
      <c r="E119" s="284"/>
      <c r="F119" s="285"/>
      <c r="G119" s="284"/>
      <c r="H119" s="284"/>
      <c r="I119" s="284"/>
      <c r="J119" s="284"/>
      <c r="K119" s="283"/>
    </row>
    <row r="120" spans="2:11" s="1" customFormat="1" ht="18.75" customHeight="1"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2:11" s="1" customFormat="1" ht="7.5" customHeight="1">
      <c r="B121" s="286"/>
      <c r="C121" s="287"/>
      <c r="D121" s="287"/>
      <c r="E121" s="287"/>
      <c r="F121" s="287"/>
      <c r="G121" s="287"/>
      <c r="H121" s="287"/>
      <c r="I121" s="287"/>
      <c r="J121" s="287"/>
      <c r="K121" s="288"/>
    </row>
    <row r="122" spans="2:11" s="1" customFormat="1" ht="45" customHeight="1">
      <c r="B122" s="289"/>
      <c r="C122" s="366" t="s">
        <v>1100</v>
      </c>
      <c r="D122" s="366"/>
      <c r="E122" s="366"/>
      <c r="F122" s="366"/>
      <c r="G122" s="366"/>
      <c r="H122" s="366"/>
      <c r="I122" s="366"/>
      <c r="J122" s="366"/>
      <c r="K122" s="290"/>
    </row>
    <row r="123" spans="2:11" s="1" customFormat="1" ht="17.25" customHeight="1">
      <c r="B123" s="291"/>
      <c r="C123" s="263" t="s">
        <v>1046</v>
      </c>
      <c r="D123" s="263"/>
      <c r="E123" s="263"/>
      <c r="F123" s="263" t="s">
        <v>1047</v>
      </c>
      <c r="G123" s="264"/>
      <c r="H123" s="263" t="s">
        <v>54</v>
      </c>
      <c r="I123" s="263" t="s">
        <v>57</v>
      </c>
      <c r="J123" s="263" t="s">
        <v>1048</v>
      </c>
      <c r="K123" s="292"/>
    </row>
    <row r="124" spans="2:11" s="1" customFormat="1" ht="17.25" customHeight="1">
      <c r="B124" s="291"/>
      <c r="C124" s="265" t="s">
        <v>1049</v>
      </c>
      <c r="D124" s="265"/>
      <c r="E124" s="265"/>
      <c r="F124" s="266" t="s">
        <v>1050</v>
      </c>
      <c r="G124" s="267"/>
      <c r="H124" s="265"/>
      <c r="I124" s="265"/>
      <c r="J124" s="265" t="s">
        <v>1051</v>
      </c>
      <c r="K124" s="292"/>
    </row>
    <row r="125" spans="2:11" s="1" customFormat="1" ht="5.25" customHeight="1">
      <c r="B125" s="293"/>
      <c r="C125" s="268"/>
      <c r="D125" s="268"/>
      <c r="E125" s="268"/>
      <c r="F125" s="268"/>
      <c r="G125" s="294"/>
      <c r="H125" s="268"/>
      <c r="I125" s="268"/>
      <c r="J125" s="268"/>
      <c r="K125" s="295"/>
    </row>
    <row r="126" spans="2:11" s="1" customFormat="1" ht="15" customHeight="1">
      <c r="B126" s="293"/>
      <c r="C126" s="250" t="s">
        <v>1055</v>
      </c>
      <c r="D126" s="270"/>
      <c r="E126" s="270"/>
      <c r="F126" s="271" t="s">
        <v>1052</v>
      </c>
      <c r="G126" s="250"/>
      <c r="H126" s="250" t="s">
        <v>1092</v>
      </c>
      <c r="I126" s="250" t="s">
        <v>1054</v>
      </c>
      <c r="J126" s="250">
        <v>120</v>
      </c>
      <c r="K126" s="296"/>
    </row>
    <row r="127" spans="2:11" s="1" customFormat="1" ht="15" customHeight="1">
      <c r="B127" s="293"/>
      <c r="C127" s="250" t="s">
        <v>1101</v>
      </c>
      <c r="D127" s="250"/>
      <c r="E127" s="250"/>
      <c r="F127" s="271" t="s">
        <v>1052</v>
      </c>
      <c r="G127" s="250"/>
      <c r="H127" s="250" t="s">
        <v>1102</v>
      </c>
      <c r="I127" s="250" t="s">
        <v>1054</v>
      </c>
      <c r="J127" s="250" t="s">
        <v>1103</v>
      </c>
      <c r="K127" s="296"/>
    </row>
    <row r="128" spans="2:11" s="1" customFormat="1" ht="15" customHeight="1">
      <c r="B128" s="293"/>
      <c r="C128" s="250" t="s">
        <v>1000</v>
      </c>
      <c r="D128" s="250"/>
      <c r="E128" s="250"/>
      <c r="F128" s="271" t="s">
        <v>1052</v>
      </c>
      <c r="G128" s="250"/>
      <c r="H128" s="250" t="s">
        <v>1104</v>
      </c>
      <c r="I128" s="250" t="s">
        <v>1054</v>
      </c>
      <c r="J128" s="250" t="s">
        <v>1103</v>
      </c>
      <c r="K128" s="296"/>
    </row>
    <row r="129" spans="2:11" s="1" customFormat="1" ht="15" customHeight="1">
      <c r="B129" s="293"/>
      <c r="C129" s="250" t="s">
        <v>1063</v>
      </c>
      <c r="D129" s="250"/>
      <c r="E129" s="250"/>
      <c r="F129" s="271" t="s">
        <v>1058</v>
      </c>
      <c r="G129" s="250"/>
      <c r="H129" s="250" t="s">
        <v>1064</v>
      </c>
      <c r="I129" s="250" t="s">
        <v>1054</v>
      </c>
      <c r="J129" s="250">
        <v>15</v>
      </c>
      <c r="K129" s="296"/>
    </row>
    <row r="130" spans="2:11" s="1" customFormat="1" ht="15" customHeight="1">
      <c r="B130" s="293"/>
      <c r="C130" s="274" t="s">
        <v>1065</v>
      </c>
      <c r="D130" s="274"/>
      <c r="E130" s="274"/>
      <c r="F130" s="275" t="s">
        <v>1058</v>
      </c>
      <c r="G130" s="274"/>
      <c r="H130" s="274" t="s">
        <v>1066</v>
      </c>
      <c r="I130" s="274" t="s">
        <v>1054</v>
      </c>
      <c r="J130" s="274">
        <v>15</v>
      </c>
      <c r="K130" s="296"/>
    </row>
    <row r="131" spans="2:11" s="1" customFormat="1" ht="15" customHeight="1">
      <c r="B131" s="293"/>
      <c r="C131" s="274" t="s">
        <v>1067</v>
      </c>
      <c r="D131" s="274"/>
      <c r="E131" s="274"/>
      <c r="F131" s="275" t="s">
        <v>1058</v>
      </c>
      <c r="G131" s="274"/>
      <c r="H131" s="274" t="s">
        <v>1068</v>
      </c>
      <c r="I131" s="274" t="s">
        <v>1054</v>
      </c>
      <c r="J131" s="274">
        <v>20</v>
      </c>
      <c r="K131" s="296"/>
    </row>
    <row r="132" spans="2:11" s="1" customFormat="1" ht="15" customHeight="1">
      <c r="B132" s="293"/>
      <c r="C132" s="274" t="s">
        <v>1069</v>
      </c>
      <c r="D132" s="274"/>
      <c r="E132" s="274"/>
      <c r="F132" s="275" t="s">
        <v>1058</v>
      </c>
      <c r="G132" s="274"/>
      <c r="H132" s="274" t="s">
        <v>1070</v>
      </c>
      <c r="I132" s="274" t="s">
        <v>1054</v>
      </c>
      <c r="J132" s="274">
        <v>20</v>
      </c>
      <c r="K132" s="296"/>
    </row>
    <row r="133" spans="2:11" s="1" customFormat="1" ht="15" customHeight="1">
      <c r="B133" s="293"/>
      <c r="C133" s="250" t="s">
        <v>1057</v>
      </c>
      <c r="D133" s="250"/>
      <c r="E133" s="250"/>
      <c r="F133" s="271" t="s">
        <v>1058</v>
      </c>
      <c r="G133" s="250"/>
      <c r="H133" s="250" t="s">
        <v>1092</v>
      </c>
      <c r="I133" s="250" t="s">
        <v>1054</v>
      </c>
      <c r="J133" s="250">
        <v>50</v>
      </c>
      <c r="K133" s="296"/>
    </row>
    <row r="134" spans="2:11" s="1" customFormat="1" ht="15" customHeight="1">
      <c r="B134" s="293"/>
      <c r="C134" s="250" t="s">
        <v>1071</v>
      </c>
      <c r="D134" s="250"/>
      <c r="E134" s="250"/>
      <c r="F134" s="271" t="s">
        <v>1058</v>
      </c>
      <c r="G134" s="250"/>
      <c r="H134" s="250" t="s">
        <v>1092</v>
      </c>
      <c r="I134" s="250" t="s">
        <v>1054</v>
      </c>
      <c r="J134" s="250">
        <v>50</v>
      </c>
      <c r="K134" s="296"/>
    </row>
    <row r="135" spans="2:11" s="1" customFormat="1" ht="15" customHeight="1">
      <c r="B135" s="293"/>
      <c r="C135" s="250" t="s">
        <v>1077</v>
      </c>
      <c r="D135" s="250"/>
      <c r="E135" s="250"/>
      <c r="F135" s="271" t="s">
        <v>1058</v>
      </c>
      <c r="G135" s="250"/>
      <c r="H135" s="250" t="s">
        <v>1092</v>
      </c>
      <c r="I135" s="250" t="s">
        <v>1054</v>
      </c>
      <c r="J135" s="250">
        <v>50</v>
      </c>
      <c r="K135" s="296"/>
    </row>
    <row r="136" spans="2:11" s="1" customFormat="1" ht="15" customHeight="1">
      <c r="B136" s="293"/>
      <c r="C136" s="250" t="s">
        <v>1079</v>
      </c>
      <c r="D136" s="250"/>
      <c r="E136" s="250"/>
      <c r="F136" s="271" t="s">
        <v>1058</v>
      </c>
      <c r="G136" s="250"/>
      <c r="H136" s="250" t="s">
        <v>1092</v>
      </c>
      <c r="I136" s="250" t="s">
        <v>1054</v>
      </c>
      <c r="J136" s="250">
        <v>50</v>
      </c>
      <c r="K136" s="296"/>
    </row>
    <row r="137" spans="2:11" s="1" customFormat="1" ht="15" customHeight="1">
      <c r="B137" s="293"/>
      <c r="C137" s="250" t="s">
        <v>1080</v>
      </c>
      <c r="D137" s="250"/>
      <c r="E137" s="250"/>
      <c r="F137" s="271" t="s">
        <v>1058</v>
      </c>
      <c r="G137" s="250"/>
      <c r="H137" s="250" t="s">
        <v>1105</v>
      </c>
      <c r="I137" s="250" t="s">
        <v>1054</v>
      </c>
      <c r="J137" s="250">
        <v>255</v>
      </c>
      <c r="K137" s="296"/>
    </row>
    <row r="138" spans="2:11" s="1" customFormat="1" ht="15" customHeight="1">
      <c r="B138" s="293"/>
      <c r="C138" s="250" t="s">
        <v>1082</v>
      </c>
      <c r="D138" s="250"/>
      <c r="E138" s="250"/>
      <c r="F138" s="271" t="s">
        <v>1052</v>
      </c>
      <c r="G138" s="250"/>
      <c r="H138" s="250" t="s">
        <v>1106</v>
      </c>
      <c r="I138" s="250" t="s">
        <v>1084</v>
      </c>
      <c r="J138" s="250"/>
      <c r="K138" s="296"/>
    </row>
    <row r="139" spans="2:11" s="1" customFormat="1" ht="15" customHeight="1">
      <c r="B139" s="293"/>
      <c r="C139" s="250" t="s">
        <v>1085</v>
      </c>
      <c r="D139" s="250"/>
      <c r="E139" s="250"/>
      <c r="F139" s="271" t="s">
        <v>1052</v>
      </c>
      <c r="G139" s="250"/>
      <c r="H139" s="250" t="s">
        <v>1107</v>
      </c>
      <c r="I139" s="250" t="s">
        <v>1087</v>
      </c>
      <c r="J139" s="250"/>
      <c r="K139" s="296"/>
    </row>
    <row r="140" spans="2:11" s="1" customFormat="1" ht="15" customHeight="1">
      <c r="B140" s="293"/>
      <c r="C140" s="250" t="s">
        <v>1088</v>
      </c>
      <c r="D140" s="250"/>
      <c r="E140" s="250"/>
      <c r="F140" s="271" t="s">
        <v>1052</v>
      </c>
      <c r="G140" s="250"/>
      <c r="H140" s="250" t="s">
        <v>1088</v>
      </c>
      <c r="I140" s="250" t="s">
        <v>1087</v>
      </c>
      <c r="J140" s="250"/>
      <c r="K140" s="296"/>
    </row>
    <row r="141" spans="2:11" s="1" customFormat="1" ht="15" customHeight="1">
      <c r="B141" s="293"/>
      <c r="C141" s="250" t="s">
        <v>38</v>
      </c>
      <c r="D141" s="250"/>
      <c r="E141" s="250"/>
      <c r="F141" s="271" t="s">
        <v>1052</v>
      </c>
      <c r="G141" s="250"/>
      <c r="H141" s="250" t="s">
        <v>1108</v>
      </c>
      <c r="I141" s="250" t="s">
        <v>1087</v>
      </c>
      <c r="J141" s="250"/>
      <c r="K141" s="296"/>
    </row>
    <row r="142" spans="2:11" s="1" customFormat="1" ht="15" customHeight="1">
      <c r="B142" s="293"/>
      <c r="C142" s="250" t="s">
        <v>1109</v>
      </c>
      <c r="D142" s="250"/>
      <c r="E142" s="250"/>
      <c r="F142" s="271" t="s">
        <v>1052</v>
      </c>
      <c r="G142" s="250"/>
      <c r="H142" s="250" t="s">
        <v>1110</v>
      </c>
      <c r="I142" s="250" t="s">
        <v>1087</v>
      </c>
      <c r="J142" s="250"/>
      <c r="K142" s="296"/>
    </row>
    <row r="143" spans="2:11" s="1" customFormat="1" ht="15" customHeight="1">
      <c r="B143" s="297"/>
      <c r="C143" s="298"/>
      <c r="D143" s="298"/>
      <c r="E143" s="298"/>
      <c r="F143" s="298"/>
      <c r="G143" s="298"/>
      <c r="H143" s="298"/>
      <c r="I143" s="298"/>
      <c r="J143" s="298"/>
      <c r="K143" s="299"/>
    </row>
    <row r="144" spans="2:11" s="1" customFormat="1" ht="18.75" customHeight="1">
      <c r="B144" s="284"/>
      <c r="C144" s="284"/>
      <c r="D144" s="284"/>
      <c r="E144" s="284"/>
      <c r="F144" s="285"/>
      <c r="G144" s="284"/>
      <c r="H144" s="284"/>
      <c r="I144" s="284"/>
      <c r="J144" s="284"/>
      <c r="K144" s="284"/>
    </row>
    <row r="145" spans="2:11" s="1" customFormat="1" ht="18.75" customHeight="1"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</row>
    <row r="146" spans="2:11" s="1" customFormat="1" ht="7.5" customHeight="1">
      <c r="B146" s="258"/>
      <c r="C146" s="259"/>
      <c r="D146" s="259"/>
      <c r="E146" s="259"/>
      <c r="F146" s="259"/>
      <c r="G146" s="259"/>
      <c r="H146" s="259"/>
      <c r="I146" s="259"/>
      <c r="J146" s="259"/>
      <c r="K146" s="260"/>
    </row>
    <row r="147" spans="2:11" s="1" customFormat="1" ht="45" customHeight="1">
      <c r="B147" s="261"/>
      <c r="C147" s="365" t="s">
        <v>1111</v>
      </c>
      <c r="D147" s="365"/>
      <c r="E147" s="365"/>
      <c r="F147" s="365"/>
      <c r="G147" s="365"/>
      <c r="H147" s="365"/>
      <c r="I147" s="365"/>
      <c r="J147" s="365"/>
      <c r="K147" s="262"/>
    </row>
    <row r="148" spans="2:11" s="1" customFormat="1" ht="17.25" customHeight="1">
      <c r="B148" s="261"/>
      <c r="C148" s="263" t="s">
        <v>1046</v>
      </c>
      <c r="D148" s="263"/>
      <c r="E148" s="263"/>
      <c r="F148" s="263" t="s">
        <v>1047</v>
      </c>
      <c r="G148" s="264"/>
      <c r="H148" s="263" t="s">
        <v>54</v>
      </c>
      <c r="I148" s="263" t="s">
        <v>57</v>
      </c>
      <c r="J148" s="263" t="s">
        <v>1048</v>
      </c>
      <c r="K148" s="262"/>
    </row>
    <row r="149" spans="2:11" s="1" customFormat="1" ht="17.25" customHeight="1">
      <c r="B149" s="261"/>
      <c r="C149" s="265" t="s">
        <v>1049</v>
      </c>
      <c r="D149" s="265"/>
      <c r="E149" s="265"/>
      <c r="F149" s="266" t="s">
        <v>1050</v>
      </c>
      <c r="G149" s="267"/>
      <c r="H149" s="265"/>
      <c r="I149" s="265"/>
      <c r="J149" s="265" t="s">
        <v>1051</v>
      </c>
      <c r="K149" s="262"/>
    </row>
    <row r="150" spans="2:11" s="1" customFormat="1" ht="5.25" customHeight="1">
      <c r="B150" s="273"/>
      <c r="C150" s="268"/>
      <c r="D150" s="268"/>
      <c r="E150" s="268"/>
      <c r="F150" s="268"/>
      <c r="G150" s="269"/>
      <c r="H150" s="268"/>
      <c r="I150" s="268"/>
      <c r="J150" s="268"/>
      <c r="K150" s="296"/>
    </row>
    <row r="151" spans="2:11" s="1" customFormat="1" ht="15" customHeight="1">
      <c r="B151" s="273"/>
      <c r="C151" s="300" t="s">
        <v>1055</v>
      </c>
      <c r="D151" s="250"/>
      <c r="E151" s="250"/>
      <c r="F151" s="301" t="s">
        <v>1052</v>
      </c>
      <c r="G151" s="250"/>
      <c r="H151" s="300" t="s">
        <v>1092</v>
      </c>
      <c r="I151" s="300" t="s">
        <v>1054</v>
      </c>
      <c r="J151" s="300">
        <v>120</v>
      </c>
      <c r="K151" s="296"/>
    </row>
    <row r="152" spans="2:11" s="1" customFormat="1" ht="15" customHeight="1">
      <c r="B152" s="273"/>
      <c r="C152" s="300" t="s">
        <v>1101</v>
      </c>
      <c r="D152" s="250"/>
      <c r="E152" s="250"/>
      <c r="F152" s="301" t="s">
        <v>1052</v>
      </c>
      <c r="G152" s="250"/>
      <c r="H152" s="300" t="s">
        <v>1112</v>
      </c>
      <c r="I152" s="300" t="s">
        <v>1054</v>
      </c>
      <c r="J152" s="300" t="s">
        <v>1103</v>
      </c>
      <c r="K152" s="296"/>
    </row>
    <row r="153" spans="2:11" s="1" customFormat="1" ht="15" customHeight="1">
      <c r="B153" s="273"/>
      <c r="C153" s="300" t="s">
        <v>1000</v>
      </c>
      <c r="D153" s="250"/>
      <c r="E153" s="250"/>
      <c r="F153" s="301" t="s">
        <v>1052</v>
      </c>
      <c r="G153" s="250"/>
      <c r="H153" s="300" t="s">
        <v>1113</v>
      </c>
      <c r="I153" s="300" t="s">
        <v>1054</v>
      </c>
      <c r="J153" s="300" t="s">
        <v>1103</v>
      </c>
      <c r="K153" s="296"/>
    </row>
    <row r="154" spans="2:11" s="1" customFormat="1" ht="15" customHeight="1">
      <c r="B154" s="273"/>
      <c r="C154" s="300" t="s">
        <v>1057</v>
      </c>
      <c r="D154" s="250"/>
      <c r="E154" s="250"/>
      <c r="F154" s="301" t="s">
        <v>1058</v>
      </c>
      <c r="G154" s="250"/>
      <c r="H154" s="300" t="s">
        <v>1092</v>
      </c>
      <c r="I154" s="300" t="s">
        <v>1054</v>
      </c>
      <c r="J154" s="300">
        <v>50</v>
      </c>
      <c r="K154" s="296"/>
    </row>
    <row r="155" spans="2:11" s="1" customFormat="1" ht="15" customHeight="1">
      <c r="B155" s="273"/>
      <c r="C155" s="300" t="s">
        <v>1060</v>
      </c>
      <c r="D155" s="250"/>
      <c r="E155" s="250"/>
      <c r="F155" s="301" t="s">
        <v>1052</v>
      </c>
      <c r="G155" s="250"/>
      <c r="H155" s="300" t="s">
        <v>1092</v>
      </c>
      <c r="I155" s="300" t="s">
        <v>1062</v>
      </c>
      <c r="J155" s="300"/>
      <c r="K155" s="296"/>
    </row>
    <row r="156" spans="2:11" s="1" customFormat="1" ht="15" customHeight="1">
      <c r="B156" s="273"/>
      <c r="C156" s="300" t="s">
        <v>1071</v>
      </c>
      <c r="D156" s="250"/>
      <c r="E156" s="250"/>
      <c r="F156" s="301" t="s">
        <v>1058</v>
      </c>
      <c r="G156" s="250"/>
      <c r="H156" s="300" t="s">
        <v>1092</v>
      </c>
      <c r="I156" s="300" t="s">
        <v>1054</v>
      </c>
      <c r="J156" s="300">
        <v>50</v>
      </c>
      <c r="K156" s="296"/>
    </row>
    <row r="157" spans="2:11" s="1" customFormat="1" ht="15" customHeight="1">
      <c r="B157" s="273"/>
      <c r="C157" s="300" t="s">
        <v>1079</v>
      </c>
      <c r="D157" s="250"/>
      <c r="E157" s="250"/>
      <c r="F157" s="301" t="s">
        <v>1058</v>
      </c>
      <c r="G157" s="250"/>
      <c r="H157" s="300" t="s">
        <v>1092</v>
      </c>
      <c r="I157" s="300" t="s">
        <v>1054</v>
      </c>
      <c r="J157" s="300">
        <v>50</v>
      </c>
      <c r="K157" s="296"/>
    </row>
    <row r="158" spans="2:11" s="1" customFormat="1" ht="15" customHeight="1">
      <c r="B158" s="273"/>
      <c r="C158" s="300" t="s">
        <v>1077</v>
      </c>
      <c r="D158" s="250"/>
      <c r="E158" s="250"/>
      <c r="F158" s="301" t="s">
        <v>1058</v>
      </c>
      <c r="G158" s="250"/>
      <c r="H158" s="300" t="s">
        <v>1092</v>
      </c>
      <c r="I158" s="300" t="s">
        <v>1054</v>
      </c>
      <c r="J158" s="300">
        <v>50</v>
      </c>
      <c r="K158" s="296"/>
    </row>
    <row r="159" spans="2:11" s="1" customFormat="1" ht="15" customHeight="1">
      <c r="B159" s="273"/>
      <c r="C159" s="300" t="s">
        <v>82</v>
      </c>
      <c r="D159" s="250"/>
      <c r="E159" s="250"/>
      <c r="F159" s="301" t="s">
        <v>1052</v>
      </c>
      <c r="G159" s="250"/>
      <c r="H159" s="300" t="s">
        <v>1114</v>
      </c>
      <c r="I159" s="300" t="s">
        <v>1054</v>
      </c>
      <c r="J159" s="300" t="s">
        <v>1115</v>
      </c>
      <c r="K159" s="296"/>
    </row>
    <row r="160" spans="2:11" s="1" customFormat="1" ht="15" customHeight="1">
      <c r="B160" s="273"/>
      <c r="C160" s="300" t="s">
        <v>1116</v>
      </c>
      <c r="D160" s="250"/>
      <c r="E160" s="250"/>
      <c r="F160" s="301" t="s">
        <v>1052</v>
      </c>
      <c r="G160" s="250"/>
      <c r="H160" s="300" t="s">
        <v>1117</v>
      </c>
      <c r="I160" s="300" t="s">
        <v>1087</v>
      </c>
      <c r="J160" s="300"/>
      <c r="K160" s="296"/>
    </row>
    <row r="161" spans="2:11" s="1" customFormat="1" ht="15" customHeight="1">
      <c r="B161" s="302"/>
      <c r="C161" s="282"/>
      <c r="D161" s="282"/>
      <c r="E161" s="282"/>
      <c r="F161" s="282"/>
      <c r="G161" s="282"/>
      <c r="H161" s="282"/>
      <c r="I161" s="282"/>
      <c r="J161" s="282"/>
      <c r="K161" s="303"/>
    </row>
    <row r="162" spans="2:11" s="1" customFormat="1" ht="18.75" customHeight="1">
      <c r="B162" s="284"/>
      <c r="C162" s="294"/>
      <c r="D162" s="294"/>
      <c r="E162" s="294"/>
      <c r="F162" s="304"/>
      <c r="G162" s="294"/>
      <c r="H162" s="294"/>
      <c r="I162" s="294"/>
      <c r="J162" s="294"/>
      <c r="K162" s="284"/>
    </row>
    <row r="163" spans="2:11" s="1" customFormat="1" ht="18.75" customHeight="1"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</row>
    <row r="164" spans="2:11" s="1" customFormat="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s="1" customFormat="1" ht="45" customHeight="1">
      <c r="B165" s="242"/>
      <c r="C165" s="366" t="s">
        <v>1118</v>
      </c>
      <c r="D165" s="366"/>
      <c r="E165" s="366"/>
      <c r="F165" s="366"/>
      <c r="G165" s="366"/>
      <c r="H165" s="366"/>
      <c r="I165" s="366"/>
      <c r="J165" s="366"/>
      <c r="K165" s="243"/>
    </row>
    <row r="166" spans="2:11" s="1" customFormat="1" ht="17.25" customHeight="1">
      <c r="B166" s="242"/>
      <c r="C166" s="263" t="s">
        <v>1046</v>
      </c>
      <c r="D166" s="263"/>
      <c r="E166" s="263"/>
      <c r="F166" s="263" t="s">
        <v>1047</v>
      </c>
      <c r="G166" s="305"/>
      <c r="H166" s="306" t="s">
        <v>54</v>
      </c>
      <c r="I166" s="306" t="s">
        <v>57</v>
      </c>
      <c r="J166" s="263" t="s">
        <v>1048</v>
      </c>
      <c r="K166" s="243"/>
    </row>
    <row r="167" spans="2:11" s="1" customFormat="1" ht="17.25" customHeight="1">
      <c r="B167" s="244"/>
      <c r="C167" s="265" t="s">
        <v>1049</v>
      </c>
      <c r="D167" s="265"/>
      <c r="E167" s="265"/>
      <c r="F167" s="266" t="s">
        <v>1050</v>
      </c>
      <c r="G167" s="307"/>
      <c r="H167" s="308"/>
      <c r="I167" s="308"/>
      <c r="J167" s="265" t="s">
        <v>1051</v>
      </c>
      <c r="K167" s="245"/>
    </row>
    <row r="168" spans="2:11" s="1" customFormat="1" ht="5.25" customHeight="1">
      <c r="B168" s="273"/>
      <c r="C168" s="268"/>
      <c r="D168" s="268"/>
      <c r="E168" s="268"/>
      <c r="F168" s="268"/>
      <c r="G168" s="269"/>
      <c r="H168" s="268"/>
      <c r="I168" s="268"/>
      <c r="J168" s="268"/>
      <c r="K168" s="296"/>
    </row>
    <row r="169" spans="2:11" s="1" customFormat="1" ht="15" customHeight="1">
      <c r="B169" s="273"/>
      <c r="C169" s="250" t="s">
        <v>1055</v>
      </c>
      <c r="D169" s="250"/>
      <c r="E169" s="250"/>
      <c r="F169" s="271" t="s">
        <v>1052</v>
      </c>
      <c r="G169" s="250"/>
      <c r="H169" s="250" t="s">
        <v>1092</v>
      </c>
      <c r="I169" s="250" t="s">
        <v>1054</v>
      </c>
      <c r="J169" s="250">
        <v>120</v>
      </c>
      <c r="K169" s="296"/>
    </row>
    <row r="170" spans="2:11" s="1" customFormat="1" ht="15" customHeight="1">
      <c r="B170" s="273"/>
      <c r="C170" s="250" t="s">
        <v>1101</v>
      </c>
      <c r="D170" s="250"/>
      <c r="E170" s="250"/>
      <c r="F170" s="271" t="s">
        <v>1052</v>
      </c>
      <c r="G170" s="250"/>
      <c r="H170" s="250" t="s">
        <v>1102</v>
      </c>
      <c r="I170" s="250" t="s">
        <v>1054</v>
      </c>
      <c r="J170" s="250" t="s">
        <v>1103</v>
      </c>
      <c r="K170" s="296"/>
    </row>
    <row r="171" spans="2:11" s="1" customFormat="1" ht="15" customHeight="1">
      <c r="B171" s="273"/>
      <c r="C171" s="250" t="s">
        <v>1000</v>
      </c>
      <c r="D171" s="250"/>
      <c r="E171" s="250"/>
      <c r="F171" s="271" t="s">
        <v>1052</v>
      </c>
      <c r="G171" s="250"/>
      <c r="H171" s="250" t="s">
        <v>1119</v>
      </c>
      <c r="I171" s="250" t="s">
        <v>1054</v>
      </c>
      <c r="J171" s="250" t="s">
        <v>1103</v>
      </c>
      <c r="K171" s="296"/>
    </row>
    <row r="172" spans="2:11" s="1" customFormat="1" ht="15" customHeight="1">
      <c r="B172" s="273"/>
      <c r="C172" s="250" t="s">
        <v>1057</v>
      </c>
      <c r="D172" s="250"/>
      <c r="E172" s="250"/>
      <c r="F172" s="271" t="s">
        <v>1058</v>
      </c>
      <c r="G172" s="250"/>
      <c r="H172" s="250" t="s">
        <v>1119</v>
      </c>
      <c r="I172" s="250" t="s">
        <v>1054</v>
      </c>
      <c r="J172" s="250">
        <v>50</v>
      </c>
      <c r="K172" s="296"/>
    </row>
    <row r="173" spans="2:11" s="1" customFormat="1" ht="15" customHeight="1">
      <c r="B173" s="273"/>
      <c r="C173" s="250" t="s">
        <v>1060</v>
      </c>
      <c r="D173" s="250"/>
      <c r="E173" s="250"/>
      <c r="F173" s="271" t="s">
        <v>1052</v>
      </c>
      <c r="G173" s="250"/>
      <c r="H173" s="250" t="s">
        <v>1119</v>
      </c>
      <c r="I173" s="250" t="s">
        <v>1062</v>
      </c>
      <c r="J173" s="250"/>
      <c r="K173" s="296"/>
    </row>
    <row r="174" spans="2:11" s="1" customFormat="1" ht="15" customHeight="1">
      <c r="B174" s="273"/>
      <c r="C174" s="250" t="s">
        <v>1071</v>
      </c>
      <c r="D174" s="250"/>
      <c r="E174" s="250"/>
      <c r="F174" s="271" t="s">
        <v>1058</v>
      </c>
      <c r="G174" s="250"/>
      <c r="H174" s="250" t="s">
        <v>1119</v>
      </c>
      <c r="I174" s="250" t="s">
        <v>1054</v>
      </c>
      <c r="J174" s="250">
        <v>50</v>
      </c>
      <c r="K174" s="296"/>
    </row>
    <row r="175" spans="2:11" s="1" customFormat="1" ht="15" customHeight="1">
      <c r="B175" s="273"/>
      <c r="C175" s="250" t="s">
        <v>1079</v>
      </c>
      <c r="D175" s="250"/>
      <c r="E175" s="250"/>
      <c r="F175" s="271" t="s">
        <v>1058</v>
      </c>
      <c r="G175" s="250"/>
      <c r="H175" s="250" t="s">
        <v>1119</v>
      </c>
      <c r="I175" s="250" t="s">
        <v>1054</v>
      </c>
      <c r="J175" s="250">
        <v>50</v>
      </c>
      <c r="K175" s="296"/>
    </row>
    <row r="176" spans="2:11" s="1" customFormat="1" ht="15" customHeight="1">
      <c r="B176" s="273"/>
      <c r="C176" s="250" t="s">
        <v>1077</v>
      </c>
      <c r="D176" s="250"/>
      <c r="E176" s="250"/>
      <c r="F176" s="271" t="s">
        <v>1058</v>
      </c>
      <c r="G176" s="250"/>
      <c r="H176" s="250" t="s">
        <v>1119</v>
      </c>
      <c r="I176" s="250" t="s">
        <v>1054</v>
      </c>
      <c r="J176" s="250">
        <v>50</v>
      </c>
      <c r="K176" s="296"/>
    </row>
    <row r="177" spans="2:11" s="1" customFormat="1" ht="15" customHeight="1">
      <c r="B177" s="273"/>
      <c r="C177" s="250" t="s">
        <v>105</v>
      </c>
      <c r="D177" s="250"/>
      <c r="E177" s="250"/>
      <c r="F177" s="271" t="s">
        <v>1052</v>
      </c>
      <c r="G177" s="250"/>
      <c r="H177" s="250" t="s">
        <v>1120</v>
      </c>
      <c r="I177" s="250" t="s">
        <v>1121</v>
      </c>
      <c r="J177" s="250"/>
      <c r="K177" s="296"/>
    </row>
    <row r="178" spans="2:11" s="1" customFormat="1" ht="15" customHeight="1">
      <c r="B178" s="273"/>
      <c r="C178" s="250" t="s">
        <v>57</v>
      </c>
      <c r="D178" s="250"/>
      <c r="E178" s="250"/>
      <c r="F178" s="271" t="s">
        <v>1052</v>
      </c>
      <c r="G178" s="250"/>
      <c r="H178" s="250" t="s">
        <v>1122</v>
      </c>
      <c r="I178" s="250" t="s">
        <v>1123</v>
      </c>
      <c r="J178" s="250">
        <v>1</v>
      </c>
      <c r="K178" s="296"/>
    </row>
    <row r="179" spans="2:11" s="1" customFormat="1" ht="15" customHeight="1">
      <c r="B179" s="273"/>
      <c r="C179" s="250" t="s">
        <v>53</v>
      </c>
      <c r="D179" s="250"/>
      <c r="E179" s="250"/>
      <c r="F179" s="271" t="s">
        <v>1052</v>
      </c>
      <c r="G179" s="250"/>
      <c r="H179" s="250" t="s">
        <v>1124</v>
      </c>
      <c r="I179" s="250" t="s">
        <v>1054</v>
      </c>
      <c r="J179" s="250">
        <v>20</v>
      </c>
      <c r="K179" s="296"/>
    </row>
    <row r="180" spans="2:11" s="1" customFormat="1" ht="15" customHeight="1">
      <c r="B180" s="273"/>
      <c r="C180" s="250" t="s">
        <v>54</v>
      </c>
      <c r="D180" s="250"/>
      <c r="E180" s="250"/>
      <c r="F180" s="271" t="s">
        <v>1052</v>
      </c>
      <c r="G180" s="250"/>
      <c r="H180" s="250" t="s">
        <v>1125</v>
      </c>
      <c r="I180" s="250" t="s">
        <v>1054</v>
      </c>
      <c r="J180" s="250">
        <v>255</v>
      </c>
      <c r="K180" s="296"/>
    </row>
    <row r="181" spans="2:11" s="1" customFormat="1" ht="15" customHeight="1">
      <c r="B181" s="273"/>
      <c r="C181" s="250" t="s">
        <v>106</v>
      </c>
      <c r="D181" s="250"/>
      <c r="E181" s="250"/>
      <c r="F181" s="271" t="s">
        <v>1052</v>
      </c>
      <c r="G181" s="250"/>
      <c r="H181" s="250" t="s">
        <v>1016</v>
      </c>
      <c r="I181" s="250" t="s">
        <v>1054</v>
      </c>
      <c r="J181" s="250">
        <v>10</v>
      </c>
      <c r="K181" s="296"/>
    </row>
    <row r="182" spans="2:11" s="1" customFormat="1" ht="15" customHeight="1">
      <c r="B182" s="273"/>
      <c r="C182" s="250" t="s">
        <v>107</v>
      </c>
      <c r="D182" s="250"/>
      <c r="E182" s="250"/>
      <c r="F182" s="271" t="s">
        <v>1052</v>
      </c>
      <c r="G182" s="250"/>
      <c r="H182" s="250" t="s">
        <v>1126</v>
      </c>
      <c r="I182" s="250" t="s">
        <v>1087</v>
      </c>
      <c r="J182" s="250"/>
      <c r="K182" s="296"/>
    </row>
    <row r="183" spans="2:11" s="1" customFormat="1" ht="15" customHeight="1">
      <c r="B183" s="273"/>
      <c r="C183" s="250" t="s">
        <v>1127</v>
      </c>
      <c r="D183" s="250"/>
      <c r="E183" s="250"/>
      <c r="F183" s="271" t="s">
        <v>1052</v>
      </c>
      <c r="G183" s="250"/>
      <c r="H183" s="250" t="s">
        <v>1128</v>
      </c>
      <c r="I183" s="250" t="s">
        <v>1087</v>
      </c>
      <c r="J183" s="250"/>
      <c r="K183" s="296"/>
    </row>
    <row r="184" spans="2:11" s="1" customFormat="1" ht="15" customHeight="1">
      <c r="B184" s="273"/>
      <c r="C184" s="250" t="s">
        <v>1116</v>
      </c>
      <c r="D184" s="250"/>
      <c r="E184" s="250"/>
      <c r="F184" s="271" t="s">
        <v>1052</v>
      </c>
      <c r="G184" s="250"/>
      <c r="H184" s="250" t="s">
        <v>1129</v>
      </c>
      <c r="I184" s="250" t="s">
        <v>1087</v>
      </c>
      <c r="J184" s="250"/>
      <c r="K184" s="296"/>
    </row>
    <row r="185" spans="2:11" s="1" customFormat="1" ht="15" customHeight="1">
      <c r="B185" s="273"/>
      <c r="C185" s="250" t="s">
        <v>109</v>
      </c>
      <c r="D185" s="250"/>
      <c r="E185" s="250"/>
      <c r="F185" s="271" t="s">
        <v>1058</v>
      </c>
      <c r="G185" s="250"/>
      <c r="H185" s="250" t="s">
        <v>1130</v>
      </c>
      <c r="I185" s="250" t="s">
        <v>1054</v>
      </c>
      <c r="J185" s="250">
        <v>50</v>
      </c>
      <c r="K185" s="296"/>
    </row>
    <row r="186" spans="2:11" s="1" customFormat="1" ht="15" customHeight="1">
      <c r="B186" s="273"/>
      <c r="C186" s="250" t="s">
        <v>1131</v>
      </c>
      <c r="D186" s="250"/>
      <c r="E186" s="250"/>
      <c r="F186" s="271" t="s">
        <v>1058</v>
      </c>
      <c r="G186" s="250"/>
      <c r="H186" s="250" t="s">
        <v>1132</v>
      </c>
      <c r="I186" s="250" t="s">
        <v>1133</v>
      </c>
      <c r="J186" s="250"/>
      <c r="K186" s="296"/>
    </row>
    <row r="187" spans="2:11" s="1" customFormat="1" ht="15" customHeight="1">
      <c r="B187" s="273"/>
      <c r="C187" s="250" t="s">
        <v>1134</v>
      </c>
      <c r="D187" s="250"/>
      <c r="E187" s="250"/>
      <c r="F187" s="271" t="s">
        <v>1058</v>
      </c>
      <c r="G187" s="250"/>
      <c r="H187" s="250" t="s">
        <v>1135</v>
      </c>
      <c r="I187" s="250" t="s">
        <v>1133</v>
      </c>
      <c r="J187" s="250"/>
      <c r="K187" s="296"/>
    </row>
    <row r="188" spans="2:11" s="1" customFormat="1" ht="15" customHeight="1">
      <c r="B188" s="273"/>
      <c r="C188" s="250" t="s">
        <v>1136</v>
      </c>
      <c r="D188" s="250"/>
      <c r="E188" s="250"/>
      <c r="F188" s="271" t="s">
        <v>1058</v>
      </c>
      <c r="G188" s="250"/>
      <c r="H188" s="250" t="s">
        <v>1137</v>
      </c>
      <c r="I188" s="250" t="s">
        <v>1133</v>
      </c>
      <c r="J188" s="250"/>
      <c r="K188" s="296"/>
    </row>
    <row r="189" spans="2:11" s="1" customFormat="1" ht="15" customHeight="1">
      <c r="B189" s="273"/>
      <c r="C189" s="309" t="s">
        <v>1138</v>
      </c>
      <c r="D189" s="250"/>
      <c r="E189" s="250"/>
      <c r="F189" s="271" t="s">
        <v>1058</v>
      </c>
      <c r="G189" s="250"/>
      <c r="H189" s="250" t="s">
        <v>1139</v>
      </c>
      <c r="I189" s="250" t="s">
        <v>1140</v>
      </c>
      <c r="J189" s="310" t="s">
        <v>1141</v>
      </c>
      <c r="K189" s="296"/>
    </row>
    <row r="190" spans="2:11" s="1" customFormat="1" ht="15" customHeight="1">
      <c r="B190" s="273"/>
      <c r="C190" s="309" t="s">
        <v>42</v>
      </c>
      <c r="D190" s="250"/>
      <c r="E190" s="250"/>
      <c r="F190" s="271" t="s">
        <v>1052</v>
      </c>
      <c r="G190" s="250"/>
      <c r="H190" s="247" t="s">
        <v>1142</v>
      </c>
      <c r="I190" s="250" t="s">
        <v>1143</v>
      </c>
      <c r="J190" s="250"/>
      <c r="K190" s="296"/>
    </row>
    <row r="191" spans="2:11" s="1" customFormat="1" ht="15" customHeight="1">
      <c r="B191" s="273"/>
      <c r="C191" s="309" t="s">
        <v>1144</v>
      </c>
      <c r="D191" s="250"/>
      <c r="E191" s="250"/>
      <c r="F191" s="271" t="s">
        <v>1052</v>
      </c>
      <c r="G191" s="250"/>
      <c r="H191" s="250" t="s">
        <v>1145</v>
      </c>
      <c r="I191" s="250" t="s">
        <v>1087</v>
      </c>
      <c r="J191" s="250"/>
      <c r="K191" s="296"/>
    </row>
    <row r="192" spans="2:11" s="1" customFormat="1" ht="15" customHeight="1">
      <c r="B192" s="273"/>
      <c r="C192" s="309" t="s">
        <v>1146</v>
      </c>
      <c r="D192" s="250"/>
      <c r="E192" s="250"/>
      <c r="F192" s="271" t="s">
        <v>1052</v>
      </c>
      <c r="G192" s="250"/>
      <c r="H192" s="250" t="s">
        <v>1147</v>
      </c>
      <c r="I192" s="250" t="s">
        <v>1087</v>
      </c>
      <c r="J192" s="250"/>
      <c r="K192" s="296"/>
    </row>
    <row r="193" spans="2:11" s="1" customFormat="1" ht="15" customHeight="1">
      <c r="B193" s="273"/>
      <c r="C193" s="309" t="s">
        <v>1148</v>
      </c>
      <c r="D193" s="250"/>
      <c r="E193" s="250"/>
      <c r="F193" s="271" t="s">
        <v>1058</v>
      </c>
      <c r="G193" s="250"/>
      <c r="H193" s="250" t="s">
        <v>1149</v>
      </c>
      <c r="I193" s="250" t="s">
        <v>1087</v>
      </c>
      <c r="J193" s="250"/>
      <c r="K193" s="296"/>
    </row>
    <row r="194" spans="2:11" s="1" customFormat="1" ht="15" customHeight="1">
      <c r="B194" s="302"/>
      <c r="C194" s="311"/>
      <c r="D194" s="282"/>
      <c r="E194" s="282"/>
      <c r="F194" s="282"/>
      <c r="G194" s="282"/>
      <c r="H194" s="282"/>
      <c r="I194" s="282"/>
      <c r="J194" s="282"/>
      <c r="K194" s="303"/>
    </row>
    <row r="195" spans="2:11" s="1" customFormat="1" ht="18.75" customHeight="1">
      <c r="B195" s="284"/>
      <c r="C195" s="294"/>
      <c r="D195" s="294"/>
      <c r="E195" s="294"/>
      <c r="F195" s="304"/>
      <c r="G195" s="294"/>
      <c r="H195" s="294"/>
      <c r="I195" s="294"/>
      <c r="J195" s="294"/>
      <c r="K195" s="284"/>
    </row>
    <row r="196" spans="2:11" s="1" customFormat="1" ht="18.75" customHeight="1">
      <c r="B196" s="284"/>
      <c r="C196" s="294"/>
      <c r="D196" s="294"/>
      <c r="E196" s="294"/>
      <c r="F196" s="304"/>
      <c r="G196" s="294"/>
      <c r="H196" s="294"/>
      <c r="I196" s="294"/>
      <c r="J196" s="294"/>
      <c r="K196" s="284"/>
    </row>
    <row r="197" spans="2:11" s="1" customFormat="1" ht="18.75" customHeight="1"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</row>
    <row r="198" spans="2:11" s="1" customFormat="1" ht="13.5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s="1" customFormat="1" ht="21">
      <c r="B199" s="242"/>
      <c r="C199" s="366" t="s">
        <v>1150</v>
      </c>
      <c r="D199" s="366"/>
      <c r="E199" s="366"/>
      <c r="F199" s="366"/>
      <c r="G199" s="366"/>
      <c r="H199" s="366"/>
      <c r="I199" s="366"/>
      <c r="J199" s="366"/>
      <c r="K199" s="243"/>
    </row>
    <row r="200" spans="2:11" s="1" customFormat="1" ht="25.5" customHeight="1">
      <c r="B200" s="242"/>
      <c r="C200" s="312" t="s">
        <v>1151</v>
      </c>
      <c r="D200" s="312"/>
      <c r="E200" s="312"/>
      <c r="F200" s="312" t="s">
        <v>1152</v>
      </c>
      <c r="G200" s="313"/>
      <c r="H200" s="367" t="s">
        <v>1153</v>
      </c>
      <c r="I200" s="367"/>
      <c r="J200" s="367"/>
      <c r="K200" s="243"/>
    </row>
    <row r="201" spans="2:11" s="1" customFormat="1" ht="5.25" customHeight="1">
      <c r="B201" s="273"/>
      <c r="C201" s="268"/>
      <c r="D201" s="268"/>
      <c r="E201" s="268"/>
      <c r="F201" s="268"/>
      <c r="G201" s="294"/>
      <c r="H201" s="268"/>
      <c r="I201" s="268"/>
      <c r="J201" s="268"/>
      <c r="K201" s="296"/>
    </row>
    <row r="202" spans="2:11" s="1" customFormat="1" ht="15" customHeight="1">
      <c r="B202" s="273"/>
      <c r="C202" s="250" t="s">
        <v>1143</v>
      </c>
      <c r="D202" s="250"/>
      <c r="E202" s="250"/>
      <c r="F202" s="271" t="s">
        <v>43</v>
      </c>
      <c r="G202" s="250"/>
      <c r="H202" s="368" t="s">
        <v>1154</v>
      </c>
      <c r="I202" s="368"/>
      <c r="J202" s="368"/>
      <c r="K202" s="296"/>
    </row>
    <row r="203" spans="2:11" s="1" customFormat="1" ht="15" customHeight="1">
      <c r="B203" s="273"/>
      <c r="C203" s="250"/>
      <c r="D203" s="250"/>
      <c r="E203" s="250"/>
      <c r="F203" s="271" t="s">
        <v>44</v>
      </c>
      <c r="G203" s="250"/>
      <c r="H203" s="368" t="s">
        <v>1155</v>
      </c>
      <c r="I203" s="368"/>
      <c r="J203" s="368"/>
      <c r="K203" s="296"/>
    </row>
    <row r="204" spans="2:11" s="1" customFormat="1" ht="15" customHeight="1">
      <c r="B204" s="273"/>
      <c r="C204" s="250"/>
      <c r="D204" s="250"/>
      <c r="E204" s="250"/>
      <c r="F204" s="271" t="s">
        <v>47</v>
      </c>
      <c r="G204" s="250"/>
      <c r="H204" s="368" t="s">
        <v>1156</v>
      </c>
      <c r="I204" s="368"/>
      <c r="J204" s="368"/>
      <c r="K204" s="296"/>
    </row>
    <row r="205" spans="2:11" s="1" customFormat="1" ht="15" customHeight="1">
      <c r="B205" s="273"/>
      <c r="C205" s="250"/>
      <c r="D205" s="250"/>
      <c r="E205" s="250"/>
      <c r="F205" s="271" t="s">
        <v>45</v>
      </c>
      <c r="G205" s="250"/>
      <c r="H205" s="368" t="s">
        <v>1157</v>
      </c>
      <c r="I205" s="368"/>
      <c r="J205" s="368"/>
      <c r="K205" s="296"/>
    </row>
    <row r="206" spans="2:11" s="1" customFormat="1" ht="15" customHeight="1">
      <c r="B206" s="273"/>
      <c r="C206" s="250"/>
      <c r="D206" s="250"/>
      <c r="E206" s="250"/>
      <c r="F206" s="271" t="s">
        <v>46</v>
      </c>
      <c r="G206" s="250"/>
      <c r="H206" s="368" t="s">
        <v>1158</v>
      </c>
      <c r="I206" s="368"/>
      <c r="J206" s="368"/>
      <c r="K206" s="296"/>
    </row>
    <row r="207" spans="2:11" s="1" customFormat="1" ht="15" customHeight="1">
      <c r="B207" s="273"/>
      <c r="C207" s="250"/>
      <c r="D207" s="250"/>
      <c r="E207" s="250"/>
      <c r="F207" s="271"/>
      <c r="G207" s="250"/>
      <c r="H207" s="250"/>
      <c r="I207" s="250"/>
      <c r="J207" s="250"/>
      <c r="K207" s="296"/>
    </row>
    <row r="208" spans="2:11" s="1" customFormat="1" ht="15" customHeight="1">
      <c r="B208" s="273"/>
      <c r="C208" s="250" t="s">
        <v>1099</v>
      </c>
      <c r="D208" s="250"/>
      <c r="E208" s="250"/>
      <c r="F208" s="271" t="s">
        <v>76</v>
      </c>
      <c r="G208" s="250"/>
      <c r="H208" s="368" t="s">
        <v>1159</v>
      </c>
      <c r="I208" s="368"/>
      <c r="J208" s="368"/>
      <c r="K208" s="296"/>
    </row>
    <row r="209" spans="2:11" s="1" customFormat="1" ht="15" customHeight="1">
      <c r="B209" s="273"/>
      <c r="C209" s="250"/>
      <c r="D209" s="250"/>
      <c r="E209" s="250"/>
      <c r="F209" s="271" t="s">
        <v>994</v>
      </c>
      <c r="G209" s="250"/>
      <c r="H209" s="368" t="s">
        <v>995</v>
      </c>
      <c r="I209" s="368"/>
      <c r="J209" s="368"/>
      <c r="K209" s="296"/>
    </row>
    <row r="210" spans="2:11" s="1" customFormat="1" ht="15" customHeight="1">
      <c r="B210" s="273"/>
      <c r="C210" s="250"/>
      <c r="D210" s="250"/>
      <c r="E210" s="250"/>
      <c r="F210" s="271" t="s">
        <v>992</v>
      </c>
      <c r="G210" s="250"/>
      <c r="H210" s="368" t="s">
        <v>1160</v>
      </c>
      <c r="I210" s="368"/>
      <c r="J210" s="368"/>
      <c r="K210" s="296"/>
    </row>
    <row r="211" spans="2:11" s="1" customFormat="1" ht="15" customHeight="1">
      <c r="B211" s="314"/>
      <c r="C211" s="250"/>
      <c r="D211" s="250"/>
      <c r="E211" s="250"/>
      <c r="F211" s="271" t="s">
        <v>996</v>
      </c>
      <c r="G211" s="309"/>
      <c r="H211" s="369" t="s">
        <v>997</v>
      </c>
      <c r="I211" s="369"/>
      <c r="J211" s="369"/>
      <c r="K211" s="315"/>
    </row>
    <row r="212" spans="2:11" s="1" customFormat="1" ht="15" customHeight="1">
      <c r="B212" s="314"/>
      <c r="C212" s="250"/>
      <c r="D212" s="250"/>
      <c r="E212" s="250"/>
      <c r="F212" s="271" t="s">
        <v>998</v>
      </c>
      <c r="G212" s="309"/>
      <c r="H212" s="369" t="s">
        <v>958</v>
      </c>
      <c r="I212" s="369"/>
      <c r="J212" s="369"/>
      <c r="K212" s="315"/>
    </row>
    <row r="213" spans="2:11" s="1" customFormat="1" ht="15" customHeight="1">
      <c r="B213" s="314"/>
      <c r="C213" s="250"/>
      <c r="D213" s="250"/>
      <c r="E213" s="250"/>
      <c r="F213" s="271"/>
      <c r="G213" s="309"/>
      <c r="H213" s="300"/>
      <c r="I213" s="300"/>
      <c r="J213" s="300"/>
      <c r="K213" s="315"/>
    </row>
    <row r="214" spans="2:11" s="1" customFormat="1" ht="15" customHeight="1">
      <c r="B214" s="314"/>
      <c r="C214" s="250" t="s">
        <v>1123</v>
      </c>
      <c r="D214" s="250"/>
      <c r="E214" s="250"/>
      <c r="F214" s="271">
        <v>1</v>
      </c>
      <c r="G214" s="309"/>
      <c r="H214" s="369" t="s">
        <v>1161</v>
      </c>
      <c r="I214" s="369"/>
      <c r="J214" s="369"/>
      <c r="K214" s="315"/>
    </row>
    <row r="215" spans="2:11" s="1" customFormat="1" ht="15" customHeight="1">
      <c r="B215" s="314"/>
      <c r="C215" s="250"/>
      <c r="D215" s="250"/>
      <c r="E215" s="250"/>
      <c r="F215" s="271">
        <v>2</v>
      </c>
      <c r="G215" s="309"/>
      <c r="H215" s="369" t="s">
        <v>1162</v>
      </c>
      <c r="I215" s="369"/>
      <c r="J215" s="369"/>
      <c r="K215" s="315"/>
    </row>
    <row r="216" spans="2:11" s="1" customFormat="1" ht="15" customHeight="1">
      <c r="B216" s="314"/>
      <c r="C216" s="250"/>
      <c r="D216" s="250"/>
      <c r="E216" s="250"/>
      <c r="F216" s="271">
        <v>3</v>
      </c>
      <c r="G216" s="309"/>
      <c r="H216" s="369" t="s">
        <v>1163</v>
      </c>
      <c r="I216" s="369"/>
      <c r="J216" s="369"/>
      <c r="K216" s="315"/>
    </row>
    <row r="217" spans="2:11" s="1" customFormat="1" ht="15" customHeight="1">
      <c r="B217" s="314"/>
      <c r="C217" s="250"/>
      <c r="D217" s="250"/>
      <c r="E217" s="250"/>
      <c r="F217" s="271">
        <v>4</v>
      </c>
      <c r="G217" s="309"/>
      <c r="H217" s="369" t="s">
        <v>1164</v>
      </c>
      <c r="I217" s="369"/>
      <c r="J217" s="369"/>
      <c r="K217" s="315"/>
    </row>
    <row r="218" spans="2:11" s="1" customFormat="1" ht="12.75" customHeight="1">
      <c r="B218" s="316"/>
      <c r="C218" s="317"/>
      <c r="D218" s="317"/>
      <c r="E218" s="317"/>
      <c r="F218" s="317"/>
      <c r="G218" s="317"/>
      <c r="H218" s="317"/>
      <c r="I218" s="317"/>
      <c r="J218" s="317"/>
      <c r="K218" s="31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Popelková, Lenka</cp:lastModifiedBy>
  <dcterms:created xsi:type="dcterms:W3CDTF">2022-10-10T21:56:02Z</dcterms:created>
  <dcterms:modified xsi:type="dcterms:W3CDTF">2022-10-12T12:44:04Z</dcterms:modified>
  <cp:category/>
  <cp:version/>
  <cp:contentType/>
  <cp:contentStatus/>
</cp:coreProperties>
</file>