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áce\PROS\Zakázky\2021\27 Dobíjecí stanice\18 Tábor\"/>
    </mc:Choice>
  </mc:AlternateContent>
  <xr:revisionPtr revIDLastSave="0" documentId="8_{0C03DFC7-6B55-446A-BF00-E2FB1EDA7D91}" xr6:coauthVersionLast="47" xr6:coauthVersionMax="47" xr10:uidLastSave="{00000000-0000-0000-0000-000000000000}"/>
  <bookViews>
    <workbookView xWindow="-28920" yWindow="-120" windowWidth="29040" windowHeight="164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IO 01 1 Pol" sheetId="12" r:id="rId4"/>
    <sheet name="SO 01 1 Pol" sheetId="13" r:id="rId5"/>
    <sheet name="SO VRN 1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'IO 01 1 Pol'!$1:$7</definedName>
    <definedName name="_xlnm.Print_Titles" localSheetId="4">'SO 01 1 Pol'!$1:$7</definedName>
    <definedName name="_xlnm.Print_Titles" localSheetId="5">'SO VRN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'IO 01 1 Pol'!$A$1:$X$41</definedName>
    <definedName name="_xlnm.Print_Area" localSheetId="4">'SO 01 1 Pol'!$A$1:$X$74</definedName>
    <definedName name="_xlnm.Print_Area" localSheetId="5">'SO VRN 1 Pol'!$A$1:$X$28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H39" i="1" s="1"/>
  <c r="I39" i="1" s="1"/>
  <c r="I46" i="1" s="1"/>
  <c r="F39" i="1"/>
  <c r="G18" i="14"/>
  <c r="G8" i="14"/>
  <c r="O8" i="14"/>
  <c r="G9" i="14"/>
  <c r="M9" i="14" s="1"/>
  <c r="M8" i="14" s="1"/>
  <c r="I9" i="14"/>
  <c r="I8" i="14" s="1"/>
  <c r="K9" i="14"/>
  <c r="K8" i="14" s="1"/>
  <c r="O9" i="14"/>
  <c r="Q9" i="14"/>
  <c r="Q8" i="14" s="1"/>
  <c r="V9" i="14"/>
  <c r="V8" i="14" s="1"/>
  <c r="G11" i="14"/>
  <c r="I11" i="14"/>
  <c r="K11" i="14"/>
  <c r="M11" i="14"/>
  <c r="O11" i="14"/>
  <c r="Q11" i="14"/>
  <c r="V11" i="14"/>
  <c r="G13" i="14"/>
  <c r="I13" i="14"/>
  <c r="K13" i="14"/>
  <c r="M13" i="14"/>
  <c r="O13" i="14"/>
  <c r="Q13" i="14"/>
  <c r="V13" i="14"/>
  <c r="G15" i="14"/>
  <c r="O15" i="14"/>
  <c r="G16" i="14"/>
  <c r="M16" i="14" s="1"/>
  <c r="M15" i="14" s="1"/>
  <c r="I16" i="14"/>
  <c r="I15" i="14" s="1"/>
  <c r="K16" i="14"/>
  <c r="K15" i="14" s="1"/>
  <c r="O16" i="14"/>
  <c r="Q16" i="14"/>
  <c r="Q15" i="14" s="1"/>
  <c r="V16" i="14"/>
  <c r="V15" i="14" s="1"/>
  <c r="AE18" i="14"/>
  <c r="AF18" i="14"/>
  <c r="G64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2" i="13"/>
  <c r="I12" i="13"/>
  <c r="K12" i="13"/>
  <c r="M12" i="13"/>
  <c r="O12" i="13"/>
  <c r="Q12" i="13"/>
  <c r="V12" i="13"/>
  <c r="G15" i="13"/>
  <c r="I15" i="13"/>
  <c r="K15" i="13"/>
  <c r="M15" i="13"/>
  <c r="O15" i="13"/>
  <c r="Q15" i="13"/>
  <c r="V15" i="13"/>
  <c r="G18" i="13"/>
  <c r="G8" i="13" s="1"/>
  <c r="I18" i="13"/>
  <c r="K18" i="13"/>
  <c r="O18" i="13"/>
  <c r="O8" i="13" s="1"/>
  <c r="Q18" i="13"/>
  <c r="V18" i="13"/>
  <c r="G20" i="13"/>
  <c r="M20" i="13" s="1"/>
  <c r="I20" i="13"/>
  <c r="K20" i="13"/>
  <c r="O20" i="13"/>
  <c r="Q20" i="13"/>
  <c r="V20" i="13"/>
  <c r="G22" i="13"/>
  <c r="I22" i="13"/>
  <c r="K22" i="13"/>
  <c r="M22" i="13"/>
  <c r="O22" i="13"/>
  <c r="Q22" i="13"/>
  <c r="V22" i="13"/>
  <c r="G24" i="13"/>
  <c r="I24" i="13"/>
  <c r="K24" i="13"/>
  <c r="M24" i="13"/>
  <c r="O24" i="13"/>
  <c r="Q24" i="13"/>
  <c r="V24" i="13"/>
  <c r="G26" i="13"/>
  <c r="M26" i="13" s="1"/>
  <c r="I26" i="13"/>
  <c r="K26" i="13"/>
  <c r="O26" i="13"/>
  <c r="Q26" i="13"/>
  <c r="V26" i="13"/>
  <c r="G28" i="13"/>
  <c r="M28" i="13" s="1"/>
  <c r="I28" i="13"/>
  <c r="K28" i="13"/>
  <c r="O28" i="13"/>
  <c r="Q28" i="13"/>
  <c r="V28" i="13"/>
  <c r="G31" i="13"/>
  <c r="I31" i="13"/>
  <c r="I30" i="13" s="1"/>
  <c r="K31" i="13"/>
  <c r="M31" i="13"/>
  <c r="O31" i="13"/>
  <c r="Q31" i="13"/>
  <c r="Q30" i="13" s="1"/>
  <c r="V31" i="13"/>
  <c r="G33" i="13"/>
  <c r="G30" i="13" s="1"/>
  <c r="I33" i="13"/>
  <c r="K33" i="13"/>
  <c r="O33" i="13"/>
  <c r="O30" i="13" s="1"/>
  <c r="Q33" i="13"/>
  <c r="V33" i="13"/>
  <c r="G35" i="13"/>
  <c r="I35" i="13"/>
  <c r="K35" i="13"/>
  <c r="M35" i="13"/>
  <c r="O35" i="13"/>
  <c r="Q35" i="13"/>
  <c r="V35" i="13"/>
  <c r="G38" i="13"/>
  <c r="M38" i="13" s="1"/>
  <c r="I38" i="13"/>
  <c r="K38" i="13"/>
  <c r="K30" i="13" s="1"/>
  <c r="O38" i="13"/>
  <c r="Q38" i="13"/>
  <c r="V38" i="13"/>
  <c r="V30" i="13" s="1"/>
  <c r="G41" i="13"/>
  <c r="G40" i="13" s="1"/>
  <c r="I41" i="13"/>
  <c r="I40" i="13" s="1"/>
  <c r="K41" i="13"/>
  <c r="K40" i="13" s="1"/>
  <c r="O41" i="13"/>
  <c r="O40" i="13" s="1"/>
  <c r="Q41" i="13"/>
  <c r="Q40" i="13" s="1"/>
  <c r="V41" i="13"/>
  <c r="V40" i="13" s="1"/>
  <c r="I43" i="13"/>
  <c r="Q43" i="13"/>
  <c r="G44" i="13"/>
  <c r="G43" i="13" s="1"/>
  <c r="I44" i="13"/>
  <c r="K44" i="13"/>
  <c r="K43" i="13" s="1"/>
  <c r="M44" i="13"/>
  <c r="M43" i="13" s="1"/>
  <c r="O44" i="13"/>
  <c r="O43" i="13" s="1"/>
  <c r="Q44" i="13"/>
  <c r="V44" i="13"/>
  <c r="V43" i="13" s="1"/>
  <c r="G48" i="13"/>
  <c r="G47" i="13" s="1"/>
  <c r="I48" i="13"/>
  <c r="I47" i="13" s="1"/>
  <c r="K48" i="13"/>
  <c r="K47" i="13" s="1"/>
  <c r="O48" i="13"/>
  <c r="O47" i="13" s="1"/>
  <c r="Q48" i="13"/>
  <c r="Q47" i="13" s="1"/>
  <c r="V48" i="13"/>
  <c r="V47" i="13" s="1"/>
  <c r="G51" i="13"/>
  <c r="I51" i="13"/>
  <c r="K51" i="13"/>
  <c r="M51" i="13"/>
  <c r="O51" i="13"/>
  <c r="Q51" i="13"/>
  <c r="V51" i="13"/>
  <c r="G53" i="13"/>
  <c r="I53" i="13"/>
  <c r="K53" i="13"/>
  <c r="M53" i="13"/>
  <c r="O53" i="13"/>
  <c r="Q53" i="13"/>
  <c r="V53" i="13"/>
  <c r="G56" i="13"/>
  <c r="G55" i="13" s="1"/>
  <c r="I56" i="13"/>
  <c r="I55" i="13" s="1"/>
  <c r="K56" i="13"/>
  <c r="K55" i="13" s="1"/>
  <c r="O56" i="13"/>
  <c r="O55" i="13" s="1"/>
  <c r="Q56" i="13"/>
  <c r="Q55" i="13" s="1"/>
  <c r="V56" i="13"/>
  <c r="V55" i="13" s="1"/>
  <c r="G58" i="13"/>
  <c r="I58" i="13"/>
  <c r="K58" i="13"/>
  <c r="K57" i="13" s="1"/>
  <c r="M58" i="13"/>
  <c r="O58" i="13"/>
  <c r="Q58" i="13"/>
  <c r="V58" i="13"/>
  <c r="V57" i="13" s="1"/>
  <c r="G59" i="13"/>
  <c r="M59" i="13" s="1"/>
  <c r="I59" i="13"/>
  <c r="K59" i="13"/>
  <c r="O59" i="13"/>
  <c r="O57" i="13" s="1"/>
  <c r="Q59" i="13"/>
  <c r="V59" i="13"/>
  <c r="G60" i="13"/>
  <c r="M60" i="13" s="1"/>
  <c r="I60" i="13"/>
  <c r="I57" i="13" s="1"/>
  <c r="K60" i="13"/>
  <c r="O60" i="13"/>
  <c r="Q60" i="13"/>
  <c r="Q57" i="13" s="1"/>
  <c r="V60" i="13"/>
  <c r="G61" i="13"/>
  <c r="M61" i="13" s="1"/>
  <c r="I61" i="13"/>
  <c r="K61" i="13"/>
  <c r="O61" i="13"/>
  <c r="Q61" i="13"/>
  <c r="V61" i="13"/>
  <c r="G62" i="13"/>
  <c r="I62" i="13"/>
  <c r="K62" i="13"/>
  <c r="M62" i="13"/>
  <c r="O62" i="13"/>
  <c r="Q62" i="13"/>
  <c r="V62" i="13"/>
  <c r="AE64" i="13"/>
  <c r="G31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G8" i="12" s="1"/>
  <c r="I12" i="12"/>
  <c r="K12" i="12"/>
  <c r="O12" i="12"/>
  <c r="O8" i="12" s="1"/>
  <c r="Q12" i="12"/>
  <c r="V12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AE31" i="12"/>
  <c r="I20" i="1"/>
  <c r="I19" i="1"/>
  <c r="I18" i="1"/>
  <c r="I17" i="1"/>
  <c r="I16" i="1"/>
  <c r="I63" i="1"/>
  <c r="J62" i="1" s="1"/>
  <c r="F46" i="1"/>
  <c r="G46" i="1"/>
  <c r="G25" i="1" s="1"/>
  <c r="A25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J28" i="1"/>
  <c r="J26" i="1"/>
  <c r="G38" i="1"/>
  <c r="F38" i="1"/>
  <c r="J23" i="1"/>
  <c r="J24" i="1"/>
  <c r="J25" i="1"/>
  <c r="J27" i="1"/>
  <c r="E24" i="1"/>
  <c r="E26" i="1"/>
  <c r="J53" i="1" l="1"/>
  <c r="J55" i="1"/>
  <c r="J57" i="1"/>
  <c r="J59" i="1"/>
  <c r="J61" i="1"/>
  <c r="J54" i="1"/>
  <c r="J56" i="1"/>
  <c r="J58" i="1"/>
  <c r="J60" i="1"/>
  <c r="A26" i="1"/>
  <c r="G26" i="1"/>
  <c r="G28" i="1"/>
  <c r="G23" i="1"/>
  <c r="M57" i="13"/>
  <c r="M8" i="13"/>
  <c r="G57" i="13"/>
  <c r="M56" i="13"/>
  <c r="M55" i="13" s="1"/>
  <c r="M48" i="13"/>
  <c r="M47" i="13" s="1"/>
  <c r="M41" i="13"/>
  <c r="M40" i="13" s="1"/>
  <c r="M33" i="13"/>
  <c r="M30" i="13" s="1"/>
  <c r="M18" i="13"/>
  <c r="AF64" i="13"/>
  <c r="AF31" i="12"/>
  <c r="M12" i="12"/>
  <c r="M8" i="12" s="1"/>
  <c r="I21" i="1"/>
  <c r="J44" i="1"/>
  <c r="J40" i="1"/>
  <c r="J43" i="1"/>
  <c r="J45" i="1"/>
  <c r="J41" i="1"/>
  <c r="J42" i="1"/>
  <c r="J39" i="1"/>
  <c r="J46" i="1" s="1"/>
  <c r="H46" i="1"/>
  <c r="J63" i="1" l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Miroslav Sukup</author>
  </authors>
  <commentList>
    <comment ref="S6" authorId="0" shapeId="0" xr:uid="{4303BE9C-CEC3-4F10-B2E1-3D03C6D7830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DF742DB-A464-47DC-909A-92FFC9E9BAC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Miroslav Sukup</author>
  </authors>
  <commentList>
    <comment ref="S6" authorId="0" shapeId="0" xr:uid="{7BB62716-5084-41D8-BF60-DF1167E98BB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1442F11-F161-43F6-A527-14D0763114C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Miroslav Sukup</author>
  </authors>
  <commentList>
    <comment ref="S6" authorId="0" shapeId="0" xr:uid="{F712EC33-FD7F-4815-9759-9F102D988E7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DA4C9F3-79B7-4C64-8992-BDA0E923787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<sst xmlns="http://schemas.openxmlformats.org/spreadsheetml/2006/main" count="694" uniqueCount="260">
  <si>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</si>
  <si>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</si>
  <si>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</si>
  <si>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</si>
  <si>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</si>
  <si>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</si>
  <si>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</si>
  <si>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</si>
  <si>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</si>
  <si>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</si>
  <si>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</si>
  <si>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</si>
  <si>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</si>
  <si>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</si>
  <si>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</si>
  <si>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</si>
  <si>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</si>
  <si>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</si>
  <si>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</si>
  <si>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</si>
  <si>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</si>
  <si>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</si>
  <si>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</si>
  <si>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</si>
  <si>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</si>
  <si>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</si>
  <si>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</si>
  <si>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</si>
  <si>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</si>
  <si>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</si>
  <si>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</si>
  <si>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</si>
  <si>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</si>
  <si>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</si>
  <si>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</si>
  <si>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</si>
  <si>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</si>
  <si>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</si>
  <si>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</si>
  <si>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</si>
  <si>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</si>
  <si>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</si>
  <si>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</si>
  <si>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Ing. Miroslav Sukup</t>
  </si>
  <si>
    <t>2021_27_18</t>
  </si>
  <si>
    <t>DC DS Tábor</t>
  </si>
  <si>
    <t>E.ON Česká republika, s. r. o.</t>
  </si>
  <si>
    <t>F. A. Gerstnera 2151/6</t>
  </si>
  <si>
    <t>České Budějovice-České Budějovice 7</t>
  </si>
  <si>
    <t>37001</t>
  </si>
  <si>
    <t>25733591</t>
  </si>
  <si>
    <t>CZ25733591</t>
  </si>
  <si>
    <t>Hema CB s.r.o.</t>
  </si>
  <si>
    <t>Budějovická 467</t>
  </si>
  <si>
    <t>Vodňany-Vodňany II</t>
  </si>
  <si>
    <t>38901</t>
  </si>
  <si>
    <t>07562501</t>
  </si>
  <si>
    <t>CZ07562501</t>
  </si>
  <si>
    <t>Stavba</t>
  </si>
  <si>
    <t>IO 01</t>
  </si>
  <si>
    <t>Elektroinstalace</t>
  </si>
  <si>
    <t>1</t>
  </si>
  <si>
    <t>SO 01</t>
  </si>
  <si>
    <t>Stavební část</t>
  </si>
  <si>
    <t>SO VRN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</si>
  <si>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</si>
  <si>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</si>
  <si>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</si>
  <si>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</si>
  <si>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</si>
  <si>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</si>
  <si>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</si>
  <si>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</si>
  <si>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</si>
  <si>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63</t>
  </si>
  <si>
    <t>Podlahy a podlahové konstrukce</t>
  </si>
  <si>
    <t>91</t>
  </si>
  <si>
    <t>Doplňující práce na komunikaci</t>
  </si>
  <si>
    <t>99</t>
  </si>
  <si>
    <t>Staveništní přesun hmot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</si>
  <si>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</si>
  <si>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</si>
  <si>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</si>
  <si>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</si>
  <si>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</si>
  <si>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</si>
  <si>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</si>
  <si>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</si>
  <si>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</si>
  <si>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</si>
  <si>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</si>
  <si>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</si>
  <si>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</si>
  <si>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</si>
  <si>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</si>
  <si>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</si>
  <si>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</si>
  <si>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</si>
  <si>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</si>
  <si>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</si>
  <si>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</si>
  <si>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</si>
  <si>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</si>
  <si>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</si>
  <si>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</si>
  <si>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</si>
  <si>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</si>
  <si>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</si>
  <si>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</si>
  <si>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</si>
  <si>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</si>
  <si>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</si>
  <si>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</si>
  <si>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</si>
  <si>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NC01</t>
  </si>
  <si>
    <t>Kabel CYKY 4x70 vč montáže</t>
  </si>
  <si>
    <t>m</t>
  </si>
  <si>
    <t>Vlastní</t>
  </si>
  <si>
    <t>Indiv</t>
  </si>
  <si>
    <t>Práce</t>
  </si>
  <si>
    <t>POL1_9</t>
  </si>
  <si>
    <t>NC02</t>
  </si>
  <si>
    <t>Kabel CYKY 5x70 vč montáže</t>
  </si>
  <si>
    <t>NC03</t>
  </si>
  <si>
    <t>Trubka  KOPOFLEX průměr 110 vč montáže</t>
  </si>
  <si>
    <t>NC04</t>
  </si>
  <si>
    <t>Vodič zemnící FeZn průměr 10 vč montáže</t>
  </si>
  <si>
    <t>NC05</t>
  </si>
  <si>
    <t>Pásek zemnící FeZn 30/4 vč montáže</t>
  </si>
  <si>
    <t>NC06</t>
  </si>
  <si>
    <t>Svorka hromosvodná SP1 vč montáže</t>
  </si>
  <si>
    <t>ks</t>
  </si>
  <si>
    <t>NC07</t>
  </si>
  <si>
    <t>Svorka hromosvodná SR03 vč montáže</t>
  </si>
  <si>
    <t>NC08</t>
  </si>
  <si>
    <t>Výkop pro pilíř RE</t>
  </si>
  <si>
    <t>NC09</t>
  </si>
  <si>
    <t>Základ pro pilíř RE</t>
  </si>
  <si>
    <t>NC10</t>
  </si>
  <si>
    <t>Rozvaděč RE - dle specifikace např. NR212/NKD7D/3VA22 vč montáže</t>
  </si>
  <si>
    <t>NC11</t>
  </si>
  <si>
    <t>Výkop kabelové rýhy 35x80 včetně záhozů a hutnění</t>
  </si>
  <si>
    <t>NC12</t>
  </si>
  <si>
    <t>Napojení v nové KS vč. sady pojistek</t>
  </si>
  <si>
    <t>NC13</t>
  </si>
  <si>
    <t>Výstražná fólie PVC š=22cm vč montáže</t>
  </si>
  <si>
    <t>NC14</t>
  </si>
  <si>
    <t>Písek zásypový</t>
  </si>
  <si>
    <t>m3</t>
  </si>
  <si>
    <t>NC15</t>
  </si>
  <si>
    <t>Úprava zeminou</t>
  </si>
  <si>
    <t>m2</t>
  </si>
  <si>
    <t>NC16</t>
  </si>
  <si>
    <t>Kabelová značka vč montáže</t>
  </si>
  <si>
    <t>NC17</t>
  </si>
  <si>
    <t>Osetí travou</t>
  </si>
  <si>
    <t>NC18</t>
  </si>
  <si>
    <t>Podružný materiál</t>
  </si>
  <si>
    <t>Specifikace</t>
  </si>
  <si>
    <t>POL3_0</t>
  </si>
  <si>
    <t>NC19</t>
  </si>
  <si>
    <t>PPV</t>
  </si>
  <si>
    <t>NC20</t>
  </si>
  <si>
    <t>Přesuny</t>
  </si>
  <si>
    <t>kpl</t>
  </si>
  <si>
    <t>R-položka</t>
  </si>
  <si>
    <t>POL12_1</t>
  </si>
  <si>
    <t>NC21</t>
  </si>
  <si>
    <t xml:space="preserve">Revize </t>
  </si>
  <si>
    <t>POL1_</t>
  </si>
  <si>
    <t>SUM</t>
  </si>
  <si>
    <t>Poznámky uchazeče k zadání</t>
  </si>
  <si>
    <t>POPUZIV</t>
  </si>
  <si>
    <t>END</t>
  </si>
  <si>
    <t>113107515R00</t>
  </si>
  <si>
    <t>Odstranění podkladu pl. 50 m2,kam.drcené tl.15 cm</t>
  </si>
  <si>
    <t>RTS 22/ I</t>
  </si>
  <si>
    <t>stávající plocha : 1*1</t>
  </si>
  <si>
    <t>VV</t>
  </si>
  <si>
    <t>0,4*0,4*4</t>
  </si>
  <si>
    <t>113109315R00</t>
  </si>
  <si>
    <t>Odstranění podkladu pl.50 m2, bet.prostý tl.15 cm</t>
  </si>
  <si>
    <t>139601103R00</t>
  </si>
  <si>
    <t>Ruční výkop jam, rýh a šachet v hornině tř. 4</t>
  </si>
  <si>
    <t>patka : 1*1*(1-0,05+0,15-0,15-0,15)</t>
  </si>
  <si>
    <t>dorazy : 0,4*0,4*0,8*2*2</t>
  </si>
  <si>
    <t>162701105R00</t>
  </si>
  <si>
    <t>Vodorovné přemístění výkopku z hor.1-4 do 10000 m</t>
  </si>
  <si>
    <t>ruční výkop : 1,312</t>
  </si>
  <si>
    <t>162701109R00</t>
  </si>
  <si>
    <t>Příplatek k vod. přemístění hor.1-4 za další 1 km</t>
  </si>
  <si>
    <t>1,312*10</t>
  </si>
  <si>
    <t>167101101R00</t>
  </si>
  <si>
    <t>Nakládání výkopku z hor.1-4 v množství do 100 m3</t>
  </si>
  <si>
    <t>patka : 1,312</t>
  </si>
  <si>
    <t>171201201R00</t>
  </si>
  <si>
    <t>Uložení sypaniny na skl.-sypanina na výšku přes 2m</t>
  </si>
  <si>
    <t>181101102R00</t>
  </si>
  <si>
    <t>Úprava pláně v zářezech v hor. 1-4, se zhutněním</t>
  </si>
  <si>
    <t>199000002R00</t>
  </si>
  <si>
    <t>Poplatek za skládku horniny 1- 4</t>
  </si>
  <si>
    <t>271531112R00</t>
  </si>
  <si>
    <t>Polštář základu z kameniva hr. drceného 32-63 mm</t>
  </si>
  <si>
    <t>patka : 1*1*0,15</t>
  </si>
  <si>
    <t>274353111R00</t>
  </si>
  <si>
    <t>Bednění kotev.otvorů pasů do 0,02 m2, hl. 0,5 m</t>
  </si>
  <si>
    <t>kus</t>
  </si>
  <si>
    <t>275321411R00</t>
  </si>
  <si>
    <t>Železobeton základových patek C 25/30</t>
  </si>
  <si>
    <t>patka : 1*1*1</t>
  </si>
  <si>
    <t>dorazy : 0,4*0,4*0,8*4</t>
  </si>
  <si>
    <t>275361821R00</t>
  </si>
  <si>
    <t>Výztuž základ. patek z betonářské oceli 10 505 (R)</t>
  </si>
  <si>
    <t>t</t>
  </si>
  <si>
    <t>patka : 0,05</t>
  </si>
  <si>
    <t>388996141R00</t>
  </si>
  <si>
    <t>Chránička kabelu z HDPE do DN 110 mm</t>
  </si>
  <si>
    <t>631319161R00</t>
  </si>
  <si>
    <t>Příplatek za konečnou úpravu mazanin</t>
  </si>
  <si>
    <t>919735124R00</t>
  </si>
  <si>
    <t>Řezání stávajícího betonového krytu tl. 15 - 20 cm</t>
  </si>
  <si>
    <t>stávající plocha : 1*4</t>
  </si>
  <si>
    <t>0,4*4*4</t>
  </si>
  <si>
    <t>40445445</t>
  </si>
  <si>
    <t xml:space="preserve">Montáž dorazového sloupku </t>
  </si>
  <si>
    <t>2*2</t>
  </si>
  <si>
    <t>40445230RX</t>
  </si>
  <si>
    <t>Dorazový sloupek 7x7x80 cm</t>
  </si>
  <si>
    <t>POL3_</t>
  </si>
  <si>
    <t>2+2</t>
  </si>
  <si>
    <t>998224111R00</t>
  </si>
  <si>
    <t>Přesun hmot, pozemní komunikace, kryt betonový</t>
  </si>
  <si>
    <t>Přesun hmot</t>
  </si>
  <si>
    <t>POL7_</t>
  </si>
  <si>
    <t>979094211R00</t>
  </si>
  <si>
    <t>Nakládání nebo překládání vybourané suti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</si>
  <si>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</si>
  <si>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</si>
  <si>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</si>
  <si>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</si>
  <si>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</si>
  <si>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</si>
  <si>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979990103R00</t>
  </si>
  <si>
    <t xml:space="preserve">Poplatek za uložení suti </t>
  </si>
  <si>
    <t>979093111R00</t>
  </si>
  <si>
    <t>Uložení suti na skládku bez zhutnění</t>
  </si>
  <si>
    <t>005111021R</t>
  </si>
  <si>
    <t>Vytyčení IS dle pokynů investora při stavbě</t>
  </si>
  <si>
    <t>Soubor</t>
  </si>
  <si>
    <t>VRN</t>
  </si>
  <si>
    <t>POL99_8</t>
  </si>
  <si>
    <t>Zaměření a vytýčení stávajících inženýrských sítí  v místě stavby z hlediska jejich ochrany při provádění stavby : 1</t>
  </si>
  <si>
    <t>005121 R</t>
  </si>
  <si>
    <t>Zařízení staveniště</t>
  </si>
  <si>
    <t>Veškeré náklady spojené s vybudováním, provozem a odstraněním zařízení staveniště. Max. 2,4% ceny ze stavební části zakázky : 1</t>
  </si>
  <si>
    <t>005121020R</t>
  </si>
  <si>
    <t>Vedlejší rozpočtové náklady</t>
  </si>
  <si>
    <t>Max. 5% ceny ze stavební část : 5</t>
  </si>
  <si>
    <t>005241020R</t>
  </si>
  <si>
    <t xml:space="preserve">Geodetické zaměření skutečného provedení vč vypracování geometrického plánu pro vklad do KN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</si>
</sst>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7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opLeftCell="B18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24</v>
      </c>
      <c r="C2" s="105"/>
      <c r="D2" s="106" t="s">
        <v>44</v>
      </c>
      <c r="E2" s="107" t="s">
        <v>45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23</v>
      </c>
      <c r="D5" s="120" t="s">
        <v>46</v>
      </c>
      <c r="E5" s="87"/>
      <c r="F5" s="87"/>
      <c r="G5" s="87"/>
      <c r="H5" s="18" t="s">
        <v>42</v>
      </c>
      <c r="I5" s="124" t="s">
        <v>50</v>
      </c>
      <c r="J5" s="8"/>
    </row>
    <row r="6" spans="1:15" ht="15.75" customHeight="1" x14ac:dyDescent="0.2">
      <c r="A6" s="2"/>
      <c r="B6" s="27"/>
      <c r="C6" s="52"/>
      <c r="D6" s="121" t="s">
        <v>47</v>
      </c>
      <c r="E6" s="88"/>
      <c r="F6" s="88"/>
      <c r="G6" s="88"/>
      <c r="H6" s="18" t="s">
        <v>36</v>
      </c>
      <c r="I6" s="124" t="s">
        <v>51</v>
      </c>
      <c r="J6" s="8"/>
    </row>
    <row r="7" spans="1:15" ht="15.75" customHeight="1" x14ac:dyDescent="0.2">
      <c r="A7" s="2"/>
      <c r="B7" s="28"/>
      <c r="C7" s="53"/>
      <c r="D7" s="123" t="s">
        <v>49</v>
      </c>
      <c r="E7" s="122" t="s">
        <v>48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21</v>
      </c>
      <c r="D8" s="125" t="s">
        <v>52</v>
      </c>
      <c r="H8" s="18" t="s">
        <v>42</v>
      </c>
      <c r="I8" s="124" t="s">
        <v>56</v>
      </c>
      <c r="J8" s="8"/>
    </row>
    <row r="9" spans="1:15" ht="15.75" hidden="1" customHeight="1" x14ac:dyDescent="0.2">
      <c r="A9" s="2"/>
      <c r="B9" s="2"/>
      <c r="D9" s="125" t="s">
        <v>53</v>
      </c>
      <c r="H9" s="18" t="s">
        <v>36</v>
      </c>
      <c r="I9" s="124" t="s">
        <v>57</v>
      </c>
      <c r="J9" s="8"/>
    </row>
    <row r="10" spans="1:15" ht="15.75" hidden="1" customHeight="1" x14ac:dyDescent="0.2">
      <c r="A10" s="2"/>
      <c r="B10" s="34"/>
      <c r="C10" s="53"/>
      <c r="D10" s="123" t="s">
        <v>55</v>
      </c>
      <c r="E10" s="126" t="s">
        <v>54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 t="s">
        <v>43</v>
      </c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4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SUMIF(F53:F62,A16,I53:I62)+SUMIF(F53:F62,"PSU",I53:I62)</f>
        <v>0</v>
      </c>
      <c r="J16" s="81"/>
    </row>
    <row r="17" spans="1:10" ht="23.25" customHeight="1" x14ac:dyDescent="0.2">
      <c r="A17" s="194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SUMIF(F53:F62,A17,I53:I62)</f>
        <v>0</v>
      </c>
      <c r="J17" s="81"/>
    </row>
    <row r="18" spans="1:10" ht="23.25" customHeight="1" x14ac:dyDescent="0.2">
      <c r="A18" s="194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SUMIF(F53:F62,A18,I53:I62)</f>
        <v>0</v>
      </c>
      <c r="J18" s="81"/>
    </row>
    <row r="19" spans="1:10" ht="23.25" customHeight="1" x14ac:dyDescent="0.2">
      <c r="A19" s="194" t="s">
        <v>85</v>
      </c>
      <c r="B19" s="37" t="s">
        <v>29</v>
      </c>
      <c r="C19" s="58"/>
      <c r="D19" s="59"/>
      <c r="E19" s="79"/>
      <c r="F19" s="80"/>
      <c r="G19" s="79"/>
      <c r="H19" s="80"/>
      <c r="I19" s="79">
        <f>SUMIF(F53:F62,A19,I53:I62)</f>
        <v>0</v>
      </c>
      <c r="J19" s="81"/>
    </row>
    <row r="20" spans="1:10" ht="23.25" customHeight="1" x14ac:dyDescent="0.2">
      <c r="A20" s="194" t="s">
        <v>86</v>
      </c>
      <c r="B20" s="37" t="s">
        <v>30</v>
      </c>
      <c r="C20" s="58"/>
      <c r="D20" s="59"/>
      <c r="E20" s="79"/>
      <c r="F20" s="80"/>
      <c r="G20" s="79"/>
      <c r="H20" s="80"/>
      <c r="I20" s="79">
        <f>SUMIF(F53:F62,A20,I53:I62)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4" t="s">
        <v>25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37</v>
      </c>
      <c r="C29" s="170"/>
      <c r="D29" s="170"/>
      <c r="E29" s="170"/>
      <c r="F29" s="171"/>
      <c r="G29" s="172">
        <f>A27</f>
        <v>0</v>
      </c>
      <c r="H29" s="172"/>
      <c r="I29" s="172"/>
      <c r="J29" s="173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58</v>
      </c>
      <c r="C39" s="146"/>
      <c r="D39" s="146"/>
      <c r="E39" s="146"/>
      <c r="F39" s="147">
        <f>'IO 01 1 Pol'!AE31+'SO 01 1 Pol'!AE64+'SO VRN 1 Pol'!AE18</f>
        <v>0</v>
      </c>
      <c r="G39" s="148">
        <f>'IO 01 1 Pol'!AF31+'SO 01 1 Pol'!AF64+'SO VRN 1 Pol'!AF18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">
      <c r="A40" s="135">
        <v>2</v>
      </c>
      <c r="B40" s="151" t="s">
        <v>59</v>
      </c>
      <c r="C40" s="152" t="s">
        <v>60</v>
      </c>
      <c r="D40" s="152"/>
      <c r="E40" s="152"/>
      <c r="F40" s="153">
        <f>'IO 01 1 Pol'!AE31</f>
        <v>0</v>
      </c>
      <c r="G40" s="154">
        <f>'IO 01 1 Pol'!AF31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5">
        <v>3</v>
      </c>
      <c r="B41" s="156" t="s">
        <v>61</v>
      </c>
      <c r="C41" s="146" t="s">
        <v>60</v>
      </c>
      <c r="D41" s="146"/>
      <c r="E41" s="146"/>
      <c r="F41" s="157">
        <f>'IO 01 1 Pol'!AE31</f>
        <v>0</v>
      </c>
      <c r="G41" s="149">
        <f>'IO 01 1 Pol'!AF31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customHeight="1" x14ac:dyDescent="0.2">
      <c r="A42" s="135">
        <v>2</v>
      </c>
      <c r="B42" s="151" t="s">
        <v>62</v>
      </c>
      <c r="C42" s="152" t="s">
        <v>63</v>
      </c>
      <c r="D42" s="152"/>
      <c r="E42" s="152"/>
      <c r="F42" s="153">
        <f>'SO 01 1 Pol'!AE64</f>
        <v>0</v>
      </c>
      <c r="G42" s="154">
        <f>'SO 01 1 Pol'!AF64</f>
        <v>0</v>
      </c>
      <c r="H42" s="154">
        <f>(F42*SazbaDPH1/100)+(G42*SazbaDPH2/100)</f>
        <v>0</v>
      </c>
      <c r="I42" s="154">
        <f>F42+G42+H42</f>
        <v>0</v>
      </c>
      <c r="J42" s="155" t="str">
        <f>IF(CenaCelkemVypocet=0,"",I42/CenaCelkemVypocet*100)</f>
        <v/>
      </c>
    </row>
    <row r="43" spans="1:10" ht="25.5" customHeight="1" x14ac:dyDescent="0.2">
      <c r="A43" s="135">
        <v>3</v>
      </c>
      <c r="B43" s="156" t="s">
        <v>61</v>
      </c>
      <c r="C43" s="146" t="s">
        <v>63</v>
      </c>
      <c r="D43" s="146"/>
      <c r="E43" s="146"/>
      <c r="F43" s="157">
        <f>'SO 01 1 Pol'!AE64</f>
        <v>0</v>
      </c>
      <c r="G43" s="149">
        <f>'SO 01 1 Pol'!AF64</f>
        <v>0</v>
      </c>
      <c r="H43" s="149">
        <f>(F43*SazbaDPH1/100)+(G43*SazbaDPH2/100)</f>
        <v>0</v>
      </c>
      <c r="I43" s="149">
        <f>F43+G43+H43</f>
        <v>0</v>
      </c>
      <c r="J43" s="150" t="str">
        <f>IF(CenaCelkemVypocet=0,"",I43/CenaCelkemVypocet*100)</f>
        <v/>
      </c>
    </row>
    <row r="44" spans="1:10" ht="25.5" customHeight="1" x14ac:dyDescent="0.2">
      <c r="A44" s="135">
        <v>2</v>
      </c>
      <c r="B44" s="151" t="s">
        <v>64</v>
      </c>
      <c r="C44" s="152" t="s">
        <v>29</v>
      </c>
      <c r="D44" s="152"/>
      <c r="E44" s="152"/>
      <c r="F44" s="153">
        <f>'SO VRN 1 Pol'!AE18</f>
        <v>0</v>
      </c>
      <c r="G44" s="154">
        <f>'SO VRN 1 Pol'!AF18</f>
        <v>0</v>
      </c>
      <c r="H44" s="154">
        <f>(F44*SazbaDPH1/100)+(G44*SazbaDPH2/100)</f>
        <v>0</v>
      </c>
      <c r="I44" s="154">
        <f>F44+G44+H44</f>
        <v>0</v>
      </c>
      <c r="J44" s="155" t="str">
        <f>IF(CenaCelkemVypocet=0,"",I44/CenaCelkemVypocet*100)</f>
        <v/>
      </c>
    </row>
    <row r="45" spans="1:10" ht="25.5" customHeight="1" x14ac:dyDescent="0.2">
      <c r="A45" s="135">
        <v>3</v>
      </c>
      <c r="B45" s="156" t="s">
        <v>61</v>
      </c>
      <c r="C45" s="146" t="s">
        <v>29</v>
      </c>
      <c r="D45" s="146"/>
      <c r="E45" s="146"/>
      <c r="F45" s="157">
        <f>'SO VRN 1 Pol'!AE18</f>
        <v>0</v>
      </c>
      <c r="G45" s="149">
        <f>'SO VRN 1 Pol'!AF18</f>
        <v>0</v>
      </c>
      <c r="H45" s="149">
        <f>(F45*SazbaDPH1/100)+(G45*SazbaDPH2/100)</f>
        <v>0</v>
      </c>
      <c r="I45" s="149">
        <f>F45+G45+H45</f>
        <v>0</v>
      </c>
      <c r="J45" s="150" t="str">
        <f>IF(CenaCelkemVypocet=0,"",I45/CenaCelkemVypocet*100)</f>
        <v/>
      </c>
    </row>
    <row r="46" spans="1:10" ht="25.5" customHeight="1" x14ac:dyDescent="0.2">
      <c r="A46" s="135"/>
      <c r="B46" s="158" t="s">
        <v>65</v>
      </c>
      <c r="C46" s="159"/>
      <c r="D46" s="159"/>
      <c r="E46" s="160"/>
      <c r="F46" s="161">
        <f>SUMIF(A39:A45,"=1",F39:F45)</f>
        <v>0</v>
      </c>
      <c r="G46" s="162">
        <f>SUMIF(A39:A45,"=1",G39:G45)</f>
        <v>0</v>
      </c>
      <c r="H46" s="162">
        <f>SUMIF(A39:A45,"=1",H39:H45)</f>
        <v>0</v>
      </c>
      <c r="I46" s="162">
        <f>SUMIF(A39:A45,"=1",I39:I45)</f>
        <v>0</v>
      </c>
      <c r="J46" s="163">
        <f>SUMIF(A39:A45,"=1",J39:J45)</f>
        <v>0</v>
      </c>
    </row>
    <row r="50" spans="1:10" ht="15.75" x14ac:dyDescent="0.25">
      <c r="B50" s="174" t="s">
        <v>67</v>
      </c>
    </row>
    <row r="52" spans="1:10" ht="25.5" customHeight="1" x14ac:dyDescent="0.2">
      <c r="A52" s="176"/>
      <c r="B52" s="179" t="s">
        <v>18</v>
      </c>
      <c r="C52" s="179" t="s">
        <v>6</v>
      </c>
      <c r="D52" s="180"/>
      <c r="E52" s="180"/>
      <c r="F52" s="181" t="s">
        <v>68</v>
      </c>
      <c r="G52" s="181"/>
      <c r="H52" s="181"/>
      <c r="I52" s="181" t="s">
        <v>31</v>
      </c>
      <c r="J52" s="181" t="s">
        <v>0</v>
      </c>
    </row>
    <row r="53" spans="1:10" ht="36.75" customHeight="1" x14ac:dyDescent="0.2">
      <c r="A53" s="177"/>
      <c r="B53" s="182" t="s">
        <v>61</v>
      </c>
      <c r="C53" s="183" t="s">
        <v>69</v>
      </c>
      <c r="D53" s="184"/>
      <c r="E53" s="184"/>
      <c r="F53" s="190" t="s">
        <v>26</v>
      </c>
      <c r="G53" s="191"/>
      <c r="H53" s="191"/>
      <c r="I53" s="191">
        <f>'SO 01 1 Pol'!G8</f>
        <v>0</v>
      </c>
      <c r="J53" s="188" t="str">
        <f>IF(I63=0,"",I53/I63*100)</f>
        <v/>
      </c>
    </row>
    <row r="54" spans="1:10" ht="36.75" customHeight="1" x14ac:dyDescent="0.2">
      <c r="A54" s="177"/>
      <c r="B54" s="182" t="s">
        <v>70</v>
      </c>
      <c r="C54" s="183" t="s">
        <v>71</v>
      </c>
      <c r="D54" s="184"/>
      <c r="E54" s="184"/>
      <c r="F54" s="190" t="s">
        <v>26</v>
      </c>
      <c r="G54" s="191"/>
      <c r="H54" s="191"/>
      <c r="I54" s="191">
        <f>'SO 01 1 Pol'!G30</f>
        <v>0</v>
      </c>
      <c r="J54" s="188" t="str">
        <f>IF(I63=0,"",I54/I63*100)</f>
        <v/>
      </c>
    </row>
    <row r="55" spans="1:10" ht="36.75" customHeight="1" x14ac:dyDescent="0.2">
      <c r="A55" s="177"/>
      <c r="B55" s="182" t="s">
        <v>72</v>
      </c>
      <c r="C55" s="183" t="s">
        <v>73</v>
      </c>
      <c r="D55" s="184"/>
      <c r="E55" s="184"/>
      <c r="F55" s="190" t="s">
        <v>26</v>
      </c>
      <c r="G55" s="191"/>
      <c r="H55" s="191"/>
      <c r="I55" s="191">
        <f>'SO 01 1 Pol'!G40</f>
        <v>0</v>
      </c>
      <c r="J55" s="188" t="str">
        <f>IF(I63=0,"",I55/I63*100)</f>
        <v/>
      </c>
    </row>
    <row r="56" spans="1:10" ht="36.75" customHeight="1" x14ac:dyDescent="0.2">
      <c r="A56" s="177"/>
      <c r="B56" s="182" t="s">
        <v>74</v>
      </c>
      <c r="C56" s="183" t="s">
        <v>75</v>
      </c>
      <c r="D56" s="184"/>
      <c r="E56" s="184"/>
      <c r="F56" s="190" t="s">
        <v>26</v>
      </c>
      <c r="G56" s="191"/>
      <c r="H56" s="191"/>
      <c r="I56" s="191">
        <f>'SO 01 1 Pol'!G43</f>
        <v>0</v>
      </c>
      <c r="J56" s="188" t="str">
        <f>IF(I63=0,"",I56/I63*100)</f>
        <v/>
      </c>
    </row>
    <row r="57" spans="1:10" ht="36.75" customHeight="1" x14ac:dyDescent="0.2">
      <c r="A57" s="177"/>
      <c r="B57" s="182" t="s">
        <v>76</v>
      </c>
      <c r="C57" s="183" t="s">
        <v>77</v>
      </c>
      <c r="D57" s="184"/>
      <c r="E57" s="184"/>
      <c r="F57" s="190" t="s">
        <v>26</v>
      </c>
      <c r="G57" s="191"/>
      <c r="H57" s="191"/>
      <c r="I57" s="191">
        <f>'SO 01 1 Pol'!G47</f>
        <v>0</v>
      </c>
      <c r="J57" s="188" t="str">
        <f>IF(I63=0,"",I57/I63*100)</f>
        <v/>
      </c>
    </row>
    <row r="58" spans="1:10" ht="36.75" customHeight="1" x14ac:dyDescent="0.2">
      <c r="A58" s="177"/>
      <c r="B58" s="182" t="s">
        <v>78</v>
      </c>
      <c r="C58" s="183" t="s">
        <v>79</v>
      </c>
      <c r="D58" s="184"/>
      <c r="E58" s="184"/>
      <c r="F58" s="190" t="s">
        <v>26</v>
      </c>
      <c r="G58" s="191"/>
      <c r="H58" s="191"/>
      <c r="I58" s="191">
        <f>'SO 01 1 Pol'!G55</f>
        <v>0</v>
      </c>
      <c r="J58" s="188" t="str">
        <f>IF(I63=0,"",I58/I63*100)</f>
        <v/>
      </c>
    </row>
    <row r="59" spans="1:10" ht="36.75" customHeight="1" x14ac:dyDescent="0.2">
      <c r="A59" s="177"/>
      <c r="B59" s="182" t="s">
        <v>80</v>
      </c>
      <c r="C59" s="183" t="s">
        <v>81</v>
      </c>
      <c r="D59" s="184"/>
      <c r="E59" s="184"/>
      <c r="F59" s="190" t="s">
        <v>28</v>
      </c>
      <c r="G59" s="191"/>
      <c r="H59" s="191"/>
      <c r="I59" s="191">
        <f>'IO 01 1 Pol'!G8</f>
        <v>0</v>
      </c>
      <c r="J59" s="188" t="str">
        <f>IF(I63=0,"",I59/I63*100)</f>
        <v/>
      </c>
    </row>
    <row r="60" spans="1:10" ht="36.75" customHeight="1" x14ac:dyDescent="0.2">
      <c r="A60" s="177"/>
      <c r="B60" s="182" t="s">
        <v>82</v>
      </c>
      <c r="C60" s="183" t="s">
        <v>83</v>
      </c>
      <c r="D60" s="184"/>
      <c r="E60" s="184"/>
      <c r="F60" s="190" t="s">
        <v>84</v>
      </c>
      <c r="G60" s="191"/>
      <c r="H60" s="191"/>
      <c r="I60" s="191">
        <f>'SO 01 1 Pol'!G57</f>
        <v>0</v>
      </c>
      <c r="J60" s="188" t="str">
        <f>IF(I63=0,"",I60/I63*100)</f>
        <v/>
      </c>
    </row>
    <row r="61" spans="1:10" ht="36.75" customHeight="1" x14ac:dyDescent="0.2">
      <c r="A61" s="177"/>
      <c r="B61" s="182" t="s">
        <v>85</v>
      </c>
      <c r="C61" s="183" t="s">
        <v>29</v>
      </c>
      <c r="D61" s="184"/>
      <c r="E61" s="184"/>
      <c r="F61" s="190" t="s">
        <v>85</v>
      </c>
      <c r="G61" s="191"/>
      <c r="H61" s="191"/>
      <c r="I61" s="191">
        <f>'SO VRN 1 Pol'!G8</f>
        <v>0</v>
      </c>
      <c r="J61" s="188" t="str">
        <f>IF(I63=0,"",I61/I63*100)</f>
        <v/>
      </c>
    </row>
    <row r="62" spans="1:10" ht="36.75" customHeight="1" x14ac:dyDescent="0.2">
      <c r="A62" s="177"/>
      <c r="B62" s="182" t="s">
        <v>86</v>
      </c>
      <c r="C62" s="183" t="s">
        <v>30</v>
      </c>
      <c r="D62" s="184"/>
      <c r="E62" s="184"/>
      <c r="F62" s="190" t="s">
        <v>86</v>
      </c>
      <c r="G62" s="191"/>
      <c r="H62" s="191"/>
      <c r="I62" s="191">
        <f>'SO VRN 1 Pol'!G15</f>
        <v>0</v>
      </c>
      <c r="J62" s="188" t="str">
        <f>IF(I63=0,"",I62/I63*100)</f>
        <v/>
      </c>
    </row>
    <row r="63" spans="1:10" ht="25.5" customHeight="1" x14ac:dyDescent="0.2">
      <c r="A63" s="178"/>
      <c r="B63" s="185" t="s">
        <v>1</v>
      </c>
      <c r="C63" s="186"/>
      <c r="D63" s="187"/>
      <c r="E63" s="187"/>
      <c r="F63" s="192"/>
      <c r="G63" s="193"/>
      <c r="H63" s="193"/>
      <c r="I63" s="193">
        <f>SUM(I53:I62)</f>
        <v>0</v>
      </c>
      <c r="J63" s="189">
        <f>SUM(J53:J62)</f>
        <v>0</v>
      </c>
    </row>
    <row r="64" spans="1:10" x14ac:dyDescent="0.2">
      <c r="F64" s="133"/>
      <c r="G64" s="133"/>
      <c r="H64" s="133"/>
      <c r="I64" s="133"/>
      <c r="J64" s="134"/>
    </row>
    <row r="65" spans="6:10" x14ac:dyDescent="0.2">
      <c r="F65" s="133"/>
      <c r="G65" s="133"/>
      <c r="H65" s="133"/>
      <c r="I65" s="133"/>
      <c r="J65" s="134"/>
    </row>
    <row r="66" spans="6:10" x14ac:dyDescent="0.2">
      <c r="F66" s="133"/>
      <c r="G66" s="133"/>
      <c r="H66" s="133"/>
      <c r="I66" s="133"/>
      <c r="J66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C44:E44"/>
    <mergeCell ref="C45:E45"/>
    <mergeCell ref="B46:E46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5A057-AB11-4303-A19F-4866F0DB99D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38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87</v>
      </c>
    </row>
    <row r="2" spans="1:60" ht="24.95" customHeight="1" x14ac:dyDescent="0.2">
      <c r="A2" s="196" t="s">
        <v>8</v>
      </c>
      <c r="B2" s="48" t="s">
        <v>44</v>
      </c>
      <c r="C2" s="199" t="s">
        <v>45</v>
      </c>
      <c r="D2" s="197"/>
      <c r="E2" s="197"/>
      <c r="F2" s="197"/>
      <c r="G2" s="198"/>
      <c r="AG2" t="s">
        <v>88</v>
      </c>
    </row>
    <row r="3" spans="1:60" ht="24.95" customHeight="1" x14ac:dyDescent="0.2">
      <c r="A3" s="196" t="s">
        <v>9</v>
      </c>
      <c r="B3" s="48" t="s">
        <v>59</v>
      </c>
      <c r="C3" s="199" t="s">
        <v>60</v>
      </c>
      <c r="D3" s="197"/>
      <c r="E3" s="197"/>
      <c r="F3" s="197"/>
      <c r="G3" s="198"/>
      <c r="AC3" s="175" t="s">
        <v>88</v>
      </c>
      <c r="AG3" t="s">
        <v>89</v>
      </c>
    </row>
    <row r="4" spans="1:60" ht="24.95" customHeight="1" x14ac:dyDescent="0.2">
      <c r="A4" s="200" t="s">
        <v>10</v>
      </c>
      <c r="B4" s="201" t="s">
        <v>61</v>
      </c>
      <c r="C4" s="202" t="s">
        <v>60</v>
      </c>
      <c r="D4" s="203"/>
      <c r="E4" s="203"/>
      <c r="F4" s="203"/>
      <c r="G4" s="204"/>
      <c r="AG4" t="s">
        <v>90</v>
      </c>
    </row>
    <row r="5" spans="1:60" x14ac:dyDescent="0.2">
      <c r="D5" s="10"/>
    </row>
    <row r="6" spans="1:60" ht="38.25" x14ac:dyDescent="0.2">
      <c r="A6" s="206" t="s">
        <v>91</v>
      </c>
      <c r="B6" s="208" t="s">
        <v>92</v>
      </c>
      <c r="C6" s="208" t="s">
        <v>93</v>
      </c>
      <c r="D6" s="207" t="s">
        <v>94</v>
      </c>
      <c r="E6" s="206" t="s">
        <v>95</v>
      </c>
      <c r="F6" s="205" t="s">
        <v>96</v>
      </c>
      <c r="G6" s="206" t="s">
        <v>31</v>
      </c>
      <c r="H6" s="209" t="s">
        <v>32</v>
      </c>
      <c r="I6" s="209" t="s">
        <v>97</v>
      </c>
      <c r="J6" s="209" t="s">
        <v>33</v>
      </c>
      <c r="K6" s="209" t="s">
        <v>98</v>
      </c>
      <c r="L6" s="209" t="s">
        <v>99</v>
      </c>
      <c r="M6" s="209" t="s">
        <v>100</v>
      </c>
      <c r="N6" s="209" t="s">
        <v>101</v>
      </c>
      <c r="O6" s="209" t="s">
        <v>102</v>
      </c>
      <c r="P6" s="209" t="s">
        <v>103</v>
      </c>
      <c r="Q6" s="209" t="s">
        <v>104</v>
      </c>
      <c r="R6" s="209" t="s">
        <v>105</v>
      </c>
      <c r="S6" s="209" t="s">
        <v>106</v>
      </c>
      <c r="T6" s="209" t="s">
        <v>107</v>
      </c>
      <c r="U6" s="209" t="s">
        <v>108</v>
      </c>
      <c r="V6" s="209" t="s">
        <v>109</v>
      </c>
      <c r="W6" s="209" t="s">
        <v>110</v>
      </c>
      <c r="X6" s="209" t="s">
        <v>111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32" t="s">
        <v>112</v>
      </c>
      <c r="B8" s="233" t="s">
        <v>80</v>
      </c>
      <c r="C8" s="251" t="s">
        <v>81</v>
      </c>
      <c r="D8" s="234"/>
      <c r="E8" s="235"/>
      <c r="F8" s="236"/>
      <c r="G8" s="237">
        <f>SUMIF(AG9:AG29,"&lt;&gt;NOR",G9:G29)</f>
        <v>0</v>
      </c>
      <c r="H8" s="231"/>
      <c r="I8" s="231">
        <f>SUM(I9:I29)</f>
        <v>0</v>
      </c>
      <c r="J8" s="231"/>
      <c r="K8" s="231">
        <f>SUM(K9:K29)</f>
        <v>0</v>
      </c>
      <c r="L8" s="231"/>
      <c r="M8" s="231">
        <f>SUM(M9:M29)</f>
        <v>0</v>
      </c>
      <c r="N8" s="231"/>
      <c r="O8" s="231">
        <f>SUM(O9:O29)</f>
        <v>0</v>
      </c>
      <c r="P8" s="231"/>
      <c r="Q8" s="231">
        <f>SUM(Q9:Q29)</f>
        <v>0</v>
      </c>
      <c r="R8" s="231"/>
      <c r="S8" s="231"/>
      <c r="T8" s="231"/>
      <c r="U8" s="231"/>
      <c r="V8" s="231">
        <f>SUM(V9:V29)</f>
        <v>0</v>
      </c>
      <c r="W8" s="231"/>
      <c r="X8" s="231"/>
      <c r="AG8" t="s">
        <v>113</v>
      </c>
    </row>
    <row r="9" spans="1:60" outlineLevel="1" x14ac:dyDescent="0.2">
      <c r="A9" s="244">
        <v>1</v>
      </c>
      <c r="B9" s="245" t="s">
        <v>114</v>
      </c>
      <c r="C9" s="252" t="s">
        <v>115</v>
      </c>
      <c r="D9" s="246" t="s">
        <v>116</v>
      </c>
      <c r="E9" s="247">
        <v>5</v>
      </c>
      <c r="F9" s="248"/>
      <c r="G9" s="249">
        <f>ROUND(E9*F9,2)</f>
        <v>0</v>
      </c>
      <c r="H9" s="230"/>
      <c r="I9" s="229">
        <f>ROUND(E9*H9,2)</f>
        <v>0</v>
      </c>
      <c r="J9" s="230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117</v>
      </c>
      <c r="T9" s="229" t="s">
        <v>118</v>
      </c>
      <c r="U9" s="229">
        <v>0</v>
      </c>
      <c r="V9" s="229">
        <f>ROUND(E9*U9,2)</f>
        <v>0</v>
      </c>
      <c r="W9" s="229"/>
      <c r="X9" s="229" t="s">
        <v>119</v>
      </c>
      <c r="Y9" s="210"/>
      <c r="Z9" s="210"/>
      <c r="AA9" s="210"/>
      <c r="AB9" s="210"/>
      <c r="AC9" s="210"/>
      <c r="AD9" s="210"/>
      <c r="AE9" s="210"/>
      <c r="AF9" s="210"/>
      <c r="AG9" s="210" t="s">
        <v>120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44">
        <v>2</v>
      </c>
      <c r="B10" s="245" t="s">
        <v>121</v>
      </c>
      <c r="C10" s="252" t="s">
        <v>122</v>
      </c>
      <c r="D10" s="246" t="s">
        <v>116</v>
      </c>
      <c r="E10" s="247">
        <v>8</v>
      </c>
      <c r="F10" s="248"/>
      <c r="G10" s="249">
        <f>ROUND(E10*F10,2)</f>
        <v>0</v>
      </c>
      <c r="H10" s="230"/>
      <c r="I10" s="229">
        <f>ROUND(E10*H10,2)</f>
        <v>0</v>
      </c>
      <c r="J10" s="230"/>
      <c r="K10" s="229">
        <f>ROUND(E10*J10,2)</f>
        <v>0</v>
      </c>
      <c r="L10" s="229">
        <v>21</v>
      </c>
      <c r="M10" s="229">
        <f>G10*(1+L10/100)</f>
        <v>0</v>
      </c>
      <c r="N10" s="229">
        <v>0</v>
      </c>
      <c r="O10" s="229">
        <f>ROUND(E10*N10,2)</f>
        <v>0</v>
      </c>
      <c r="P10" s="229">
        <v>0</v>
      </c>
      <c r="Q10" s="229">
        <f>ROUND(E10*P10,2)</f>
        <v>0</v>
      </c>
      <c r="R10" s="229"/>
      <c r="S10" s="229" t="s">
        <v>117</v>
      </c>
      <c r="T10" s="229" t="s">
        <v>118</v>
      </c>
      <c r="U10" s="229">
        <v>0</v>
      </c>
      <c r="V10" s="229">
        <f>ROUND(E10*U10,2)</f>
        <v>0</v>
      </c>
      <c r="W10" s="229"/>
      <c r="X10" s="229" t="s">
        <v>119</v>
      </c>
      <c r="Y10" s="210"/>
      <c r="Z10" s="210"/>
      <c r="AA10" s="210"/>
      <c r="AB10" s="210"/>
      <c r="AC10" s="210"/>
      <c r="AD10" s="210"/>
      <c r="AE10" s="210"/>
      <c r="AF10" s="210"/>
      <c r="AG10" s="210" t="s">
        <v>120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44">
        <v>3</v>
      </c>
      <c r="B11" s="245" t="s">
        <v>123</v>
      </c>
      <c r="C11" s="252" t="s">
        <v>124</v>
      </c>
      <c r="D11" s="246" t="s">
        <v>116</v>
      </c>
      <c r="E11" s="247">
        <v>3</v>
      </c>
      <c r="F11" s="248"/>
      <c r="G11" s="249">
        <f>ROUND(E11*F11,2)</f>
        <v>0</v>
      </c>
      <c r="H11" s="230"/>
      <c r="I11" s="229">
        <f>ROUND(E11*H11,2)</f>
        <v>0</v>
      </c>
      <c r="J11" s="230"/>
      <c r="K11" s="229">
        <f>ROUND(E11*J11,2)</f>
        <v>0</v>
      </c>
      <c r="L11" s="229">
        <v>21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 t="s">
        <v>117</v>
      </c>
      <c r="T11" s="229" t="s">
        <v>118</v>
      </c>
      <c r="U11" s="229">
        <v>0</v>
      </c>
      <c r="V11" s="229">
        <f>ROUND(E11*U11,2)</f>
        <v>0</v>
      </c>
      <c r="W11" s="229"/>
      <c r="X11" s="229" t="s">
        <v>119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120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44">
        <v>4</v>
      </c>
      <c r="B12" s="245" t="s">
        <v>125</v>
      </c>
      <c r="C12" s="252" t="s">
        <v>126</v>
      </c>
      <c r="D12" s="246" t="s">
        <v>116</v>
      </c>
      <c r="E12" s="247">
        <v>5</v>
      </c>
      <c r="F12" s="248"/>
      <c r="G12" s="249">
        <f>ROUND(E12*F12,2)</f>
        <v>0</v>
      </c>
      <c r="H12" s="230"/>
      <c r="I12" s="229">
        <f>ROUND(E12*H12,2)</f>
        <v>0</v>
      </c>
      <c r="J12" s="230"/>
      <c r="K12" s="229">
        <f>ROUND(E12*J12,2)</f>
        <v>0</v>
      </c>
      <c r="L12" s="229">
        <v>21</v>
      </c>
      <c r="M12" s="229">
        <f>G12*(1+L12/100)</f>
        <v>0</v>
      </c>
      <c r="N12" s="229">
        <v>0</v>
      </c>
      <c r="O12" s="229">
        <f>ROUND(E12*N12,2)</f>
        <v>0</v>
      </c>
      <c r="P12" s="229">
        <v>0</v>
      </c>
      <c r="Q12" s="229">
        <f>ROUND(E12*P12,2)</f>
        <v>0</v>
      </c>
      <c r="R12" s="229"/>
      <c r="S12" s="229" t="s">
        <v>117</v>
      </c>
      <c r="T12" s="229" t="s">
        <v>118</v>
      </c>
      <c r="U12" s="229">
        <v>0</v>
      </c>
      <c r="V12" s="229">
        <f>ROUND(E12*U12,2)</f>
        <v>0</v>
      </c>
      <c r="W12" s="229"/>
      <c r="X12" s="229" t="s">
        <v>119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120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4">
        <v>5</v>
      </c>
      <c r="B13" s="245" t="s">
        <v>127</v>
      </c>
      <c r="C13" s="252" t="s">
        <v>128</v>
      </c>
      <c r="D13" s="246" t="s">
        <v>116</v>
      </c>
      <c r="E13" s="247">
        <v>20</v>
      </c>
      <c r="F13" s="248"/>
      <c r="G13" s="249">
        <f>ROUND(E13*F13,2)</f>
        <v>0</v>
      </c>
      <c r="H13" s="230"/>
      <c r="I13" s="229">
        <f>ROUND(E13*H13,2)</f>
        <v>0</v>
      </c>
      <c r="J13" s="230"/>
      <c r="K13" s="229">
        <f>ROUND(E13*J13,2)</f>
        <v>0</v>
      </c>
      <c r="L13" s="229">
        <v>21</v>
      </c>
      <c r="M13" s="229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29"/>
      <c r="S13" s="229" t="s">
        <v>117</v>
      </c>
      <c r="T13" s="229" t="s">
        <v>118</v>
      </c>
      <c r="U13" s="229">
        <v>0</v>
      </c>
      <c r="V13" s="229">
        <f>ROUND(E13*U13,2)</f>
        <v>0</v>
      </c>
      <c r="W13" s="229"/>
      <c r="X13" s="229" t="s">
        <v>119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120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44">
        <v>6</v>
      </c>
      <c r="B14" s="245" t="s">
        <v>129</v>
      </c>
      <c r="C14" s="252" t="s">
        <v>130</v>
      </c>
      <c r="D14" s="246" t="s">
        <v>131</v>
      </c>
      <c r="E14" s="247">
        <v>2</v>
      </c>
      <c r="F14" s="248"/>
      <c r="G14" s="249">
        <f>ROUND(E14*F14,2)</f>
        <v>0</v>
      </c>
      <c r="H14" s="230"/>
      <c r="I14" s="229">
        <f>ROUND(E14*H14,2)</f>
        <v>0</v>
      </c>
      <c r="J14" s="230"/>
      <c r="K14" s="229">
        <f>ROUND(E14*J14,2)</f>
        <v>0</v>
      </c>
      <c r="L14" s="229">
        <v>21</v>
      </c>
      <c r="M14" s="229">
        <f>G14*(1+L14/100)</f>
        <v>0</v>
      </c>
      <c r="N14" s="229">
        <v>0</v>
      </c>
      <c r="O14" s="229">
        <f>ROUND(E14*N14,2)</f>
        <v>0</v>
      </c>
      <c r="P14" s="229">
        <v>0</v>
      </c>
      <c r="Q14" s="229">
        <f>ROUND(E14*P14,2)</f>
        <v>0</v>
      </c>
      <c r="R14" s="229"/>
      <c r="S14" s="229" t="s">
        <v>117</v>
      </c>
      <c r="T14" s="229" t="s">
        <v>118</v>
      </c>
      <c r="U14" s="229">
        <v>0</v>
      </c>
      <c r="V14" s="229">
        <f>ROUND(E14*U14,2)</f>
        <v>0</v>
      </c>
      <c r="W14" s="229"/>
      <c r="X14" s="229" t="s">
        <v>119</v>
      </c>
      <c r="Y14" s="210"/>
      <c r="Z14" s="210"/>
      <c r="AA14" s="210"/>
      <c r="AB14" s="210"/>
      <c r="AC14" s="210"/>
      <c r="AD14" s="210"/>
      <c r="AE14" s="210"/>
      <c r="AF14" s="210"/>
      <c r="AG14" s="210" t="s">
        <v>120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44">
        <v>7</v>
      </c>
      <c r="B15" s="245" t="s">
        <v>132</v>
      </c>
      <c r="C15" s="252" t="s">
        <v>133</v>
      </c>
      <c r="D15" s="246" t="s">
        <v>131</v>
      </c>
      <c r="E15" s="247">
        <v>2</v>
      </c>
      <c r="F15" s="248"/>
      <c r="G15" s="249">
        <f>ROUND(E15*F15,2)</f>
        <v>0</v>
      </c>
      <c r="H15" s="230"/>
      <c r="I15" s="229">
        <f>ROUND(E15*H15,2)</f>
        <v>0</v>
      </c>
      <c r="J15" s="230"/>
      <c r="K15" s="229">
        <f>ROUND(E15*J15,2)</f>
        <v>0</v>
      </c>
      <c r="L15" s="229">
        <v>21</v>
      </c>
      <c r="M15" s="229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29"/>
      <c r="S15" s="229" t="s">
        <v>117</v>
      </c>
      <c r="T15" s="229" t="s">
        <v>118</v>
      </c>
      <c r="U15" s="229">
        <v>0</v>
      </c>
      <c r="V15" s="229">
        <f>ROUND(E15*U15,2)</f>
        <v>0</v>
      </c>
      <c r="W15" s="229"/>
      <c r="X15" s="229" t="s">
        <v>119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120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44">
        <v>8</v>
      </c>
      <c r="B16" s="245" t="s">
        <v>134</v>
      </c>
      <c r="C16" s="252" t="s">
        <v>135</v>
      </c>
      <c r="D16" s="246" t="s">
        <v>131</v>
      </c>
      <c r="E16" s="247">
        <v>1</v>
      </c>
      <c r="F16" s="248"/>
      <c r="G16" s="249">
        <f>ROUND(E16*F16,2)</f>
        <v>0</v>
      </c>
      <c r="H16" s="230"/>
      <c r="I16" s="229">
        <f>ROUND(E16*H16,2)</f>
        <v>0</v>
      </c>
      <c r="J16" s="230"/>
      <c r="K16" s="229">
        <f>ROUND(E16*J16,2)</f>
        <v>0</v>
      </c>
      <c r="L16" s="229">
        <v>21</v>
      </c>
      <c r="M16" s="229">
        <f>G16*(1+L16/100)</f>
        <v>0</v>
      </c>
      <c r="N16" s="229">
        <v>0</v>
      </c>
      <c r="O16" s="229">
        <f>ROUND(E16*N16,2)</f>
        <v>0</v>
      </c>
      <c r="P16" s="229">
        <v>0</v>
      </c>
      <c r="Q16" s="229">
        <f>ROUND(E16*P16,2)</f>
        <v>0</v>
      </c>
      <c r="R16" s="229"/>
      <c r="S16" s="229" t="s">
        <v>117</v>
      </c>
      <c r="T16" s="229" t="s">
        <v>118</v>
      </c>
      <c r="U16" s="229">
        <v>0</v>
      </c>
      <c r="V16" s="229">
        <f>ROUND(E16*U16,2)</f>
        <v>0</v>
      </c>
      <c r="W16" s="229"/>
      <c r="X16" s="229" t="s">
        <v>119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120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44">
        <v>9</v>
      </c>
      <c r="B17" s="245" t="s">
        <v>136</v>
      </c>
      <c r="C17" s="252" t="s">
        <v>137</v>
      </c>
      <c r="D17" s="246" t="s">
        <v>131</v>
      </c>
      <c r="E17" s="247">
        <v>1</v>
      </c>
      <c r="F17" s="248"/>
      <c r="G17" s="249">
        <f>ROUND(E17*F17,2)</f>
        <v>0</v>
      </c>
      <c r="H17" s="230"/>
      <c r="I17" s="229">
        <f>ROUND(E17*H17,2)</f>
        <v>0</v>
      </c>
      <c r="J17" s="230"/>
      <c r="K17" s="229">
        <f>ROUND(E17*J17,2)</f>
        <v>0</v>
      </c>
      <c r="L17" s="229">
        <v>21</v>
      </c>
      <c r="M17" s="229">
        <f>G17*(1+L17/100)</f>
        <v>0</v>
      </c>
      <c r="N17" s="229">
        <v>0</v>
      </c>
      <c r="O17" s="229">
        <f>ROUND(E17*N17,2)</f>
        <v>0</v>
      </c>
      <c r="P17" s="229">
        <v>0</v>
      </c>
      <c r="Q17" s="229">
        <f>ROUND(E17*P17,2)</f>
        <v>0</v>
      </c>
      <c r="R17" s="229"/>
      <c r="S17" s="229" t="s">
        <v>117</v>
      </c>
      <c r="T17" s="229" t="s">
        <v>118</v>
      </c>
      <c r="U17" s="229">
        <v>0</v>
      </c>
      <c r="V17" s="229">
        <f>ROUND(E17*U17,2)</f>
        <v>0</v>
      </c>
      <c r="W17" s="229"/>
      <c r="X17" s="229" t="s">
        <v>119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120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2.5" outlineLevel="1" x14ac:dyDescent="0.2">
      <c r="A18" s="244">
        <v>10</v>
      </c>
      <c r="B18" s="245" t="s">
        <v>138</v>
      </c>
      <c r="C18" s="252" t="s">
        <v>139</v>
      </c>
      <c r="D18" s="246" t="s">
        <v>131</v>
      </c>
      <c r="E18" s="247">
        <v>1</v>
      </c>
      <c r="F18" s="248"/>
      <c r="G18" s="249">
        <f>ROUND(E18*F18,2)</f>
        <v>0</v>
      </c>
      <c r="H18" s="230"/>
      <c r="I18" s="229">
        <f>ROUND(E18*H18,2)</f>
        <v>0</v>
      </c>
      <c r="J18" s="230"/>
      <c r="K18" s="229">
        <f>ROUND(E18*J18,2)</f>
        <v>0</v>
      </c>
      <c r="L18" s="229">
        <v>21</v>
      </c>
      <c r="M18" s="229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29"/>
      <c r="S18" s="229" t="s">
        <v>117</v>
      </c>
      <c r="T18" s="229" t="s">
        <v>118</v>
      </c>
      <c r="U18" s="229">
        <v>0</v>
      </c>
      <c r="V18" s="229">
        <f>ROUND(E18*U18,2)</f>
        <v>0</v>
      </c>
      <c r="W18" s="229"/>
      <c r="X18" s="229" t="s">
        <v>119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120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2.5" outlineLevel="1" x14ac:dyDescent="0.2">
      <c r="A19" s="244">
        <v>11</v>
      </c>
      <c r="B19" s="245" t="s">
        <v>140</v>
      </c>
      <c r="C19" s="252" t="s">
        <v>141</v>
      </c>
      <c r="D19" s="246" t="s">
        <v>116</v>
      </c>
      <c r="E19" s="247">
        <v>8</v>
      </c>
      <c r="F19" s="248"/>
      <c r="G19" s="249">
        <f>ROUND(E19*F19,2)</f>
        <v>0</v>
      </c>
      <c r="H19" s="230"/>
      <c r="I19" s="229">
        <f>ROUND(E19*H19,2)</f>
        <v>0</v>
      </c>
      <c r="J19" s="230"/>
      <c r="K19" s="229">
        <f>ROUND(E19*J19,2)</f>
        <v>0</v>
      </c>
      <c r="L19" s="229">
        <v>21</v>
      </c>
      <c r="M19" s="229">
        <f>G19*(1+L19/100)</f>
        <v>0</v>
      </c>
      <c r="N19" s="229">
        <v>0</v>
      </c>
      <c r="O19" s="229">
        <f>ROUND(E19*N19,2)</f>
        <v>0</v>
      </c>
      <c r="P19" s="229">
        <v>0</v>
      </c>
      <c r="Q19" s="229">
        <f>ROUND(E19*P19,2)</f>
        <v>0</v>
      </c>
      <c r="R19" s="229"/>
      <c r="S19" s="229" t="s">
        <v>117</v>
      </c>
      <c r="T19" s="229" t="s">
        <v>118</v>
      </c>
      <c r="U19" s="229">
        <v>0</v>
      </c>
      <c r="V19" s="229">
        <f>ROUND(E19*U19,2)</f>
        <v>0</v>
      </c>
      <c r="W19" s="229"/>
      <c r="X19" s="229" t="s">
        <v>119</v>
      </c>
      <c r="Y19" s="210"/>
      <c r="Z19" s="210"/>
      <c r="AA19" s="210"/>
      <c r="AB19" s="210"/>
      <c r="AC19" s="210"/>
      <c r="AD19" s="210"/>
      <c r="AE19" s="210"/>
      <c r="AF19" s="210"/>
      <c r="AG19" s="210" t="s">
        <v>120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44">
        <v>12</v>
      </c>
      <c r="B20" s="245" t="s">
        <v>142</v>
      </c>
      <c r="C20" s="252" t="s">
        <v>143</v>
      </c>
      <c r="D20" s="246" t="s">
        <v>131</v>
      </c>
      <c r="E20" s="247">
        <v>1</v>
      </c>
      <c r="F20" s="248"/>
      <c r="G20" s="249">
        <f>ROUND(E20*F20,2)</f>
        <v>0</v>
      </c>
      <c r="H20" s="230"/>
      <c r="I20" s="229">
        <f>ROUND(E20*H20,2)</f>
        <v>0</v>
      </c>
      <c r="J20" s="230"/>
      <c r="K20" s="229">
        <f>ROUND(E20*J20,2)</f>
        <v>0</v>
      </c>
      <c r="L20" s="229">
        <v>21</v>
      </c>
      <c r="M20" s="229">
        <f>G20*(1+L20/100)</f>
        <v>0</v>
      </c>
      <c r="N20" s="229">
        <v>0</v>
      </c>
      <c r="O20" s="229">
        <f>ROUND(E20*N20,2)</f>
        <v>0</v>
      </c>
      <c r="P20" s="229">
        <v>0</v>
      </c>
      <c r="Q20" s="229">
        <f>ROUND(E20*P20,2)</f>
        <v>0</v>
      </c>
      <c r="R20" s="229"/>
      <c r="S20" s="229" t="s">
        <v>117</v>
      </c>
      <c r="T20" s="229" t="s">
        <v>118</v>
      </c>
      <c r="U20" s="229">
        <v>0</v>
      </c>
      <c r="V20" s="229">
        <f>ROUND(E20*U20,2)</f>
        <v>0</v>
      </c>
      <c r="W20" s="229"/>
      <c r="X20" s="229" t="s">
        <v>119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120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4">
        <v>13</v>
      </c>
      <c r="B21" s="245" t="s">
        <v>144</v>
      </c>
      <c r="C21" s="252" t="s">
        <v>145</v>
      </c>
      <c r="D21" s="246" t="s">
        <v>116</v>
      </c>
      <c r="E21" s="247">
        <v>8</v>
      </c>
      <c r="F21" s="248"/>
      <c r="G21" s="249">
        <f>ROUND(E21*F21,2)</f>
        <v>0</v>
      </c>
      <c r="H21" s="230"/>
      <c r="I21" s="229">
        <f>ROUND(E21*H21,2)</f>
        <v>0</v>
      </c>
      <c r="J21" s="230"/>
      <c r="K21" s="229">
        <f>ROUND(E21*J21,2)</f>
        <v>0</v>
      </c>
      <c r="L21" s="229">
        <v>21</v>
      </c>
      <c r="M21" s="229">
        <f>G21*(1+L21/100)</f>
        <v>0</v>
      </c>
      <c r="N21" s="229">
        <v>0</v>
      </c>
      <c r="O21" s="229">
        <f>ROUND(E21*N21,2)</f>
        <v>0</v>
      </c>
      <c r="P21" s="229">
        <v>0</v>
      </c>
      <c r="Q21" s="229">
        <f>ROUND(E21*P21,2)</f>
        <v>0</v>
      </c>
      <c r="R21" s="229"/>
      <c r="S21" s="229" t="s">
        <v>117</v>
      </c>
      <c r="T21" s="229" t="s">
        <v>118</v>
      </c>
      <c r="U21" s="229">
        <v>0</v>
      </c>
      <c r="V21" s="229">
        <f>ROUND(E21*U21,2)</f>
        <v>0</v>
      </c>
      <c r="W21" s="229"/>
      <c r="X21" s="229" t="s">
        <v>119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120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44">
        <v>14</v>
      </c>
      <c r="B22" s="245" t="s">
        <v>146</v>
      </c>
      <c r="C22" s="252" t="s">
        <v>147</v>
      </c>
      <c r="D22" s="246" t="s">
        <v>148</v>
      </c>
      <c r="E22" s="247">
        <v>1.8</v>
      </c>
      <c r="F22" s="248"/>
      <c r="G22" s="249">
        <f>ROUND(E22*F22,2)</f>
        <v>0</v>
      </c>
      <c r="H22" s="230"/>
      <c r="I22" s="229">
        <f>ROUND(E22*H22,2)</f>
        <v>0</v>
      </c>
      <c r="J22" s="230"/>
      <c r="K22" s="229">
        <f>ROUND(E22*J22,2)</f>
        <v>0</v>
      </c>
      <c r="L22" s="229">
        <v>21</v>
      </c>
      <c r="M22" s="229">
        <f>G22*(1+L22/100)</f>
        <v>0</v>
      </c>
      <c r="N22" s="229">
        <v>0</v>
      </c>
      <c r="O22" s="229">
        <f>ROUND(E22*N22,2)</f>
        <v>0</v>
      </c>
      <c r="P22" s="229">
        <v>0</v>
      </c>
      <c r="Q22" s="229">
        <f>ROUND(E22*P22,2)</f>
        <v>0</v>
      </c>
      <c r="R22" s="229"/>
      <c r="S22" s="229" t="s">
        <v>117</v>
      </c>
      <c r="T22" s="229" t="s">
        <v>118</v>
      </c>
      <c r="U22" s="229">
        <v>0</v>
      </c>
      <c r="V22" s="229">
        <f>ROUND(E22*U22,2)</f>
        <v>0</v>
      </c>
      <c r="W22" s="229"/>
      <c r="X22" s="229" t="s">
        <v>119</v>
      </c>
      <c r="Y22" s="210"/>
      <c r="Z22" s="210"/>
      <c r="AA22" s="210"/>
      <c r="AB22" s="210"/>
      <c r="AC22" s="210"/>
      <c r="AD22" s="210"/>
      <c r="AE22" s="210"/>
      <c r="AF22" s="210"/>
      <c r="AG22" s="210" t="s">
        <v>120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44">
        <v>15</v>
      </c>
      <c r="B23" s="245" t="s">
        <v>149</v>
      </c>
      <c r="C23" s="252" t="s">
        <v>150</v>
      </c>
      <c r="D23" s="246" t="s">
        <v>151</v>
      </c>
      <c r="E23" s="247">
        <v>6</v>
      </c>
      <c r="F23" s="248"/>
      <c r="G23" s="249">
        <f>ROUND(E23*F23,2)</f>
        <v>0</v>
      </c>
      <c r="H23" s="230"/>
      <c r="I23" s="229">
        <f>ROUND(E23*H23,2)</f>
        <v>0</v>
      </c>
      <c r="J23" s="230"/>
      <c r="K23" s="229">
        <f>ROUND(E23*J23,2)</f>
        <v>0</v>
      </c>
      <c r="L23" s="229">
        <v>21</v>
      </c>
      <c r="M23" s="229">
        <f>G23*(1+L23/100)</f>
        <v>0</v>
      </c>
      <c r="N23" s="229">
        <v>0</v>
      </c>
      <c r="O23" s="229">
        <f>ROUND(E23*N23,2)</f>
        <v>0</v>
      </c>
      <c r="P23" s="229">
        <v>0</v>
      </c>
      <c r="Q23" s="229">
        <f>ROUND(E23*P23,2)</f>
        <v>0</v>
      </c>
      <c r="R23" s="229"/>
      <c r="S23" s="229" t="s">
        <v>117</v>
      </c>
      <c r="T23" s="229" t="s">
        <v>118</v>
      </c>
      <c r="U23" s="229">
        <v>0</v>
      </c>
      <c r="V23" s="229">
        <f>ROUND(E23*U23,2)</f>
        <v>0</v>
      </c>
      <c r="W23" s="229"/>
      <c r="X23" s="229" t="s">
        <v>119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120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44">
        <v>16</v>
      </c>
      <c r="B24" s="245" t="s">
        <v>152</v>
      </c>
      <c r="C24" s="252" t="s">
        <v>153</v>
      </c>
      <c r="D24" s="246" t="s">
        <v>131</v>
      </c>
      <c r="E24" s="247">
        <v>1</v>
      </c>
      <c r="F24" s="248"/>
      <c r="G24" s="249">
        <f>ROUND(E24*F24,2)</f>
        <v>0</v>
      </c>
      <c r="H24" s="230"/>
      <c r="I24" s="229">
        <f>ROUND(E24*H24,2)</f>
        <v>0</v>
      </c>
      <c r="J24" s="230"/>
      <c r="K24" s="229">
        <f>ROUND(E24*J24,2)</f>
        <v>0</v>
      </c>
      <c r="L24" s="229">
        <v>21</v>
      </c>
      <c r="M24" s="229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29"/>
      <c r="S24" s="229" t="s">
        <v>117</v>
      </c>
      <c r="T24" s="229" t="s">
        <v>118</v>
      </c>
      <c r="U24" s="229">
        <v>0</v>
      </c>
      <c r="V24" s="229">
        <f>ROUND(E24*U24,2)</f>
        <v>0</v>
      </c>
      <c r="W24" s="229"/>
      <c r="X24" s="229" t="s">
        <v>119</v>
      </c>
      <c r="Y24" s="210"/>
      <c r="Z24" s="210"/>
      <c r="AA24" s="210"/>
      <c r="AB24" s="210"/>
      <c r="AC24" s="210"/>
      <c r="AD24" s="210"/>
      <c r="AE24" s="210"/>
      <c r="AF24" s="210"/>
      <c r="AG24" s="210" t="s">
        <v>120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44">
        <v>17</v>
      </c>
      <c r="B25" s="245" t="s">
        <v>154</v>
      </c>
      <c r="C25" s="252" t="s">
        <v>155</v>
      </c>
      <c r="D25" s="246" t="s">
        <v>151</v>
      </c>
      <c r="E25" s="247">
        <v>6</v>
      </c>
      <c r="F25" s="248"/>
      <c r="G25" s="249">
        <f>ROUND(E25*F25,2)</f>
        <v>0</v>
      </c>
      <c r="H25" s="230"/>
      <c r="I25" s="229">
        <f>ROUND(E25*H25,2)</f>
        <v>0</v>
      </c>
      <c r="J25" s="230"/>
      <c r="K25" s="229">
        <f>ROUND(E25*J25,2)</f>
        <v>0</v>
      </c>
      <c r="L25" s="229">
        <v>21</v>
      </c>
      <c r="M25" s="229">
        <f>G25*(1+L25/100)</f>
        <v>0</v>
      </c>
      <c r="N25" s="229">
        <v>0</v>
      </c>
      <c r="O25" s="229">
        <f>ROUND(E25*N25,2)</f>
        <v>0</v>
      </c>
      <c r="P25" s="229">
        <v>0</v>
      </c>
      <c r="Q25" s="229">
        <f>ROUND(E25*P25,2)</f>
        <v>0</v>
      </c>
      <c r="R25" s="229"/>
      <c r="S25" s="229" t="s">
        <v>117</v>
      </c>
      <c r="T25" s="229" t="s">
        <v>118</v>
      </c>
      <c r="U25" s="229">
        <v>0</v>
      </c>
      <c r="V25" s="229">
        <f>ROUND(E25*U25,2)</f>
        <v>0</v>
      </c>
      <c r="W25" s="229"/>
      <c r="X25" s="229" t="s">
        <v>119</v>
      </c>
      <c r="Y25" s="210"/>
      <c r="Z25" s="210"/>
      <c r="AA25" s="210"/>
      <c r="AB25" s="210"/>
      <c r="AC25" s="210"/>
      <c r="AD25" s="210"/>
      <c r="AE25" s="210"/>
      <c r="AF25" s="210"/>
      <c r="AG25" s="210" t="s">
        <v>120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44">
        <v>18</v>
      </c>
      <c r="B26" s="245" t="s">
        <v>156</v>
      </c>
      <c r="C26" s="252" t="s">
        <v>157</v>
      </c>
      <c r="D26" s="246" t="s">
        <v>0</v>
      </c>
      <c r="E26" s="247">
        <v>3</v>
      </c>
      <c r="F26" s="248"/>
      <c r="G26" s="249">
        <f>ROUND(E26*F26,2)</f>
        <v>0</v>
      </c>
      <c r="H26" s="230"/>
      <c r="I26" s="229">
        <f>ROUND(E26*H26,2)</f>
        <v>0</v>
      </c>
      <c r="J26" s="230"/>
      <c r="K26" s="229">
        <f>ROUND(E26*J26,2)</f>
        <v>0</v>
      </c>
      <c r="L26" s="229">
        <v>21</v>
      </c>
      <c r="M26" s="229">
        <f>G26*(1+L26/100)</f>
        <v>0</v>
      </c>
      <c r="N26" s="229">
        <v>0</v>
      </c>
      <c r="O26" s="229">
        <f>ROUND(E26*N26,2)</f>
        <v>0</v>
      </c>
      <c r="P26" s="229">
        <v>0</v>
      </c>
      <c r="Q26" s="229">
        <f>ROUND(E26*P26,2)</f>
        <v>0</v>
      </c>
      <c r="R26" s="229"/>
      <c r="S26" s="229" t="s">
        <v>117</v>
      </c>
      <c r="T26" s="229" t="s">
        <v>118</v>
      </c>
      <c r="U26" s="229">
        <v>0</v>
      </c>
      <c r="V26" s="229">
        <f>ROUND(E26*U26,2)</f>
        <v>0</v>
      </c>
      <c r="W26" s="229"/>
      <c r="X26" s="229" t="s">
        <v>158</v>
      </c>
      <c r="Y26" s="210"/>
      <c r="Z26" s="210"/>
      <c r="AA26" s="210"/>
      <c r="AB26" s="210"/>
      <c r="AC26" s="210"/>
      <c r="AD26" s="210"/>
      <c r="AE26" s="210"/>
      <c r="AF26" s="210"/>
      <c r="AG26" s="210" t="s">
        <v>159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44">
        <v>19</v>
      </c>
      <c r="B27" s="245" t="s">
        <v>160</v>
      </c>
      <c r="C27" s="252" t="s">
        <v>161</v>
      </c>
      <c r="D27" s="246" t="s">
        <v>0</v>
      </c>
      <c r="E27" s="247">
        <v>6</v>
      </c>
      <c r="F27" s="248"/>
      <c r="G27" s="249">
        <f>ROUND(E27*F27,2)</f>
        <v>0</v>
      </c>
      <c r="H27" s="230"/>
      <c r="I27" s="229">
        <f>ROUND(E27*H27,2)</f>
        <v>0</v>
      </c>
      <c r="J27" s="230"/>
      <c r="K27" s="229">
        <f>ROUND(E27*J27,2)</f>
        <v>0</v>
      </c>
      <c r="L27" s="229">
        <v>21</v>
      </c>
      <c r="M27" s="229">
        <f>G27*(1+L27/100)</f>
        <v>0</v>
      </c>
      <c r="N27" s="229">
        <v>0</v>
      </c>
      <c r="O27" s="229">
        <f>ROUND(E27*N27,2)</f>
        <v>0</v>
      </c>
      <c r="P27" s="229">
        <v>0</v>
      </c>
      <c r="Q27" s="229">
        <f>ROUND(E27*P27,2)</f>
        <v>0</v>
      </c>
      <c r="R27" s="229"/>
      <c r="S27" s="229" t="s">
        <v>117</v>
      </c>
      <c r="T27" s="229" t="s">
        <v>118</v>
      </c>
      <c r="U27" s="229">
        <v>0</v>
      </c>
      <c r="V27" s="229">
        <f>ROUND(E27*U27,2)</f>
        <v>0</v>
      </c>
      <c r="W27" s="229"/>
      <c r="X27" s="229" t="s">
        <v>119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120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44">
        <v>20</v>
      </c>
      <c r="B28" s="245" t="s">
        <v>162</v>
      </c>
      <c r="C28" s="252" t="s">
        <v>163</v>
      </c>
      <c r="D28" s="246" t="s">
        <v>164</v>
      </c>
      <c r="E28" s="247">
        <v>1</v>
      </c>
      <c r="F28" s="248"/>
      <c r="G28" s="249">
        <f>ROUND(E28*F28,2)</f>
        <v>0</v>
      </c>
      <c r="H28" s="230"/>
      <c r="I28" s="229">
        <f>ROUND(E28*H28,2)</f>
        <v>0</v>
      </c>
      <c r="J28" s="230"/>
      <c r="K28" s="229">
        <f>ROUND(E28*J28,2)</f>
        <v>0</v>
      </c>
      <c r="L28" s="229">
        <v>21</v>
      </c>
      <c r="M28" s="229">
        <f>G28*(1+L28/100)</f>
        <v>0</v>
      </c>
      <c r="N28" s="229">
        <v>0</v>
      </c>
      <c r="O28" s="229">
        <f>ROUND(E28*N28,2)</f>
        <v>0</v>
      </c>
      <c r="P28" s="229">
        <v>0</v>
      </c>
      <c r="Q28" s="229">
        <f>ROUND(E28*P28,2)</f>
        <v>0</v>
      </c>
      <c r="R28" s="229"/>
      <c r="S28" s="229" t="s">
        <v>117</v>
      </c>
      <c r="T28" s="229" t="s">
        <v>118</v>
      </c>
      <c r="U28" s="229">
        <v>0</v>
      </c>
      <c r="V28" s="229">
        <f>ROUND(E28*U28,2)</f>
        <v>0</v>
      </c>
      <c r="W28" s="229"/>
      <c r="X28" s="229" t="s">
        <v>165</v>
      </c>
      <c r="Y28" s="210"/>
      <c r="Z28" s="210"/>
      <c r="AA28" s="210"/>
      <c r="AB28" s="210"/>
      <c r="AC28" s="210"/>
      <c r="AD28" s="210"/>
      <c r="AE28" s="210"/>
      <c r="AF28" s="210"/>
      <c r="AG28" s="210" t="s">
        <v>166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38">
        <v>21</v>
      </c>
      <c r="B29" s="239" t="s">
        <v>167</v>
      </c>
      <c r="C29" s="253" t="s">
        <v>168</v>
      </c>
      <c r="D29" s="240" t="s">
        <v>164</v>
      </c>
      <c r="E29" s="241">
        <v>1</v>
      </c>
      <c r="F29" s="242"/>
      <c r="G29" s="243">
        <f>ROUND(E29*F29,2)</f>
        <v>0</v>
      </c>
      <c r="H29" s="230"/>
      <c r="I29" s="229">
        <f>ROUND(E29*H29,2)</f>
        <v>0</v>
      </c>
      <c r="J29" s="230"/>
      <c r="K29" s="229">
        <f>ROUND(E29*J29,2)</f>
        <v>0</v>
      </c>
      <c r="L29" s="229">
        <v>21</v>
      </c>
      <c r="M29" s="229">
        <f>G29*(1+L29/100)</f>
        <v>0</v>
      </c>
      <c r="N29" s="229">
        <v>0</v>
      </c>
      <c r="O29" s="229">
        <f>ROUND(E29*N29,2)</f>
        <v>0</v>
      </c>
      <c r="P29" s="229">
        <v>0</v>
      </c>
      <c r="Q29" s="229">
        <f>ROUND(E29*P29,2)</f>
        <v>0</v>
      </c>
      <c r="R29" s="229"/>
      <c r="S29" s="229" t="s">
        <v>117</v>
      </c>
      <c r="T29" s="229" t="s">
        <v>118</v>
      </c>
      <c r="U29" s="229">
        <v>0</v>
      </c>
      <c r="V29" s="229">
        <f>ROUND(E29*U29,2)</f>
        <v>0</v>
      </c>
      <c r="W29" s="229"/>
      <c r="X29" s="229" t="s">
        <v>119</v>
      </c>
      <c r="Y29" s="210"/>
      <c r="Z29" s="210"/>
      <c r="AA29" s="210"/>
      <c r="AB29" s="210"/>
      <c r="AC29" s="210"/>
      <c r="AD29" s="210"/>
      <c r="AE29" s="210"/>
      <c r="AF29" s="210"/>
      <c r="AG29" s="210" t="s">
        <v>169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x14ac:dyDescent="0.2">
      <c r="A30" s="3"/>
      <c r="B30" s="4"/>
      <c r="C30" s="254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AE30">
        <v>15</v>
      </c>
      <c r="AF30">
        <v>21</v>
      </c>
      <c r="AG30" t="s">
        <v>99</v>
      </c>
    </row>
    <row r="31" spans="1:60" x14ac:dyDescent="0.2">
      <c r="A31" s="213"/>
      <c r="B31" s="214" t="s">
        <v>31</v>
      </c>
      <c r="C31" s="255"/>
      <c r="D31" s="215"/>
      <c r="E31" s="216"/>
      <c r="F31" s="216"/>
      <c r="G31" s="250">
        <f>G8</f>
        <v>0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AE31">
        <f>SUMIF(L7:L29,AE30,G7:G29)</f>
        <v>0</v>
      </c>
      <c r="AF31">
        <f>SUMIF(L7:L29,AF30,G7:G29)</f>
        <v>0</v>
      </c>
      <c r="AG31" t="s">
        <v>170</v>
      </c>
    </row>
    <row r="32" spans="1:60" x14ac:dyDescent="0.2">
      <c r="A32" s="3"/>
      <c r="B32" s="4"/>
      <c r="C32" s="254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33" x14ac:dyDescent="0.2">
      <c r="A33" s="3"/>
      <c r="B33" s="4"/>
      <c r="C33" s="254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33" x14ac:dyDescent="0.2">
      <c r="A34" s="217" t="s">
        <v>171</v>
      </c>
      <c r="B34" s="217"/>
      <c r="C34" s="256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33" x14ac:dyDescent="0.2">
      <c r="A35" s="218"/>
      <c r="B35" s="219"/>
      <c r="C35" s="257"/>
      <c r="D35" s="219"/>
      <c r="E35" s="219"/>
      <c r="F35" s="219"/>
      <c r="G35" s="220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AG35" t="s">
        <v>172</v>
      </c>
    </row>
    <row r="36" spans="1:33" x14ac:dyDescent="0.2">
      <c r="A36" s="221"/>
      <c r="B36" s="222"/>
      <c r="C36" s="258"/>
      <c r="D36" s="222"/>
      <c r="E36" s="222"/>
      <c r="F36" s="222"/>
      <c r="G36" s="22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33" x14ac:dyDescent="0.2">
      <c r="A37" s="221"/>
      <c r="B37" s="222"/>
      <c r="C37" s="258"/>
      <c r="D37" s="222"/>
      <c r="E37" s="222"/>
      <c r="F37" s="222"/>
      <c r="G37" s="22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33" x14ac:dyDescent="0.2">
      <c r="A38" s="221"/>
      <c r="B38" s="222"/>
      <c r="C38" s="258"/>
      <c r="D38" s="222"/>
      <c r="E38" s="222"/>
      <c r="F38" s="222"/>
      <c r="G38" s="22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33" x14ac:dyDescent="0.2">
      <c r="A39" s="224"/>
      <c r="B39" s="225"/>
      <c r="C39" s="259"/>
      <c r="D39" s="225"/>
      <c r="E39" s="225"/>
      <c r="F39" s="225"/>
      <c r="G39" s="226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33" x14ac:dyDescent="0.2">
      <c r="A40" s="3"/>
      <c r="B40" s="4"/>
      <c r="C40" s="254"/>
      <c r="D40" s="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33" x14ac:dyDescent="0.2">
      <c r="C41" s="260"/>
      <c r="D41" s="10"/>
      <c r="AG41" t="s">
        <v>173</v>
      </c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34:C34"/>
    <mergeCell ref="A35:G3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54F44-7D61-4959-8B6E-B079D0CA58B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38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87</v>
      </c>
    </row>
    <row r="2" spans="1:60" ht="24.95" customHeight="1" x14ac:dyDescent="0.2">
      <c r="A2" s="196" t="s">
        <v>8</v>
      </c>
      <c r="B2" s="48" t="s">
        <v>44</v>
      </c>
      <c r="C2" s="199" t="s">
        <v>45</v>
      </c>
      <c r="D2" s="197"/>
      <c r="E2" s="197"/>
      <c r="F2" s="197"/>
      <c r="G2" s="198"/>
      <c r="AG2" t="s">
        <v>88</v>
      </c>
    </row>
    <row r="3" spans="1:60" ht="24.95" customHeight="1" x14ac:dyDescent="0.2">
      <c r="A3" s="196" t="s">
        <v>9</v>
      </c>
      <c r="B3" s="48" t="s">
        <v>62</v>
      </c>
      <c r="C3" s="199" t="s">
        <v>63</v>
      </c>
      <c r="D3" s="197"/>
      <c r="E3" s="197"/>
      <c r="F3" s="197"/>
      <c r="G3" s="198"/>
      <c r="AC3" s="175" t="s">
        <v>88</v>
      </c>
      <c r="AG3" t="s">
        <v>89</v>
      </c>
    </row>
    <row r="4" spans="1:60" ht="24.95" customHeight="1" x14ac:dyDescent="0.2">
      <c r="A4" s="200" t="s">
        <v>10</v>
      </c>
      <c r="B4" s="201" t="s">
        <v>61</v>
      </c>
      <c r="C4" s="202" t="s">
        <v>63</v>
      </c>
      <c r="D4" s="203"/>
      <c r="E4" s="203"/>
      <c r="F4" s="203"/>
      <c r="G4" s="204"/>
      <c r="AG4" t="s">
        <v>90</v>
      </c>
    </row>
    <row r="5" spans="1:60" x14ac:dyDescent="0.2">
      <c r="D5" s="10"/>
    </row>
    <row r="6" spans="1:60" ht="38.25" x14ac:dyDescent="0.2">
      <c r="A6" s="206" t="s">
        <v>91</v>
      </c>
      <c r="B6" s="208" t="s">
        <v>92</v>
      </c>
      <c r="C6" s="208" t="s">
        <v>93</v>
      </c>
      <c r="D6" s="207" t="s">
        <v>94</v>
      </c>
      <c r="E6" s="206" t="s">
        <v>95</v>
      </c>
      <c r="F6" s="205" t="s">
        <v>96</v>
      </c>
      <c r="G6" s="206" t="s">
        <v>31</v>
      </c>
      <c r="H6" s="209" t="s">
        <v>32</v>
      </c>
      <c r="I6" s="209" t="s">
        <v>97</v>
      </c>
      <c r="J6" s="209" t="s">
        <v>33</v>
      </c>
      <c r="K6" s="209" t="s">
        <v>98</v>
      </c>
      <c r="L6" s="209" t="s">
        <v>99</v>
      </c>
      <c r="M6" s="209" t="s">
        <v>100</v>
      </c>
      <c r="N6" s="209" t="s">
        <v>101</v>
      </c>
      <c r="O6" s="209" t="s">
        <v>102</v>
      </c>
      <c r="P6" s="209" t="s">
        <v>103</v>
      </c>
      <c r="Q6" s="209" t="s">
        <v>104</v>
      </c>
      <c r="R6" s="209" t="s">
        <v>105</v>
      </c>
      <c r="S6" s="209" t="s">
        <v>106</v>
      </c>
      <c r="T6" s="209" t="s">
        <v>107</v>
      </c>
      <c r="U6" s="209" t="s">
        <v>108</v>
      </c>
      <c r="V6" s="209" t="s">
        <v>109</v>
      </c>
      <c r="W6" s="209" t="s">
        <v>110</v>
      </c>
      <c r="X6" s="209" t="s">
        <v>111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32" t="s">
        <v>112</v>
      </c>
      <c r="B8" s="233" t="s">
        <v>61</v>
      </c>
      <c r="C8" s="251" t="s">
        <v>69</v>
      </c>
      <c r="D8" s="234"/>
      <c r="E8" s="235"/>
      <c r="F8" s="236"/>
      <c r="G8" s="237">
        <f>SUMIF(AG9:AG29,"&lt;&gt;NOR",G9:G29)</f>
        <v>0</v>
      </c>
      <c r="H8" s="231"/>
      <c r="I8" s="231">
        <f>SUM(I9:I29)</f>
        <v>0</v>
      </c>
      <c r="J8" s="231"/>
      <c r="K8" s="231">
        <f>SUM(K9:K29)</f>
        <v>0</v>
      </c>
      <c r="L8" s="231"/>
      <c r="M8" s="231">
        <f>SUM(M9:M29)</f>
        <v>0</v>
      </c>
      <c r="N8" s="231"/>
      <c r="O8" s="231">
        <f>SUM(O9:O29)</f>
        <v>0</v>
      </c>
      <c r="P8" s="231"/>
      <c r="Q8" s="231">
        <f>SUM(Q9:Q29)</f>
        <v>1.1299999999999999</v>
      </c>
      <c r="R8" s="231"/>
      <c r="S8" s="231"/>
      <c r="T8" s="231"/>
      <c r="U8" s="231"/>
      <c r="V8" s="231">
        <f>SUM(V9:V29)</f>
        <v>9.879999999999999</v>
      </c>
      <c r="W8" s="231"/>
      <c r="X8" s="231"/>
      <c r="AG8" t="s">
        <v>113</v>
      </c>
    </row>
    <row r="9" spans="1:60" outlineLevel="1" x14ac:dyDescent="0.2">
      <c r="A9" s="238">
        <v>1</v>
      </c>
      <c r="B9" s="239" t="s">
        <v>174</v>
      </c>
      <c r="C9" s="253" t="s">
        <v>175</v>
      </c>
      <c r="D9" s="240" t="s">
        <v>151</v>
      </c>
      <c r="E9" s="241">
        <v>1.64</v>
      </c>
      <c r="F9" s="242"/>
      <c r="G9" s="243">
        <f>ROUND(E9*F9,2)</f>
        <v>0</v>
      </c>
      <c r="H9" s="230"/>
      <c r="I9" s="229">
        <f>ROUND(E9*H9,2)</f>
        <v>0</v>
      </c>
      <c r="J9" s="230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0.33</v>
      </c>
      <c r="Q9" s="229">
        <f>ROUND(E9*P9,2)</f>
        <v>0.54</v>
      </c>
      <c r="R9" s="229"/>
      <c r="S9" s="229" t="s">
        <v>176</v>
      </c>
      <c r="T9" s="229" t="s">
        <v>176</v>
      </c>
      <c r="U9" s="229">
        <v>0.52649999999999997</v>
      </c>
      <c r="V9" s="229">
        <f>ROUND(E9*U9,2)</f>
        <v>0.86</v>
      </c>
      <c r="W9" s="229"/>
      <c r="X9" s="229" t="s">
        <v>119</v>
      </c>
      <c r="Y9" s="210"/>
      <c r="Z9" s="210"/>
      <c r="AA9" s="210"/>
      <c r="AB9" s="210"/>
      <c r="AC9" s="210"/>
      <c r="AD9" s="210"/>
      <c r="AE9" s="210"/>
      <c r="AF9" s="210"/>
      <c r="AG9" s="210" t="s">
        <v>169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27"/>
      <c r="B10" s="228"/>
      <c r="C10" s="263" t="s">
        <v>177</v>
      </c>
      <c r="D10" s="261"/>
      <c r="E10" s="262">
        <v>1</v>
      </c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10"/>
      <c r="Z10" s="210"/>
      <c r="AA10" s="210"/>
      <c r="AB10" s="210"/>
      <c r="AC10" s="210"/>
      <c r="AD10" s="210"/>
      <c r="AE10" s="210"/>
      <c r="AF10" s="210"/>
      <c r="AG10" s="210" t="s">
        <v>178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27"/>
      <c r="B11" s="228"/>
      <c r="C11" s="263" t="s">
        <v>179</v>
      </c>
      <c r="D11" s="261"/>
      <c r="E11" s="262">
        <v>0.64</v>
      </c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210"/>
      <c r="Z11" s="210"/>
      <c r="AA11" s="210"/>
      <c r="AB11" s="210"/>
      <c r="AC11" s="210"/>
      <c r="AD11" s="210"/>
      <c r="AE11" s="210"/>
      <c r="AF11" s="210"/>
      <c r="AG11" s="210" t="s">
        <v>178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8">
        <v>2</v>
      </c>
      <c r="B12" s="239" t="s">
        <v>180</v>
      </c>
      <c r="C12" s="253" t="s">
        <v>181</v>
      </c>
      <c r="D12" s="240" t="s">
        <v>151</v>
      </c>
      <c r="E12" s="241">
        <v>1.64</v>
      </c>
      <c r="F12" s="242"/>
      <c r="G12" s="243">
        <f>ROUND(E12*F12,2)</f>
        <v>0</v>
      </c>
      <c r="H12" s="230"/>
      <c r="I12" s="229">
        <f>ROUND(E12*H12,2)</f>
        <v>0</v>
      </c>
      <c r="J12" s="230"/>
      <c r="K12" s="229">
        <f>ROUND(E12*J12,2)</f>
        <v>0</v>
      </c>
      <c r="L12" s="229">
        <v>21</v>
      </c>
      <c r="M12" s="229">
        <f>G12*(1+L12/100)</f>
        <v>0</v>
      </c>
      <c r="N12" s="229">
        <v>0</v>
      </c>
      <c r="O12" s="229">
        <f>ROUND(E12*N12,2)</f>
        <v>0</v>
      </c>
      <c r="P12" s="229">
        <v>0.36</v>
      </c>
      <c r="Q12" s="229">
        <f>ROUND(E12*P12,2)</f>
        <v>0.59</v>
      </c>
      <c r="R12" s="229"/>
      <c r="S12" s="229" t="s">
        <v>176</v>
      </c>
      <c r="T12" s="229" t="s">
        <v>176</v>
      </c>
      <c r="U12" s="229">
        <v>1.2270000000000001</v>
      </c>
      <c r="V12" s="229">
        <f>ROUND(E12*U12,2)</f>
        <v>2.0099999999999998</v>
      </c>
      <c r="W12" s="229"/>
      <c r="X12" s="229" t="s">
        <v>119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169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27"/>
      <c r="B13" s="228"/>
      <c r="C13" s="263" t="s">
        <v>177</v>
      </c>
      <c r="D13" s="261"/>
      <c r="E13" s="262">
        <v>1</v>
      </c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10"/>
      <c r="Z13" s="210"/>
      <c r="AA13" s="210"/>
      <c r="AB13" s="210"/>
      <c r="AC13" s="210"/>
      <c r="AD13" s="210"/>
      <c r="AE13" s="210"/>
      <c r="AF13" s="210"/>
      <c r="AG13" s="210" t="s">
        <v>178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27"/>
      <c r="B14" s="228"/>
      <c r="C14" s="263" t="s">
        <v>179</v>
      </c>
      <c r="D14" s="261"/>
      <c r="E14" s="262">
        <v>0.64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10"/>
      <c r="Z14" s="210"/>
      <c r="AA14" s="210"/>
      <c r="AB14" s="210"/>
      <c r="AC14" s="210"/>
      <c r="AD14" s="210"/>
      <c r="AE14" s="210"/>
      <c r="AF14" s="210"/>
      <c r="AG14" s="210" t="s">
        <v>178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8">
        <v>3</v>
      </c>
      <c r="B15" s="239" t="s">
        <v>182</v>
      </c>
      <c r="C15" s="253" t="s">
        <v>183</v>
      </c>
      <c r="D15" s="240" t="s">
        <v>148</v>
      </c>
      <c r="E15" s="241">
        <v>1.3120000000000001</v>
      </c>
      <c r="F15" s="242"/>
      <c r="G15" s="243">
        <f>ROUND(E15*F15,2)</f>
        <v>0</v>
      </c>
      <c r="H15" s="230"/>
      <c r="I15" s="229">
        <f>ROUND(E15*H15,2)</f>
        <v>0</v>
      </c>
      <c r="J15" s="230"/>
      <c r="K15" s="229">
        <f>ROUND(E15*J15,2)</f>
        <v>0</v>
      </c>
      <c r="L15" s="229">
        <v>21</v>
      </c>
      <c r="M15" s="229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29"/>
      <c r="S15" s="229" t="s">
        <v>176</v>
      </c>
      <c r="T15" s="229" t="s">
        <v>176</v>
      </c>
      <c r="U15" s="229">
        <v>4.6550000000000002</v>
      </c>
      <c r="V15" s="229">
        <f>ROUND(E15*U15,2)</f>
        <v>6.11</v>
      </c>
      <c r="W15" s="229"/>
      <c r="X15" s="229" t="s">
        <v>119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169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27"/>
      <c r="B16" s="228"/>
      <c r="C16" s="263" t="s">
        <v>184</v>
      </c>
      <c r="D16" s="261"/>
      <c r="E16" s="262">
        <v>0.8</v>
      </c>
      <c r="F16" s="229"/>
      <c r="G16" s="229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29"/>
      <c r="T16" s="229"/>
      <c r="U16" s="229"/>
      <c r="V16" s="229"/>
      <c r="W16" s="229"/>
      <c r="X16" s="229"/>
      <c r="Y16" s="210"/>
      <c r="Z16" s="210"/>
      <c r="AA16" s="210"/>
      <c r="AB16" s="210"/>
      <c r="AC16" s="210"/>
      <c r="AD16" s="210"/>
      <c r="AE16" s="210"/>
      <c r="AF16" s="210"/>
      <c r="AG16" s="210" t="s">
        <v>178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27"/>
      <c r="B17" s="228"/>
      <c r="C17" s="263" t="s">
        <v>185</v>
      </c>
      <c r="D17" s="261"/>
      <c r="E17" s="262">
        <v>0.51200000000000001</v>
      </c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10"/>
      <c r="Z17" s="210"/>
      <c r="AA17" s="210"/>
      <c r="AB17" s="210"/>
      <c r="AC17" s="210"/>
      <c r="AD17" s="210"/>
      <c r="AE17" s="210"/>
      <c r="AF17" s="210"/>
      <c r="AG17" s="210" t="s">
        <v>178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2.5" outlineLevel="1" x14ac:dyDescent="0.2">
      <c r="A18" s="238">
        <v>4</v>
      </c>
      <c r="B18" s="239" t="s">
        <v>186</v>
      </c>
      <c r="C18" s="253" t="s">
        <v>187</v>
      </c>
      <c r="D18" s="240" t="s">
        <v>148</v>
      </c>
      <c r="E18" s="241">
        <v>1.3120000000000001</v>
      </c>
      <c r="F18" s="242"/>
      <c r="G18" s="243">
        <f>ROUND(E18*F18,2)</f>
        <v>0</v>
      </c>
      <c r="H18" s="230"/>
      <c r="I18" s="229">
        <f>ROUND(E18*H18,2)</f>
        <v>0</v>
      </c>
      <c r="J18" s="230"/>
      <c r="K18" s="229">
        <f>ROUND(E18*J18,2)</f>
        <v>0</v>
      </c>
      <c r="L18" s="229">
        <v>21</v>
      </c>
      <c r="M18" s="229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29"/>
      <c r="S18" s="229" t="s">
        <v>176</v>
      </c>
      <c r="T18" s="229" t="s">
        <v>176</v>
      </c>
      <c r="U18" s="229">
        <v>1.0999999999999999E-2</v>
      </c>
      <c r="V18" s="229">
        <f>ROUND(E18*U18,2)</f>
        <v>0.01</v>
      </c>
      <c r="W18" s="229"/>
      <c r="X18" s="229" t="s">
        <v>119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169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27"/>
      <c r="B19" s="228"/>
      <c r="C19" s="263" t="s">
        <v>188</v>
      </c>
      <c r="D19" s="261"/>
      <c r="E19" s="262">
        <v>1.3120000000000001</v>
      </c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10"/>
      <c r="Z19" s="210"/>
      <c r="AA19" s="210"/>
      <c r="AB19" s="210"/>
      <c r="AC19" s="210"/>
      <c r="AD19" s="210"/>
      <c r="AE19" s="210"/>
      <c r="AF19" s="210"/>
      <c r="AG19" s="210" t="s">
        <v>178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38">
        <v>5</v>
      </c>
      <c r="B20" s="239" t="s">
        <v>189</v>
      </c>
      <c r="C20" s="253" t="s">
        <v>190</v>
      </c>
      <c r="D20" s="240" t="s">
        <v>148</v>
      </c>
      <c r="E20" s="241">
        <v>13.12</v>
      </c>
      <c r="F20" s="242"/>
      <c r="G20" s="243">
        <f>ROUND(E20*F20,2)</f>
        <v>0</v>
      </c>
      <c r="H20" s="230"/>
      <c r="I20" s="229">
        <f>ROUND(E20*H20,2)</f>
        <v>0</v>
      </c>
      <c r="J20" s="230"/>
      <c r="K20" s="229">
        <f>ROUND(E20*J20,2)</f>
        <v>0</v>
      </c>
      <c r="L20" s="229">
        <v>21</v>
      </c>
      <c r="M20" s="229">
        <f>G20*(1+L20/100)</f>
        <v>0</v>
      </c>
      <c r="N20" s="229">
        <v>0</v>
      </c>
      <c r="O20" s="229">
        <f>ROUND(E20*N20,2)</f>
        <v>0</v>
      </c>
      <c r="P20" s="229">
        <v>0</v>
      </c>
      <c r="Q20" s="229">
        <f>ROUND(E20*P20,2)</f>
        <v>0</v>
      </c>
      <c r="R20" s="229"/>
      <c r="S20" s="229" t="s">
        <v>176</v>
      </c>
      <c r="T20" s="229" t="s">
        <v>176</v>
      </c>
      <c r="U20" s="229">
        <v>0</v>
      </c>
      <c r="V20" s="229">
        <f>ROUND(E20*U20,2)</f>
        <v>0</v>
      </c>
      <c r="W20" s="229"/>
      <c r="X20" s="229" t="s">
        <v>119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169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27"/>
      <c r="B21" s="228"/>
      <c r="C21" s="263" t="s">
        <v>191</v>
      </c>
      <c r="D21" s="261"/>
      <c r="E21" s="262">
        <v>13.12</v>
      </c>
      <c r="F21" s="229"/>
      <c r="G21" s="229"/>
      <c r="H21" s="229"/>
      <c r="I21" s="229"/>
      <c r="J21" s="229"/>
      <c r="K21" s="229"/>
      <c r="L21" s="229"/>
      <c r="M21" s="229"/>
      <c r="N21" s="229"/>
      <c r="O21" s="229"/>
      <c r="P21" s="229"/>
      <c r="Q21" s="229"/>
      <c r="R21" s="229"/>
      <c r="S21" s="229"/>
      <c r="T21" s="229"/>
      <c r="U21" s="229"/>
      <c r="V21" s="229"/>
      <c r="W21" s="229"/>
      <c r="X21" s="229"/>
      <c r="Y21" s="210"/>
      <c r="Z21" s="210"/>
      <c r="AA21" s="210"/>
      <c r="AB21" s="210"/>
      <c r="AC21" s="210"/>
      <c r="AD21" s="210"/>
      <c r="AE21" s="210"/>
      <c r="AF21" s="210"/>
      <c r="AG21" s="210" t="s">
        <v>178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38">
        <v>6</v>
      </c>
      <c r="B22" s="239" t="s">
        <v>192</v>
      </c>
      <c r="C22" s="253" t="s">
        <v>193</v>
      </c>
      <c r="D22" s="240" t="s">
        <v>148</v>
      </c>
      <c r="E22" s="241">
        <v>1.3120000000000001</v>
      </c>
      <c r="F22" s="242"/>
      <c r="G22" s="243">
        <f>ROUND(E22*F22,2)</f>
        <v>0</v>
      </c>
      <c r="H22" s="230"/>
      <c r="I22" s="229">
        <f>ROUND(E22*H22,2)</f>
        <v>0</v>
      </c>
      <c r="J22" s="230"/>
      <c r="K22" s="229">
        <f>ROUND(E22*J22,2)</f>
        <v>0</v>
      </c>
      <c r="L22" s="229">
        <v>21</v>
      </c>
      <c r="M22" s="229">
        <f>G22*(1+L22/100)</f>
        <v>0</v>
      </c>
      <c r="N22" s="229">
        <v>0</v>
      </c>
      <c r="O22" s="229">
        <f>ROUND(E22*N22,2)</f>
        <v>0</v>
      </c>
      <c r="P22" s="229">
        <v>0</v>
      </c>
      <c r="Q22" s="229">
        <f>ROUND(E22*P22,2)</f>
        <v>0</v>
      </c>
      <c r="R22" s="229"/>
      <c r="S22" s="229" t="s">
        <v>176</v>
      </c>
      <c r="T22" s="229" t="s">
        <v>176</v>
      </c>
      <c r="U22" s="229">
        <v>0.65200000000000002</v>
      </c>
      <c r="V22" s="229">
        <f>ROUND(E22*U22,2)</f>
        <v>0.86</v>
      </c>
      <c r="W22" s="229"/>
      <c r="X22" s="229" t="s">
        <v>119</v>
      </c>
      <c r="Y22" s="210"/>
      <c r="Z22" s="210"/>
      <c r="AA22" s="210"/>
      <c r="AB22" s="210"/>
      <c r="AC22" s="210"/>
      <c r="AD22" s="210"/>
      <c r="AE22" s="210"/>
      <c r="AF22" s="210"/>
      <c r="AG22" s="210" t="s">
        <v>169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27"/>
      <c r="B23" s="228"/>
      <c r="C23" s="263" t="s">
        <v>194</v>
      </c>
      <c r="D23" s="261"/>
      <c r="E23" s="262">
        <v>1.3120000000000001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10"/>
      <c r="Z23" s="210"/>
      <c r="AA23" s="210"/>
      <c r="AB23" s="210"/>
      <c r="AC23" s="210"/>
      <c r="AD23" s="210"/>
      <c r="AE23" s="210"/>
      <c r="AF23" s="210"/>
      <c r="AG23" s="210" t="s">
        <v>178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38">
        <v>7</v>
      </c>
      <c r="B24" s="239" t="s">
        <v>195</v>
      </c>
      <c r="C24" s="253" t="s">
        <v>196</v>
      </c>
      <c r="D24" s="240" t="s">
        <v>148</v>
      </c>
      <c r="E24" s="241">
        <v>1.3120000000000001</v>
      </c>
      <c r="F24" s="242"/>
      <c r="G24" s="243">
        <f>ROUND(E24*F24,2)</f>
        <v>0</v>
      </c>
      <c r="H24" s="230"/>
      <c r="I24" s="229">
        <f>ROUND(E24*H24,2)</f>
        <v>0</v>
      </c>
      <c r="J24" s="230"/>
      <c r="K24" s="229">
        <f>ROUND(E24*J24,2)</f>
        <v>0</v>
      </c>
      <c r="L24" s="229">
        <v>21</v>
      </c>
      <c r="M24" s="229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29"/>
      <c r="S24" s="229" t="s">
        <v>176</v>
      </c>
      <c r="T24" s="229" t="s">
        <v>176</v>
      </c>
      <c r="U24" s="229">
        <v>8.9999999999999993E-3</v>
      </c>
      <c r="V24" s="229">
        <f>ROUND(E24*U24,2)</f>
        <v>0.01</v>
      </c>
      <c r="W24" s="229"/>
      <c r="X24" s="229" t="s">
        <v>119</v>
      </c>
      <c r="Y24" s="210"/>
      <c r="Z24" s="210"/>
      <c r="AA24" s="210"/>
      <c r="AB24" s="210"/>
      <c r="AC24" s="210"/>
      <c r="AD24" s="210"/>
      <c r="AE24" s="210"/>
      <c r="AF24" s="210"/>
      <c r="AG24" s="210" t="s">
        <v>169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27"/>
      <c r="B25" s="228"/>
      <c r="C25" s="263" t="s">
        <v>194</v>
      </c>
      <c r="D25" s="261"/>
      <c r="E25" s="262">
        <v>1.3120000000000001</v>
      </c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9"/>
      <c r="Q25" s="229"/>
      <c r="R25" s="229"/>
      <c r="S25" s="229"/>
      <c r="T25" s="229"/>
      <c r="U25" s="229"/>
      <c r="V25" s="229"/>
      <c r="W25" s="229"/>
      <c r="X25" s="229"/>
      <c r="Y25" s="210"/>
      <c r="Z25" s="210"/>
      <c r="AA25" s="210"/>
      <c r="AB25" s="210"/>
      <c r="AC25" s="210"/>
      <c r="AD25" s="210"/>
      <c r="AE25" s="210"/>
      <c r="AF25" s="210"/>
      <c r="AG25" s="210" t="s">
        <v>178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38">
        <v>8</v>
      </c>
      <c r="B26" s="239" t="s">
        <v>197</v>
      </c>
      <c r="C26" s="253" t="s">
        <v>198</v>
      </c>
      <c r="D26" s="240" t="s">
        <v>151</v>
      </c>
      <c r="E26" s="241">
        <v>1.3120000000000001</v>
      </c>
      <c r="F26" s="242"/>
      <c r="G26" s="243">
        <f>ROUND(E26*F26,2)</f>
        <v>0</v>
      </c>
      <c r="H26" s="230"/>
      <c r="I26" s="229">
        <f>ROUND(E26*H26,2)</f>
        <v>0</v>
      </c>
      <c r="J26" s="230"/>
      <c r="K26" s="229">
        <f>ROUND(E26*J26,2)</f>
        <v>0</v>
      </c>
      <c r="L26" s="229">
        <v>21</v>
      </c>
      <c r="M26" s="229">
        <f>G26*(1+L26/100)</f>
        <v>0</v>
      </c>
      <c r="N26" s="229">
        <v>0</v>
      </c>
      <c r="O26" s="229">
        <f>ROUND(E26*N26,2)</f>
        <v>0</v>
      </c>
      <c r="P26" s="229">
        <v>0</v>
      </c>
      <c r="Q26" s="229">
        <f>ROUND(E26*P26,2)</f>
        <v>0</v>
      </c>
      <c r="R26" s="229"/>
      <c r="S26" s="229" t="s">
        <v>176</v>
      </c>
      <c r="T26" s="229" t="s">
        <v>176</v>
      </c>
      <c r="U26" s="229">
        <v>1.7999999999999999E-2</v>
      </c>
      <c r="V26" s="229">
        <f>ROUND(E26*U26,2)</f>
        <v>0.02</v>
      </c>
      <c r="W26" s="229"/>
      <c r="X26" s="229" t="s">
        <v>119</v>
      </c>
      <c r="Y26" s="210"/>
      <c r="Z26" s="210"/>
      <c r="AA26" s="210"/>
      <c r="AB26" s="210"/>
      <c r="AC26" s="210"/>
      <c r="AD26" s="210"/>
      <c r="AE26" s="210"/>
      <c r="AF26" s="210"/>
      <c r="AG26" s="210" t="s">
        <v>169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27"/>
      <c r="B27" s="228"/>
      <c r="C27" s="263" t="s">
        <v>194</v>
      </c>
      <c r="D27" s="261"/>
      <c r="E27" s="262">
        <v>1.3120000000000001</v>
      </c>
      <c r="F27" s="229"/>
      <c r="G27" s="229"/>
      <c r="H27" s="229"/>
      <c r="I27" s="229"/>
      <c r="J27" s="229"/>
      <c r="K27" s="229"/>
      <c r="L27" s="229"/>
      <c r="M27" s="229"/>
      <c r="N27" s="229"/>
      <c r="O27" s="229"/>
      <c r="P27" s="229"/>
      <c r="Q27" s="229"/>
      <c r="R27" s="229"/>
      <c r="S27" s="229"/>
      <c r="T27" s="229"/>
      <c r="U27" s="229"/>
      <c r="V27" s="229"/>
      <c r="W27" s="229"/>
      <c r="X27" s="229"/>
      <c r="Y27" s="210"/>
      <c r="Z27" s="210"/>
      <c r="AA27" s="210"/>
      <c r="AB27" s="210"/>
      <c r="AC27" s="210"/>
      <c r="AD27" s="210"/>
      <c r="AE27" s="210"/>
      <c r="AF27" s="210"/>
      <c r="AG27" s="210" t="s">
        <v>178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8">
        <v>9</v>
      </c>
      <c r="B28" s="239" t="s">
        <v>199</v>
      </c>
      <c r="C28" s="253" t="s">
        <v>200</v>
      </c>
      <c r="D28" s="240" t="s">
        <v>148</v>
      </c>
      <c r="E28" s="241">
        <v>1.3120000000000001</v>
      </c>
      <c r="F28" s="242"/>
      <c r="G28" s="243">
        <f>ROUND(E28*F28,2)</f>
        <v>0</v>
      </c>
      <c r="H28" s="230"/>
      <c r="I28" s="229">
        <f>ROUND(E28*H28,2)</f>
        <v>0</v>
      </c>
      <c r="J28" s="230"/>
      <c r="K28" s="229">
        <f>ROUND(E28*J28,2)</f>
        <v>0</v>
      </c>
      <c r="L28" s="229">
        <v>21</v>
      </c>
      <c r="M28" s="229">
        <f>G28*(1+L28/100)</f>
        <v>0</v>
      </c>
      <c r="N28" s="229">
        <v>0</v>
      </c>
      <c r="O28" s="229">
        <f>ROUND(E28*N28,2)</f>
        <v>0</v>
      </c>
      <c r="P28" s="229">
        <v>0</v>
      </c>
      <c r="Q28" s="229">
        <f>ROUND(E28*P28,2)</f>
        <v>0</v>
      </c>
      <c r="R28" s="229"/>
      <c r="S28" s="229" t="s">
        <v>176</v>
      </c>
      <c r="T28" s="229" t="s">
        <v>176</v>
      </c>
      <c r="U28" s="229">
        <v>0</v>
      </c>
      <c r="V28" s="229">
        <f>ROUND(E28*U28,2)</f>
        <v>0</v>
      </c>
      <c r="W28" s="229"/>
      <c r="X28" s="229" t="s">
        <v>119</v>
      </c>
      <c r="Y28" s="210"/>
      <c r="Z28" s="210"/>
      <c r="AA28" s="210"/>
      <c r="AB28" s="210"/>
      <c r="AC28" s="210"/>
      <c r="AD28" s="210"/>
      <c r="AE28" s="210"/>
      <c r="AF28" s="210"/>
      <c r="AG28" s="210" t="s">
        <v>169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27"/>
      <c r="B29" s="228"/>
      <c r="C29" s="263" t="s">
        <v>194</v>
      </c>
      <c r="D29" s="261"/>
      <c r="E29" s="262">
        <v>1.3120000000000001</v>
      </c>
      <c r="F29" s="229"/>
      <c r="G29" s="229"/>
      <c r="H29" s="229"/>
      <c r="I29" s="229"/>
      <c r="J29" s="229"/>
      <c r="K29" s="229"/>
      <c r="L29" s="229"/>
      <c r="M29" s="229"/>
      <c r="N29" s="229"/>
      <c r="O29" s="229"/>
      <c r="P29" s="229"/>
      <c r="Q29" s="229"/>
      <c r="R29" s="229"/>
      <c r="S29" s="229"/>
      <c r="T29" s="229"/>
      <c r="U29" s="229"/>
      <c r="V29" s="229"/>
      <c r="W29" s="229"/>
      <c r="X29" s="229"/>
      <c r="Y29" s="210"/>
      <c r="Z29" s="210"/>
      <c r="AA29" s="210"/>
      <c r="AB29" s="210"/>
      <c r="AC29" s="210"/>
      <c r="AD29" s="210"/>
      <c r="AE29" s="210"/>
      <c r="AF29" s="210"/>
      <c r="AG29" s="210" t="s">
        <v>178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x14ac:dyDescent="0.2">
      <c r="A30" s="232" t="s">
        <v>112</v>
      </c>
      <c r="B30" s="233" t="s">
        <v>70</v>
      </c>
      <c r="C30" s="251" t="s">
        <v>71</v>
      </c>
      <c r="D30" s="234"/>
      <c r="E30" s="235"/>
      <c r="F30" s="236"/>
      <c r="G30" s="237">
        <f>SUMIF(AG31:AG39,"&lt;&gt;NOR",G31:G39)</f>
        <v>0</v>
      </c>
      <c r="H30" s="231"/>
      <c r="I30" s="231">
        <f>SUM(I31:I39)</f>
        <v>0</v>
      </c>
      <c r="J30" s="231"/>
      <c r="K30" s="231">
        <f>SUM(K31:K39)</f>
        <v>0</v>
      </c>
      <c r="L30" s="231"/>
      <c r="M30" s="231">
        <f>SUM(M31:M39)</f>
        <v>0</v>
      </c>
      <c r="N30" s="231"/>
      <c r="O30" s="231">
        <f>SUM(O31:O39)</f>
        <v>4.1399999999999997</v>
      </c>
      <c r="P30" s="231"/>
      <c r="Q30" s="231">
        <f>SUM(Q31:Q39)</f>
        <v>0</v>
      </c>
      <c r="R30" s="231"/>
      <c r="S30" s="231"/>
      <c r="T30" s="231"/>
      <c r="U30" s="231"/>
      <c r="V30" s="231">
        <f>SUM(V31:V39)</f>
        <v>2.62</v>
      </c>
      <c r="W30" s="231"/>
      <c r="X30" s="231"/>
      <c r="AG30" t="s">
        <v>113</v>
      </c>
    </row>
    <row r="31" spans="1:60" outlineLevel="1" x14ac:dyDescent="0.2">
      <c r="A31" s="238">
        <v>10</v>
      </c>
      <c r="B31" s="239" t="s">
        <v>201</v>
      </c>
      <c r="C31" s="253" t="s">
        <v>202</v>
      </c>
      <c r="D31" s="240" t="s">
        <v>148</v>
      </c>
      <c r="E31" s="241">
        <v>0.15</v>
      </c>
      <c r="F31" s="242"/>
      <c r="G31" s="243">
        <f>ROUND(E31*F31,2)</f>
        <v>0</v>
      </c>
      <c r="H31" s="230"/>
      <c r="I31" s="229">
        <f>ROUND(E31*H31,2)</f>
        <v>0</v>
      </c>
      <c r="J31" s="230"/>
      <c r="K31" s="229">
        <f>ROUND(E31*J31,2)</f>
        <v>0</v>
      </c>
      <c r="L31" s="229">
        <v>21</v>
      </c>
      <c r="M31" s="229">
        <f>G31*(1+L31/100)</f>
        <v>0</v>
      </c>
      <c r="N31" s="229">
        <v>1.8180000000000001</v>
      </c>
      <c r="O31" s="229">
        <f>ROUND(E31*N31,2)</f>
        <v>0.27</v>
      </c>
      <c r="P31" s="229">
        <v>0</v>
      </c>
      <c r="Q31" s="229">
        <f>ROUND(E31*P31,2)</f>
        <v>0</v>
      </c>
      <c r="R31" s="229"/>
      <c r="S31" s="229" t="s">
        <v>176</v>
      </c>
      <c r="T31" s="229" t="s">
        <v>176</v>
      </c>
      <c r="U31" s="229">
        <v>1.085</v>
      </c>
      <c r="V31" s="229">
        <f>ROUND(E31*U31,2)</f>
        <v>0.16</v>
      </c>
      <c r="W31" s="229"/>
      <c r="X31" s="229" t="s">
        <v>119</v>
      </c>
      <c r="Y31" s="210"/>
      <c r="Z31" s="210"/>
      <c r="AA31" s="210"/>
      <c r="AB31" s="210"/>
      <c r="AC31" s="210"/>
      <c r="AD31" s="210"/>
      <c r="AE31" s="210"/>
      <c r="AF31" s="210"/>
      <c r="AG31" s="210" t="s">
        <v>169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27"/>
      <c r="B32" s="228"/>
      <c r="C32" s="263" t="s">
        <v>203</v>
      </c>
      <c r="D32" s="261"/>
      <c r="E32" s="262">
        <v>0.15</v>
      </c>
      <c r="F32" s="229"/>
      <c r="G32" s="229"/>
      <c r="H32" s="229"/>
      <c r="I32" s="229"/>
      <c r="J32" s="229"/>
      <c r="K32" s="229"/>
      <c r="L32" s="229"/>
      <c r="M32" s="229"/>
      <c r="N32" s="229"/>
      <c r="O32" s="229"/>
      <c r="P32" s="229"/>
      <c r="Q32" s="229"/>
      <c r="R32" s="229"/>
      <c r="S32" s="229"/>
      <c r="T32" s="229"/>
      <c r="U32" s="229"/>
      <c r="V32" s="229"/>
      <c r="W32" s="229"/>
      <c r="X32" s="229"/>
      <c r="Y32" s="210"/>
      <c r="Z32" s="210"/>
      <c r="AA32" s="210"/>
      <c r="AB32" s="210"/>
      <c r="AC32" s="210"/>
      <c r="AD32" s="210"/>
      <c r="AE32" s="210"/>
      <c r="AF32" s="210"/>
      <c r="AG32" s="210" t="s">
        <v>178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38">
        <v>11</v>
      </c>
      <c r="B33" s="239" t="s">
        <v>204</v>
      </c>
      <c r="C33" s="253" t="s">
        <v>205</v>
      </c>
      <c r="D33" s="240" t="s">
        <v>206</v>
      </c>
      <c r="E33" s="241">
        <v>1</v>
      </c>
      <c r="F33" s="242"/>
      <c r="G33" s="243">
        <f>ROUND(E33*F33,2)</f>
        <v>0</v>
      </c>
      <c r="H33" s="230"/>
      <c r="I33" s="229">
        <f>ROUND(E33*H33,2)</f>
        <v>0</v>
      </c>
      <c r="J33" s="230"/>
      <c r="K33" s="229">
        <f>ROUND(E33*J33,2)</f>
        <v>0</v>
      </c>
      <c r="L33" s="229">
        <v>21</v>
      </c>
      <c r="M33" s="229">
        <f>G33*(1+L33/100)</f>
        <v>0</v>
      </c>
      <c r="N33" s="229">
        <v>3.0899999999999999E-3</v>
      </c>
      <c r="O33" s="229">
        <f>ROUND(E33*N33,2)</f>
        <v>0</v>
      </c>
      <c r="P33" s="229">
        <v>0</v>
      </c>
      <c r="Q33" s="229">
        <f>ROUND(E33*P33,2)</f>
        <v>0</v>
      </c>
      <c r="R33" s="229"/>
      <c r="S33" s="229" t="s">
        <v>176</v>
      </c>
      <c r="T33" s="229" t="s">
        <v>176</v>
      </c>
      <c r="U33" s="229">
        <v>0.55000000000000004</v>
      </c>
      <c r="V33" s="229">
        <f>ROUND(E33*U33,2)</f>
        <v>0.55000000000000004</v>
      </c>
      <c r="W33" s="229"/>
      <c r="X33" s="229" t="s">
        <v>119</v>
      </c>
      <c r="Y33" s="210"/>
      <c r="Z33" s="210"/>
      <c r="AA33" s="210"/>
      <c r="AB33" s="210"/>
      <c r="AC33" s="210"/>
      <c r="AD33" s="210"/>
      <c r="AE33" s="210"/>
      <c r="AF33" s="210"/>
      <c r="AG33" s="210" t="s">
        <v>169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27"/>
      <c r="B34" s="228"/>
      <c r="C34" s="263" t="s">
        <v>61</v>
      </c>
      <c r="D34" s="261"/>
      <c r="E34" s="262">
        <v>1</v>
      </c>
      <c r="F34" s="229"/>
      <c r="G34" s="229"/>
      <c r="H34" s="229"/>
      <c r="I34" s="229"/>
      <c r="J34" s="229"/>
      <c r="K34" s="229"/>
      <c r="L34" s="229"/>
      <c r="M34" s="229"/>
      <c r="N34" s="229"/>
      <c r="O34" s="229"/>
      <c r="P34" s="229"/>
      <c r="Q34" s="229"/>
      <c r="R34" s="229"/>
      <c r="S34" s="229"/>
      <c r="T34" s="229"/>
      <c r="U34" s="229"/>
      <c r="V34" s="229"/>
      <c r="W34" s="229"/>
      <c r="X34" s="229"/>
      <c r="Y34" s="210"/>
      <c r="Z34" s="210"/>
      <c r="AA34" s="210"/>
      <c r="AB34" s="210"/>
      <c r="AC34" s="210"/>
      <c r="AD34" s="210"/>
      <c r="AE34" s="210"/>
      <c r="AF34" s="210"/>
      <c r="AG34" s="210" t="s">
        <v>178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38">
        <v>12</v>
      </c>
      <c r="B35" s="239" t="s">
        <v>207</v>
      </c>
      <c r="C35" s="253" t="s">
        <v>208</v>
      </c>
      <c r="D35" s="240" t="s">
        <v>148</v>
      </c>
      <c r="E35" s="241">
        <v>1.512</v>
      </c>
      <c r="F35" s="242"/>
      <c r="G35" s="243">
        <f>ROUND(E35*F35,2)</f>
        <v>0</v>
      </c>
      <c r="H35" s="230"/>
      <c r="I35" s="229">
        <f>ROUND(E35*H35,2)</f>
        <v>0</v>
      </c>
      <c r="J35" s="230"/>
      <c r="K35" s="229">
        <f>ROUND(E35*J35,2)</f>
        <v>0</v>
      </c>
      <c r="L35" s="229">
        <v>21</v>
      </c>
      <c r="M35" s="229">
        <f>G35*(1+L35/100)</f>
        <v>0</v>
      </c>
      <c r="N35" s="229">
        <v>2.5249999999999999</v>
      </c>
      <c r="O35" s="229">
        <f>ROUND(E35*N35,2)</f>
        <v>3.82</v>
      </c>
      <c r="P35" s="229">
        <v>0</v>
      </c>
      <c r="Q35" s="229">
        <f>ROUND(E35*P35,2)</f>
        <v>0</v>
      </c>
      <c r="R35" s="229"/>
      <c r="S35" s="229" t="s">
        <v>176</v>
      </c>
      <c r="T35" s="229" t="s">
        <v>176</v>
      </c>
      <c r="U35" s="229">
        <v>0.48</v>
      </c>
      <c r="V35" s="229">
        <f>ROUND(E35*U35,2)</f>
        <v>0.73</v>
      </c>
      <c r="W35" s="229"/>
      <c r="X35" s="229" t="s">
        <v>119</v>
      </c>
      <c r="Y35" s="210"/>
      <c r="Z35" s="210"/>
      <c r="AA35" s="210"/>
      <c r="AB35" s="210"/>
      <c r="AC35" s="210"/>
      <c r="AD35" s="210"/>
      <c r="AE35" s="210"/>
      <c r="AF35" s="210"/>
      <c r="AG35" s="210" t="s">
        <v>169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27"/>
      <c r="B36" s="228"/>
      <c r="C36" s="263" t="s">
        <v>209</v>
      </c>
      <c r="D36" s="261"/>
      <c r="E36" s="262">
        <v>1</v>
      </c>
      <c r="F36" s="229"/>
      <c r="G36" s="229"/>
      <c r="H36" s="229"/>
      <c r="I36" s="229"/>
      <c r="J36" s="229"/>
      <c r="K36" s="229"/>
      <c r="L36" s="229"/>
      <c r="M36" s="229"/>
      <c r="N36" s="229"/>
      <c r="O36" s="229"/>
      <c r="P36" s="229"/>
      <c r="Q36" s="229"/>
      <c r="R36" s="229"/>
      <c r="S36" s="229"/>
      <c r="T36" s="229"/>
      <c r="U36" s="229"/>
      <c r="V36" s="229"/>
      <c r="W36" s="229"/>
      <c r="X36" s="229"/>
      <c r="Y36" s="210"/>
      <c r="Z36" s="210"/>
      <c r="AA36" s="210"/>
      <c r="AB36" s="210"/>
      <c r="AC36" s="210"/>
      <c r="AD36" s="210"/>
      <c r="AE36" s="210"/>
      <c r="AF36" s="210"/>
      <c r="AG36" s="210" t="s">
        <v>178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27"/>
      <c r="B37" s="228"/>
      <c r="C37" s="263" t="s">
        <v>210</v>
      </c>
      <c r="D37" s="261"/>
      <c r="E37" s="262">
        <v>0.51200000000000001</v>
      </c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  <c r="Q37" s="229"/>
      <c r="R37" s="229"/>
      <c r="S37" s="229"/>
      <c r="T37" s="229"/>
      <c r="U37" s="229"/>
      <c r="V37" s="229"/>
      <c r="W37" s="229"/>
      <c r="X37" s="229"/>
      <c r="Y37" s="210"/>
      <c r="Z37" s="210"/>
      <c r="AA37" s="210"/>
      <c r="AB37" s="210"/>
      <c r="AC37" s="210"/>
      <c r="AD37" s="210"/>
      <c r="AE37" s="210"/>
      <c r="AF37" s="210"/>
      <c r="AG37" s="210" t="s">
        <v>178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38">
        <v>13</v>
      </c>
      <c r="B38" s="239" t="s">
        <v>211</v>
      </c>
      <c r="C38" s="253" t="s">
        <v>212</v>
      </c>
      <c r="D38" s="240" t="s">
        <v>213</v>
      </c>
      <c r="E38" s="241">
        <v>0.05</v>
      </c>
      <c r="F38" s="242"/>
      <c r="G38" s="243">
        <f>ROUND(E38*F38,2)</f>
        <v>0</v>
      </c>
      <c r="H38" s="230"/>
      <c r="I38" s="229">
        <f>ROUND(E38*H38,2)</f>
        <v>0</v>
      </c>
      <c r="J38" s="230"/>
      <c r="K38" s="229">
        <f>ROUND(E38*J38,2)</f>
        <v>0</v>
      </c>
      <c r="L38" s="229">
        <v>21</v>
      </c>
      <c r="M38" s="229">
        <f>G38*(1+L38/100)</f>
        <v>0</v>
      </c>
      <c r="N38" s="229">
        <v>1.0211600000000001</v>
      </c>
      <c r="O38" s="229">
        <f>ROUND(E38*N38,2)</f>
        <v>0.05</v>
      </c>
      <c r="P38" s="229">
        <v>0</v>
      </c>
      <c r="Q38" s="229">
        <f>ROUND(E38*P38,2)</f>
        <v>0</v>
      </c>
      <c r="R38" s="229"/>
      <c r="S38" s="229" t="s">
        <v>176</v>
      </c>
      <c r="T38" s="229" t="s">
        <v>176</v>
      </c>
      <c r="U38" s="229">
        <v>23.530999999999999</v>
      </c>
      <c r="V38" s="229">
        <f>ROUND(E38*U38,2)</f>
        <v>1.18</v>
      </c>
      <c r="W38" s="229"/>
      <c r="X38" s="229" t="s">
        <v>119</v>
      </c>
      <c r="Y38" s="210"/>
      <c r="Z38" s="210"/>
      <c r="AA38" s="210"/>
      <c r="AB38" s="210"/>
      <c r="AC38" s="210"/>
      <c r="AD38" s="210"/>
      <c r="AE38" s="210"/>
      <c r="AF38" s="210"/>
      <c r="AG38" s="210" t="s">
        <v>169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27"/>
      <c r="B39" s="228"/>
      <c r="C39" s="263" t="s">
        <v>214</v>
      </c>
      <c r="D39" s="261"/>
      <c r="E39" s="262">
        <v>0.05</v>
      </c>
      <c r="F39" s="229"/>
      <c r="G39" s="229"/>
      <c r="H39" s="229"/>
      <c r="I39" s="229"/>
      <c r="J39" s="229"/>
      <c r="K39" s="229"/>
      <c r="L39" s="229"/>
      <c r="M39" s="229"/>
      <c r="N39" s="229"/>
      <c r="O39" s="229"/>
      <c r="P39" s="229"/>
      <c r="Q39" s="229"/>
      <c r="R39" s="229"/>
      <c r="S39" s="229"/>
      <c r="T39" s="229"/>
      <c r="U39" s="229"/>
      <c r="V39" s="229"/>
      <c r="W39" s="229"/>
      <c r="X39" s="229"/>
      <c r="Y39" s="210"/>
      <c r="Z39" s="210"/>
      <c r="AA39" s="210"/>
      <c r="AB39" s="210"/>
      <c r="AC39" s="210"/>
      <c r="AD39" s="210"/>
      <c r="AE39" s="210"/>
      <c r="AF39" s="210"/>
      <c r="AG39" s="210" t="s">
        <v>178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x14ac:dyDescent="0.2">
      <c r="A40" s="232" t="s">
        <v>112</v>
      </c>
      <c r="B40" s="233" t="s">
        <v>72</v>
      </c>
      <c r="C40" s="251" t="s">
        <v>73</v>
      </c>
      <c r="D40" s="234"/>
      <c r="E40" s="235"/>
      <c r="F40" s="236"/>
      <c r="G40" s="237">
        <f>SUMIF(AG41:AG42,"&lt;&gt;NOR",G41:G42)</f>
        <v>0</v>
      </c>
      <c r="H40" s="231"/>
      <c r="I40" s="231">
        <f>SUM(I41:I42)</f>
        <v>0</v>
      </c>
      <c r="J40" s="231"/>
      <c r="K40" s="231">
        <f>SUM(K41:K42)</f>
        <v>0</v>
      </c>
      <c r="L40" s="231"/>
      <c r="M40" s="231">
        <f>SUM(M41:M42)</f>
        <v>0</v>
      </c>
      <c r="N40" s="231"/>
      <c r="O40" s="231">
        <f>SUM(O41:O42)</f>
        <v>0</v>
      </c>
      <c r="P40" s="231"/>
      <c r="Q40" s="231">
        <f>SUM(Q41:Q42)</f>
        <v>0</v>
      </c>
      <c r="R40" s="231"/>
      <c r="S40" s="231"/>
      <c r="T40" s="231"/>
      <c r="U40" s="231"/>
      <c r="V40" s="231">
        <f>SUM(V41:V42)</f>
        <v>0.3</v>
      </c>
      <c r="W40" s="231"/>
      <c r="X40" s="231"/>
      <c r="AG40" t="s">
        <v>113</v>
      </c>
    </row>
    <row r="41" spans="1:60" outlineLevel="1" x14ac:dyDescent="0.2">
      <c r="A41" s="238">
        <v>14</v>
      </c>
      <c r="B41" s="239" t="s">
        <v>215</v>
      </c>
      <c r="C41" s="253" t="s">
        <v>216</v>
      </c>
      <c r="D41" s="240" t="s">
        <v>116</v>
      </c>
      <c r="E41" s="241">
        <v>3</v>
      </c>
      <c r="F41" s="242"/>
      <c r="G41" s="243">
        <f>ROUND(E41*F41,2)</f>
        <v>0</v>
      </c>
      <c r="H41" s="230"/>
      <c r="I41" s="229">
        <f>ROUND(E41*H41,2)</f>
        <v>0</v>
      </c>
      <c r="J41" s="230"/>
      <c r="K41" s="229">
        <f>ROUND(E41*J41,2)</f>
        <v>0</v>
      </c>
      <c r="L41" s="229">
        <v>21</v>
      </c>
      <c r="M41" s="229">
        <f>G41*(1+L41/100)</f>
        <v>0</v>
      </c>
      <c r="N41" s="229">
        <v>7.2999999999999996E-4</v>
      </c>
      <c r="O41" s="229">
        <f>ROUND(E41*N41,2)</f>
        <v>0</v>
      </c>
      <c r="P41" s="229">
        <v>0</v>
      </c>
      <c r="Q41" s="229">
        <f>ROUND(E41*P41,2)</f>
        <v>0</v>
      </c>
      <c r="R41" s="229"/>
      <c r="S41" s="229" t="s">
        <v>176</v>
      </c>
      <c r="T41" s="229" t="s">
        <v>176</v>
      </c>
      <c r="U41" s="229">
        <v>0.10100000000000001</v>
      </c>
      <c r="V41" s="229">
        <f>ROUND(E41*U41,2)</f>
        <v>0.3</v>
      </c>
      <c r="W41" s="229"/>
      <c r="X41" s="229" t="s">
        <v>119</v>
      </c>
      <c r="Y41" s="210"/>
      <c r="Z41" s="210"/>
      <c r="AA41" s="210"/>
      <c r="AB41" s="210"/>
      <c r="AC41" s="210"/>
      <c r="AD41" s="210"/>
      <c r="AE41" s="210"/>
      <c r="AF41" s="210"/>
      <c r="AG41" s="210" t="s">
        <v>169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27"/>
      <c r="B42" s="228"/>
      <c r="C42" s="263" t="s">
        <v>72</v>
      </c>
      <c r="D42" s="261"/>
      <c r="E42" s="262">
        <v>3</v>
      </c>
      <c r="F42" s="229"/>
      <c r="G42" s="229"/>
      <c r="H42" s="229"/>
      <c r="I42" s="229"/>
      <c r="J42" s="229"/>
      <c r="K42" s="229"/>
      <c r="L42" s="229"/>
      <c r="M42" s="229"/>
      <c r="N42" s="229"/>
      <c r="O42" s="229"/>
      <c r="P42" s="229"/>
      <c r="Q42" s="229"/>
      <c r="R42" s="229"/>
      <c r="S42" s="229"/>
      <c r="T42" s="229"/>
      <c r="U42" s="229"/>
      <c r="V42" s="229"/>
      <c r="W42" s="229"/>
      <c r="X42" s="229"/>
      <c r="Y42" s="210"/>
      <c r="Z42" s="210"/>
      <c r="AA42" s="210"/>
      <c r="AB42" s="210"/>
      <c r="AC42" s="210"/>
      <c r="AD42" s="210"/>
      <c r="AE42" s="210"/>
      <c r="AF42" s="210"/>
      <c r="AG42" s="210" t="s">
        <v>178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x14ac:dyDescent="0.2">
      <c r="A43" s="232" t="s">
        <v>112</v>
      </c>
      <c r="B43" s="233" t="s">
        <v>74</v>
      </c>
      <c r="C43" s="251" t="s">
        <v>75</v>
      </c>
      <c r="D43" s="234"/>
      <c r="E43" s="235"/>
      <c r="F43" s="236"/>
      <c r="G43" s="237">
        <f>SUMIF(AG44:AG46,"&lt;&gt;NOR",G44:G46)</f>
        <v>0</v>
      </c>
      <c r="H43" s="231"/>
      <c r="I43" s="231">
        <f>SUM(I44:I46)</f>
        <v>0</v>
      </c>
      <c r="J43" s="231"/>
      <c r="K43" s="231">
        <f>SUM(K44:K46)</f>
        <v>0</v>
      </c>
      <c r="L43" s="231"/>
      <c r="M43" s="231">
        <f>SUM(M44:M46)</f>
        <v>0</v>
      </c>
      <c r="N43" s="231"/>
      <c r="O43" s="231">
        <f>SUM(O44:O46)</f>
        <v>0.06</v>
      </c>
      <c r="P43" s="231"/>
      <c r="Q43" s="231">
        <f>SUM(Q44:Q46)</f>
        <v>0</v>
      </c>
      <c r="R43" s="231"/>
      <c r="S43" s="231"/>
      <c r="T43" s="231"/>
      <c r="U43" s="231"/>
      <c r="V43" s="231">
        <f>SUM(V44:V46)</f>
        <v>4.08</v>
      </c>
      <c r="W43" s="231"/>
      <c r="X43" s="231"/>
      <c r="AG43" t="s">
        <v>113</v>
      </c>
    </row>
    <row r="44" spans="1:60" outlineLevel="1" x14ac:dyDescent="0.2">
      <c r="A44" s="238">
        <v>15</v>
      </c>
      <c r="B44" s="239" t="s">
        <v>217</v>
      </c>
      <c r="C44" s="253" t="s">
        <v>218</v>
      </c>
      <c r="D44" s="240" t="s">
        <v>148</v>
      </c>
      <c r="E44" s="241">
        <v>1.512</v>
      </c>
      <c r="F44" s="242"/>
      <c r="G44" s="243">
        <f>ROUND(E44*F44,2)</f>
        <v>0</v>
      </c>
      <c r="H44" s="230"/>
      <c r="I44" s="229">
        <f>ROUND(E44*H44,2)</f>
        <v>0</v>
      </c>
      <c r="J44" s="230"/>
      <c r="K44" s="229">
        <f>ROUND(E44*J44,2)</f>
        <v>0</v>
      </c>
      <c r="L44" s="229">
        <v>21</v>
      </c>
      <c r="M44" s="229">
        <f>G44*(1+L44/100)</f>
        <v>0</v>
      </c>
      <c r="N44" s="229">
        <v>0.04</v>
      </c>
      <c r="O44" s="229">
        <f>ROUND(E44*N44,2)</f>
        <v>0.06</v>
      </c>
      <c r="P44" s="229">
        <v>0</v>
      </c>
      <c r="Q44" s="229">
        <f>ROUND(E44*P44,2)</f>
        <v>0</v>
      </c>
      <c r="R44" s="229"/>
      <c r="S44" s="229" t="s">
        <v>176</v>
      </c>
      <c r="T44" s="229" t="s">
        <v>176</v>
      </c>
      <c r="U44" s="229">
        <v>2.7</v>
      </c>
      <c r="V44" s="229">
        <f>ROUND(E44*U44,2)</f>
        <v>4.08</v>
      </c>
      <c r="W44" s="229"/>
      <c r="X44" s="229" t="s">
        <v>119</v>
      </c>
      <c r="Y44" s="210"/>
      <c r="Z44" s="210"/>
      <c r="AA44" s="210"/>
      <c r="AB44" s="210"/>
      <c r="AC44" s="210"/>
      <c r="AD44" s="210"/>
      <c r="AE44" s="210"/>
      <c r="AF44" s="210"/>
      <c r="AG44" s="210" t="s">
        <v>169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27"/>
      <c r="B45" s="228"/>
      <c r="C45" s="263" t="s">
        <v>209</v>
      </c>
      <c r="D45" s="261"/>
      <c r="E45" s="262">
        <v>1</v>
      </c>
      <c r="F45" s="229"/>
      <c r="G45" s="229"/>
      <c r="H45" s="229"/>
      <c r="I45" s="229"/>
      <c r="J45" s="229"/>
      <c r="K45" s="229"/>
      <c r="L45" s="229"/>
      <c r="M45" s="229"/>
      <c r="N45" s="229"/>
      <c r="O45" s="229"/>
      <c r="P45" s="229"/>
      <c r="Q45" s="229"/>
      <c r="R45" s="229"/>
      <c r="S45" s="229"/>
      <c r="T45" s="229"/>
      <c r="U45" s="229"/>
      <c r="V45" s="229"/>
      <c r="W45" s="229"/>
      <c r="X45" s="229"/>
      <c r="Y45" s="210"/>
      <c r="Z45" s="210"/>
      <c r="AA45" s="210"/>
      <c r="AB45" s="210"/>
      <c r="AC45" s="210"/>
      <c r="AD45" s="210"/>
      <c r="AE45" s="210"/>
      <c r="AF45" s="210"/>
      <c r="AG45" s="210" t="s">
        <v>178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27"/>
      <c r="B46" s="228"/>
      <c r="C46" s="263" t="s">
        <v>210</v>
      </c>
      <c r="D46" s="261"/>
      <c r="E46" s="262">
        <v>0.51200000000000001</v>
      </c>
      <c r="F46" s="229"/>
      <c r="G46" s="229"/>
      <c r="H46" s="229"/>
      <c r="I46" s="229"/>
      <c r="J46" s="229"/>
      <c r="K46" s="229"/>
      <c r="L46" s="229"/>
      <c r="M46" s="229"/>
      <c r="N46" s="229"/>
      <c r="O46" s="229"/>
      <c r="P46" s="229"/>
      <c r="Q46" s="229"/>
      <c r="R46" s="229"/>
      <c r="S46" s="229"/>
      <c r="T46" s="229"/>
      <c r="U46" s="229"/>
      <c r="V46" s="229"/>
      <c r="W46" s="229"/>
      <c r="X46" s="229"/>
      <c r="Y46" s="210"/>
      <c r="Z46" s="210"/>
      <c r="AA46" s="210"/>
      <c r="AB46" s="210"/>
      <c r="AC46" s="210"/>
      <c r="AD46" s="210"/>
      <c r="AE46" s="210"/>
      <c r="AF46" s="210"/>
      <c r="AG46" s="210" t="s">
        <v>178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x14ac:dyDescent="0.2">
      <c r="A47" s="232" t="s">
        <v>112</v>
      </c>
      <c r="B47" s="233" t="s">
        <v>76</v>
      </c>
      <c r="C47" s="251" t="s">
        <v>77</v>
      </c>
      <c r="D47" s="234"/>
      <c r="E47" s="235"/>
      <c r="F47" s="236"/>
      <c r="G47" s="237">
        <f>SUMIF(AG48:AG54,"&lt;&gt;NOR",G48:G54)</f>
        <v>0</v>
      </c>
      <c r="H47" s="231"/>
      <c r="I47" s="231">
        <f>SUM(I48:I54)</f>
        <v>0</v>
      </c>
      <c r="J47" s="231"/>
      <c r="K47" s="231">
        <f>SUM(K48:K54)</f>
        <v>0</v>
      </c>
      <c r="L47" s="231"/>
      <c r="M47" s="231">
        <f>SUM(M48:M54)</f>
        <v>0</v>
      </c>
      <c r="N47" s="231"/>
      <c r="O47" s="231">
        <f>SUM(O48:O54)</f>
        <v>0.02</v>
      </c>
      <c r="P47" s="231"/>
      <c r="Q47" s="231">
        <f>SUM(Q48:Q54)</f>
        <v>0</v>
      </c>
      <c r="R47" s="231"/>
      <c r="S47" s="231"/>
      <c r="T47" s="231"/>
      <c r="U47" s="231"/>
      <c r="V47" s="231">
        <f>SUM(V48:V54)</f>
        <v>1.35</v>
      </c>
      <c r="W47" s="231"/>
      <c r="X47" s="231"/>
      <c r="AG47" t="s">
        <v>113</v>
      </c>
    </row>
    <row r="48" spans="1:60" outlineLevel="1" x14ac:dyDescent="0.2">
      <c r="A48" s="238">
        <v>16</v>
      </c>
      <c r="B48" s="239" t="s">
        <v>219</v>
      </c>
      <c r="C48" s="253" t="s">
        <v>220</v>
      </c>
      <c r="D48" s="240" t="s">
        <v>116</v>
      </c>
      <c r="E48" s="241">
        <v>10.4</v>
      </c>
      <c r="F48" s="242"/>
      <c r="G48" s="243">
        <f>ROUND(E48*F48,2)</f>
        <v>0</v>
      </c>
      <c r="H48" s="230"/>
      <c r="I48" s="229">
        <f>ROUND(E48*H48,2)</f>
        <v>0</v>
      </c>
      <c r="J48" s="230"/>
      <c r="K48" s="229">
        <f>ROUND(E48*J48,2)</f>
        <v>0</v>
      </c>
      <c r="L48" s="229">
        <v>21</v>
      </c>
      <c r="M48" s="229">
        <f>G48*(1+L48/100)</f>
        <v>0</v>
      </c>
      <c r="N48" s="229">
        <v>0</v>
      </c>
      <c r="O48" s="229">
        <f>ROUND(E48*N48,2)</f>
        <v>0</v>
      </c>
      <c r="P48" s="229">
        <v>0</v>
      </c>
      <c r="Q48" s="229">
        <f>ROUND(E48*P48,2)</f>
        <v>0</v>
      </c>
      <c r="R48" s="229"/>
      <c r="S48" s="229" t="s">
        <v>176</v>
      </c>
      <c r="T48" s="229" t="s">
        <v>176</v>
      </c>
      <c r="U48" s="229">
        <v>0.13</v>
      </c>
      <c r="V48" s="229">
        <f>ROUND(E48*U48,2)</f>
        <v>1.35</v>
      </c>
      <c r="W48" s="229"/>
      <c r="X48" s="229" t="s">
        <v>119</v>
      </c>
      <c r="Y48" s="210"/>
      <c r="Z48" s="210"/>
      <c r="AA48" s="210"/>
      <c r="AB48" s="210"/>
      <c r="AC48" s="210"/>
      <c r="AD48" s="210"/>
      <c r="AE48" s="210"/>
      <c r="AF48" s="210"/>
      <c r="AG48" s="210" t="s">
        <v>169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27"/>
      <c r="B49" s="228"/>
      <c r="C49" s="263" t="s">
        <v>221</v>
      </c>
      <c r="D49" s="261"/>
      <c r="E49" s="262">
        <v>4</v>
      </c>
      <c r="F49" s="229"/>
      <c r="G49" s="229"/>
      <c r="H49" s="229"/>
      <c r="I49" s="229"/>
      <c r="J49" s="229"/>
      <c r="K49" s="229"/>
      <c r="L49" s="229"/>
      <c r="M49" s="229"/>
      <c r="N49" s="229"/>
      <c r="O49" s="229"/>
      <c r="P49" s="229"/>
      <c r="Q49" s="229"/>
      <c r="R49" s="229"/>
      <c r="S49" s="229"/>
      <c r="T49" s="229"/>
      <c r="U49" s="229"/>
      <c r="V49" s="229"/>
      <c r="W49" s="229"/>
      <c r="X49" s="229"/>
      <c r="Y49" s="210"/>
      <c r="Z49" s="210"/>
      <c r="AA49" s="210"/>
      <c r="AB49" s="210"/>
      <c r="AC49" s="210"/>
      <c r="AD49" s="210"/>
      <c r="AE49" s="210"/>
      <c r="AF49" s="210"/>
      <c r="AG49" s="210" t="s">
        <v>178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27"/>
      <c r="B50" s="228"/>
      <c r="C50" s="263" t="s">
        <v>222</v>
      </c>
      <c r="D50" s="261"/>
      <c r="E50" s="262">
        <v>6.4</v>
      </c>
      <c r="F50" s="229"/>
      <c r="G50" s="229"/>
      <c r="H50" s="229"/>
      <c r="I50" s="229"/>
      <c r="J50" s="229"/>
      <c r="K50" s="229"/>
      <c r="L50" s="229"/>
      <c r="M50" s="229"/>
      <c r="N50" s="229"/>
      <c r="O50" s="229"/>
      <c r="P50" s="229"/>
      <c r="Q50" s="229"/>
      <c r="R50" s="229"/>
      <c r="S50" s="229"/>
      <c r="T50" s="229"/>
      <c r="U50" s="229"/>
      <c r="V50" s="229"/>
      <c r="W50" s="229"/>
      <c r="X50" s="229"/>
      <c r="Y50" s="210"/>
      <c r="Z50" s="210"/>
      <c r="AA50" s="210"/>
      <c r="AB50" s="210"/>
      <c r="AC50" s="210"/>
      <c r="AD50" s="210"/>
      <c r="AE50" s="210"/>
      <c r="AF50" s="210"/>
      <c r="AG50" s="210" t="s">
        <v>178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38">
        <v>17</v>
      </c>
      <c r="B51" s="239" t="s">
        <v>223</v>
      </c>
      <c r="C51" s="253" t="s">
        <v>224</v>
      </c>
      <c r="D51" s="240" t="s">
        <v>206</v>
      </c>
      <c r="E51" s="241">
        <v>4</v>
      </c>
      <c r="F51" s="242"/>
      <c r="G51" s="243">
        <f>ROUND(E51*F51,2)</f>
        <v>0</v>
      </c>
      <c r="H51" s="230"/>
      <c r="I51" s="229">
        <f>ROUND(E51*H51,2)</f>
        <v>0</v>
      </c>
      <c r="J51" s="230"/>
      <c r="K51" s="229">
        <f>ROUND(E51*J51,2)</f>
        <v>0</v>
      </c>
      <c r="L51" s="229">
        <v>21</v>
      </c>
      <c r="M51" s="229">
        <f>G51*(1+L51/100)</f>
        <v>0</v>
      </c>
      <c r="N51" s="229">
        <v>0</v>
      </c>
      <c r="O51" s="229">
        <f>ROUND(E51*N51,2)</f>
        <v>0</v>
      </c>
      <c r="P51" s="229">
        <v>0</v>
      </c>
      <c r="Q51" s="229">
        <f>ROUND(E51*P51,2)</f>
        <v>0</v>
      </c>
      <c r="R51" s="229"/>
      <c r="S51" s="229" t="s">
        <v>117</v>
      </c>
      <c r="T51" s="229" t="s">
        <v>118</v>
      </c>
      <c r="U51" s="229">
        <v>0</v>
      </c>
      <c r="V51" s="229">
        <f>ROUND(E51*U51,2)</f>
        <v>0</v>
      </c>
      <c r="W51" s="229"/>
      <c r="X51" s="229" t="s">
        <v>119</v>
      </c>
      <c r="Y51" s="210"/>
      <c r="Z51" s="210"/>
      <c r="AA51" s="210"/>
      <c r="AB51" s="210"/>
      <c r="AC51" s="210"/>
      <c r="AD51" s="210"/>
      <c r="AE51" s="210"/>
      <c r="AF51" s="210"/>
      <c r="AG51" s="210" t="s">
        <v>169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27"/>
      <c r="B52" s="228"/>
      <c r="C52" s="263" t="s">
        <v>225</v>
      </c>
      <c r="D52" s="261"/>
      <c r="E52" s="262">
        <v>4</v>
      </c>
      <c r="F52" s="229"/>
      <c r="G52" s="229"/>
      <c r="H52" s="229"/>
      <c r="I52" s="229"/>
      <c r="J52" s="229"/>
      <c r="K52" s="229"/>
      <c r="L52" s="229"/>
      <c r="M52" s="229"/>
      <c r="N52" s="229"/>
      <c r="O52" s="229"/>
      <c r="P52" s="229"/>
      <c r="Q52" s="229"/>
      <c r="R52" s="229"/>
      <c r="S52" s="229"/>
      <c r="T52" s="229"/>
      <c r="U52" s="229"/>
      <c r="V52" s="229"/>
      <c r="W52" s="229"/>
      <c r="X52" s="229"/>
      <c r="Y52" s="210"/>
      <c r="Z52" s="210"/>
      <c r="AA52" s="210"/>
      <c r="AB52" s="210"/>
      <c r="AC52" s="210"/>
      <c r="AD52" s="210"/>
      <c r="AE52" s="210"/>
      <c r="AF52" s="210"/>
      <c r="AG52" s="210" t="s">
        <v>178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38">
        <v>18</v>
      </c>
      <c r="B53" s="239" t="s">
        <v>226</v>
      </c>
      <c r="C53" s="253" t="s">
        <v>227</v>
      </c>
      <c r="D53" s="240" t="s">
        <v>206</v>
      </c>
      <c r="E53" s="241">
        <v>4</v>
      </c>
      <c r="F53" s="242"/>
      <c r="G53" s="243">
        <f>ROUND(E53*F53,2)</f>
        <v>0</v>
      </c>
      <c r="H53" s="230"/>
      <c r="I53" s="229">
        <f>ROUND(E53*H53,2)</f>
        <v>0</v>
      </c>
      <c r="J53" s="230"/>
      <c r="K53" s="229">
        <f>ROUND(E53*J53,2)</f>
        <v>0</v>
      </c>
      <c r="L53" s="229">
        <v>21</v>
      </c>
      <c r="M53" s="229">
        <f>G53*(1+L53/100)</f>
        <v>0</v>
      </c>
      <c r="N53" s="229">
        <v>5.1000000000000004E-3</v>
      </c>
      <c r="O53" s="229">
        <f>ROUND(E53*N53,2)</f>
        <v>0.02</v>
      </c>
      <c r="P53" s="229">
        <v>0</v>
      </c>
      <c r="Q53" s="229">
        <f>ROUND(E53*P53,2)</f>
        <v>0</v>
      </c>
      <c r="R53" s="229"/>
      <c r="S53" s="229" t="s">
        <v>117</v>
      </c>
      <c r="T53" s="229" t="s">
        <v>118</v>
      </c>
      <c r="U53" s="229">
        <v>0</v>
      </c>
      <c r="V53" s="229">
        <f>ROUND(E53*U53,2)</f>
        <v>0</v>
      </c>
      <c r="W53" s="229"/>
      <c r="X53" s="229" t="s">
        <v>158</v>
      </c>
      <c r="Y53" s="210"/>
      <c r="Z53" s="210"/>
      <c r="AA53" s="210"/>
      <c r="AB53" s="210"/>
      <c r="AC53" s="210"/>
      <c r="AD53" s="210"/>
      <c r="AE53" s="210"/>
      <c r="AF53" s="210"/>
      <c r="AG53" s="210" t="s">
        <v>228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27"/>
      <c r="B54" s="228"/>
      <c r="C54" s="263" t="s">
        <v>229</v>
      </c>
      <c r="D54" s="261"/>
      <c r="E54" s="262">
        <v>4</v>
      </c>
      <c r="F54" s="229"/>
      <c r="G54" s="229"/>
      <c r="H54" s="229"/>
      <c r="I54" s="229"/>
      <c r="J54" s="229"/>
      <c r="K54" s="229"/>
      <c r="L54" s="229"/>
      <c r="M54" s="229"/>
      <c r="N54" s="229"/>
      <c r="O54" s="229"/>
      <c r="P54" s="229"/>
      <c r="Q54" s="229"/>
      <c r="R54" s="229"/>
      <c r="S54" s="229"/>
      <c r="T54" s="229"/>
      <c r="U54" s="229"/>
      <c r="V54" s="229"/>
      <c r="W54" s="229"/>
      <c r="X54" s="229"/>
      <c r="Y54" s="210"/>
      <c r="Z54" s="210"/>
      <c r="AA54" s="210"/>
      <c r="AB54" s="210"/>
      <c r="AC54" s="210"/>
      <c r="AD54" s="210"/>
      <c r="AE54" s="210"/>
      <c r="AF54" s="210"/>
      <c r="AG54" s="210" t="s">
        <v>178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x14ac:dyDescent="0.2">
      <c r="A55" s="232" t="s">
        <v>112</v>
      </c>
      <c r="B55" s="233" t="s">
        <v>78</v>
      </c>
      <c r="C55" s="251" t="s">
        <v>79</v>
      </c>
      <c r="D55" s="234"/>
      <c r="E55" s="235"/>
      <c r="F55" s="236"/>
      <c r="G55" s="237">
        <f>SUMIF(AG56:AG56,"&lt;&gt;NOR",G56:G56)</f>
        <v>0</v>
      </c>
      <c r="H55" s="231"/>
      <c r="I55" s="231">
        <f>SUM(I56:I56)</f>
        <v>0</v>
      </c>
      <c r="J55" s="231"/>
      <c r="K55" s="231">
        <f>SUM(K56:K56)</f>
        <v>0</v>
      </c>
      <c r="L55" s="231"/>
      <c r="M55" s="231">
        <f>SUM(M56:M56)</f>
        <v>0</v>
      </c>
      <c r="N55" s="231"/>
      <c r="O55" s="231">
        <f>SUM(O56:O56)</f>
        <v>0</v>
      </c>
      <c r="P55" s="231"/>
      <c r="Q55" s="231">
        <f>SUM(Q56:Q56)</f>
        <v>0</v>
      </c>
      <c r="R55" s="231"/>
      <c r="S55" s="231"/>
      <c r="T55" s="231"/>
      <c r="U55" s="231"/>
      <c r="V55" s="231">
        <f>SUM(V56:V56)</f>
        <v>0.05</v>
      </c>
      <c r="W55" s="231"/>
      <c r="X55" s="231"/>
      <c r="AG55" t="s">
        <v>113</v>
      </c>
    </row>
    <row r="56" spans="1:60" outlineLevel="1" x14ac:dyDescent="0.2">
      <c r="A56" s="244">
        <v>19</v>
      </c>
      <c r="B56" s="245" t="s">
        <v>230</v>
      </c>
      <c r="C56" s="252" t="s">
        <v>231</v>
      </c>
      <c r="D56" s="246" t="s">
        <v>213</v>
      </c>
      <c r="E56" s="247">
        <v>4.2277199999999997</v>
      </c>
      <c r="F56" s="248"/>
      <c r="G56" s="249">
        <f>ROUND(E56*F56,2)</f>
        <v>0</v>
      </c>
      <c r="H56" s="230"/>
      <c r="I56" s="229">
        <f>ROUND(E56*H56,2)</f>
        <v>0</v>
      </c>
      <c r="J56" s="230"/>
      <c r="K56" s="229">
        <f>ROUND(E56*J56,2)</f>
        <v>0</v>
      </c>
      <c r="L56" s="229">
        <v>21</v>
      </c>
      <c r="M56" s="229">
        <f>G56*(1+L56/100)</f>
        <v>0</v>
      </c>
      <c r="N56" s="229">
        <v>0</v>
      </c>
      <c r="O56" s="229">
        <f>ROUND(E56*N56,2)</f>
        <v>0</v>
      </c>
      <c r="P56" s="229">
        <v>0</v>
      </c>
      <c r="Q56" s="229">
        <f>ROUND(E56*P56,2)</f>
        <v>0</v>
      </c>
      <c r="R56" s="229"/>
      <c r="S56" s="229" t="s">
        <v>176</v>
      </c>
      <c r="T56" s="229" t="s">
        <v>176</v>
      </c>
      <c r="U56" s="229">
        <v>1.0999999999999999E-2</v>
      </c>
      <c r="V56" s="229">
        <f>ROUND(E56*U56,2)</f>
        <v>0.05</v>
      </c>
      <c r="W56" s="229"/>
      <c r="X56" s="229" t="s">
        <v>232</v>
      </c>
      <c r="Y56" s="210"/>
      <c r="Z56" s="210"/>
      <c r="AA56" s="210"/>
      <c r="AB56" s="210"/>
      <c r="AC56" s="210"/>
      <c r="AD56" s="210"/>
      <c r="AE56" s="210"/>
      <c r="AF56" s="210"/>
      <c r="AG56" s="210" t="s">
        <v>233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x14ac:dyDescent="0.2">
      <c r="A57" s="232" t="s">
        <v>112</v>
      </c>
      <c r="B57" s="233" t="s">
        <v>82</v>
      </c>
      <c r="C57" s="251" t="s">
        <v>83</v>
      </c>
      <c r="D57" s="234"/>
      <c r="E57" s="235"/>
      <c r="F57" s="236"/>
      <c r="G57" s="237">
        <f>SUMIF(AG58:AG62,"&lt;&gt;NOR",G58:G62)</f>
        <v>0</v>
      </c>
      <c r="H57" s="231"/>
      <c r="I57" s="231">
        <f>SUM(I58:I62)</f>
        <v>0</v>
      </c>
      <c r="J57" s="231"/>
      <c r="K57" s="231">
        <f>SUM(K58:K62)</f>
        <v>0</v>
      </c>
      <c r="L57" s="231"/>
      <c r="M57" s="231">
        <f>SUM(M58:M62)</f>
        <v>0</v>
      </c>
      <c r="N57" s="231"/>
      <c r="O57" s="231">
        <f>SUM(O58:O62)</f>
        <v>0</v>
      </c>
      <c r="P57" s="231"/>
      <c r="Q57" s="231">
        <f>SUM(Q58:Q62)</f>
        <v>0</v>
      </c>
      <c r="R57" s="231"/>
      <c r="S57" s="231"/>
      <c r="T57" s="231"/>
      <c r="U57" s="231"/>
      <c r="V57" s="231">
        <f>SUM(V58:V62)</f>
        <v>0.8600000000000001</v>
      </c>
      <c r="W57" s="231"/>
      <c r="X57" s="231"/>
      <c r="AG57" t="s">
        <v>113</v>
      </c>
    </row>
    <row r="58" spans="1:60" outlineLevel="1" x14ac:dyDescent="0.2">
      <c r="A58" s="244">
        <v>20</v>
      </c>
      <c r="B58" s="245" t="s">
        <v>234</v>
      </c>
      <c r="C58" s="252" t="s">
        <v>235</v>
      </c>
      <c r="D58" s="246" t="s">
        <v>213</v>
      </c>
      <c r="E58" s="247">
        <v>1.1315999999999999</v>
      </c>
      <c r="F58" s="248"/>
      <c r="G58" s="249">
        <f>ROUND(E58*F58,2)</f>
        <v>0</v>
      </c>
      <c r="H58" s="230"/>
      <c r="I58" s="229">
        <f>ROUND(E58*H58,2)</f>
        <v>0</v>
      </c>
      <c r="J58" s="230"/>
      <c r="K58" s="229">
        <f>ROUND(E58*J58,2)</f>
        <v>0</v>
      </c>
      <c r="L58" s="229">
        <v>21</v>
      </c>
      <c r="M58" s="229">
        <f>G58*(1+L58/100)</f>
        <v>0</v>
      </c>
      <c r="N58" s="229">
        <v>0</v>
      </c>
      <c r="O58" s="229">
        <f>ROUND(E58*N58,2)</f>
        <v>0</v>
      </c>
      <c r="P58" s="229">
        <v>0</v>
      </c>
      <c r="Q58" s="229">
        <f>ROUND(E58*P58,2)</f>
        <v>0</v>
      </c>
      <c r="R58" s="229"/>
      <c r="S58" s="229" t="s">
        <v>176</v>
      </c>
      <c r="T58" s="229" t="s">
        <v>176</v>
      </c>
      <c r="U58" s="229">
        <v>0.26500000000000001</v>
      </c>
      <c r="V58" s="229">
        <f>ROUND(E58*U58,2)</f>
        <v>0.3</v>
      </c>
      <c r="W58" s="229"/>
      <c r="X58" s="229" t="s">
        <v>236</v>
      </c>
      <c r="Y58" s="210"/>
      <c r="Z58" s="210"/>
      <c r="AA58" s="210"/>
      <c r="AB58" s="210"/>
      <c r="AC58" s="210"/>
      <c r="AD58" s="210"/>
      <c r="AE58" s="210"/>
      <c r="AF58" s="210"/>
      <c r="AG58" s="210" t="s">
        <v>237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44">
        <v>21</v>
      </c>
      <c r="B59" s="245" t="s">
        <v>238</v>
      </c>
      <c r="C59" s="252" t="s">
        <v>239</v>
      </c>
      <c r="D59" s="246" t="s">
        <v>213</v>
      </c>
      <c r="E59" s="247">
        <v>1.1315999999999999</v>
      </c>
      <c r="F59" s="248"/>
      <c r="G59" s="249">
        <f>ROUND(E59*F59,2)</f>
        <v>0</v>
      </c>
      <c r="H59" s="230"/>
      <c r="I59" s="229">
        <f>ROUND(E59*H59,2)</f>
        <v>0</v>
      </c>
      <c r="J59" s="230"/>
      <c r="K59" s="229">
        <f>ROUND(E59*J59,2)</f>
        <v>0</v>
      </c>
      <c r="L59" s="229">
        <v>21</v>
      </c>
      <c r="M59" s="229">
        <f>G59*(1+L59/100)</f>
        <v>0</v>
      </c>
      <c r="N59" s="229">
        <v>0</v>
      </c>
      <c r="O59" s="229">
        <f>ROUND(E59*N59,2)</f>
        <v>0</v>
      </c>
      <c r="P59" s="229">
        <v>0</v>
      </c>
      <c r="Q59" s="229">
        <f>ROUND(E59*P59,2)</f>
        <v>0</v>
      </c>
      <c r="R59" s="229"/>
      <c r="S59" s="229" t="s">
        <v>176</v>
      </c>
      <c r="T59" s="229" t="s">
        <v>176</v>
      </c>
      <c r="U59" s="229">
        <v>0.49</v>
      </c>
      <c r="V59" s="229">
        <f>ROUND(E59*U59,2)</f>
        <v>0.55000000000000004</v>
      </c>
      <c r="W59" s="229"/>
      <c r="X59" s="229" t="s">
        <v>236</v>
      </c>
      <c r="Y59" s="210"/>
      <c r="Z59" s="210"/>
      <c r="AA59" s="210"/>
      <c r="AB59" s="210"/>
      <c r="AC59" s="210"/>
      <c r="AD59" s="210"/>
      <c r="AE59" s="210"/>
      <c r="AF59" s="210"/>
      <c r="AG59" s="210" t="s">
        <v>237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44">
        <v>22</v>
      </c>
      <c r="B60" s="245" t="s">
        <v>240</v>
      </c>
      <c r="C60" s="252" t="s">
        <v>241</v>
      </c>
      <c r="D60" s="246" t="s">
        <v>213</v>
      </c>
      <c r="E60" s="247">
        <v>21.500399999999999</v>
      </c>
      <c r="F60" s="248"/>
      <c r="G60" s="249">
        <f>ROUND(E60*F60,2)</f>
        <v>0</v>
      </c>
      <c r="H60" s="230"/>
      <c r="I60" s="229">
        <f>ROUND(E60*H60,2)</f>
        <v>0</v>
      </c>
      <c r="J60" s="230"/>
      <c r="K60" s="229">
        <f>ROUND(E60*J60,2)</f>
        <v>0</v>
      </c>
      <c r="L60" s="229">
        <v>21</v>
      </c>
      <c r="M60" s="229">
        <f>G60*(1+L60/100)</f>
        <v>0</v>
      </c>
      <c r="N60" s="229">
        <v>0</v>
      </c>
      <c r="O60" s="229">
        <f>ROUND(E60*N60,2)</f>
        <v>0</v>
      </c>
      <c r="P60" s="229">
        <v>0</v>
      </c>
      <c r="Q60" s="229">
        <f>ROUND(E60*P60,2)</f>
        <v>0</v>
      </c>
      <c r="R60" s="229"/>
      <c r="S60" s="229" t="s">
        <v>176</v>
      </c>
      <c r="T60" s="229" t="s">
        <v>176</v>
      </c>
      <c r="U60" s="229">
        <v>0</v>
      </c>
      <c r="V60" s="229">
        <f>ROUND(E60*U60,2)</f>
        <v>0</v>
      </c>
      <c r="W60" s="229"/>
      <c r="X60" s="229" t="s">
        <v>236</v>
      </c>
      <c r="Y60" s="210"/>
      <c r="Z60" s="210"/>
      <c r="AA60" s="210"/>
      <c r="AB60" s="210"/>
      <c r="AC60" s="210"/>
      <c r="AD60" s="210"/>
      <c r="AE60" s="210"/>
      <c r="AF60" s="210"/>
      <c r="AG60" s="210" t="s">
        <v>237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44">
        <v>23</v>
      </c>
      <c r="B61" s="245" t="s">
        <v>242</v>
      </c>
      <c r="C61" s="252" t="s">
        <v>243</v>
      </c>
      <c r="D61" s="246" t="s">
        <v>213</v>
      </c>
      <c r="E61" s="247">
        <v>1.1315999999999999</v>
      </c>
      <c r="F61" s="248"/>
      <c r="G61" s="249">
        <f>ROUND(E61*F61,2)</f>
        <v>0</v>
      </c>
      <c r="H61" s="230"/>
      <c r="I61" s="229">
        <f>ROUND(E61*H61,2)</f>
        <v>0</v>
      </c>
      <c r="J61" s="230"/>
      <c r="K61" s="229">
        <f>ROUND(E61*J61,2)</f>
        <v>0</v>
      </c>
      <c r="L61" s="229">
        <v>21</v>
      </c>
      <c r="M61" s="229">
        <f>G61*(1+L61/100)</f>
        <v>0</v>
      </c>
      <c r="N61" s="229">
        <v>0</v>
      </c>
      <c r="O61" s="229">
        <f>ROUND(E61*N61,2)</f>
        <v>0</v>
      </c>
      <c r="P61" s="229">
        <v>0</v>
      </c>
      <c r="Q61" s="229">
        <f>ROUND(E61*P61,2)</f>
        <v>0</v>
      </c>
      <c r="R61" s="229"/>
      <c r="S61" s="229" t="s">
        <v>176</v>
      </c>
      <c r="T61" s="229" t="s">
        <v>176</v>
      </c>
      <c r="U61" s="229">
        <v>0</v>
      </c>
      <c r="V61" s="229">
        <f>ROUND(E61*U61,2)</f>
        <v>0</v>
      </c>
      <c r="W61" s="229"/>
      <c r="X61" s="229" t="s">
        <v>236</v>
      </c>
      <c r="Y61" s="210"/>
      <c r="Z61" s="210"/>
      <c r="AA61" s="210"/>
      <c r="AB61" s="210"/>
      <c r="AC61" s="210"/>
      <c r="AD61" s="210"/>
      <c r="AE61" s="210"/>
      <c r="AF61" s="210"/>
      <c r="AG61" s="210" t="s">
        <v>237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38">
        <v>24</v>
      </c>
      <c r="B62" s="239" t="s">
        <v>244</v>
      </c>
      <c r="C62" s="253" t="s">
        <v>245</v>
      </c>
      <c r="D62" s="240" t="s">
        <v>213</v>
      </c>
      <c r="E62" s="241">
        <v>1.1315999999999999</v>
      </c>
      <c r="F62" s="242"/>
      <c r="G62" s="243">
        <f>ROUND(E62*F62,2)</f>
        <v>0</v>
      </c>
      <c r="H62" s="230"/>
      <c r="I62" s="229">
        <f>ROUND(E62*H62,2)</f>
        <v>0</v>
      </c>
      <c r="J62" s="230"/>
      <c r="K62" s="229">
        <f>ROUND(E62*J62,2)</f>
        <v>0</v>
      </c>
      <c r="L62" s="229">
        <v>21</v>
      </c>
      <c r="M62" s="229">
        <f>G62*(1+L62/100)</f>
        <v>0</v>
      </c>
      <c r="N62" s="229">
        <v>0</v>
      </c>
      <c r="O62" s="229">
        <f>ROUND(E62*N62,2)</f>
        <v>0</v>
      </c>
      <c r="P62" s="229">
        <v>0</v>
      </c>
      <c r="Q62" s="229">
        <f>ROUND(E62*P62,2)</f>
        <v>0</v>
      </c>
      <c r="R62" s="229"/>
      <c r="S62" s="229" t="s">
        <v>176</v>
      </c>
      <c r="T62" s="229" t="s">
        <v>176</v>
      </c>
      <c r="U62" s="229">
        <v>6.0000000000000001E-3</v>
      </c>
      <c r="V62" s="229">
        <f>ROUND(E62*U62,2)</f>
        <v>0.01</v>
      </c>
      <c r="W62" s="229"/>
      <c r="X62" s="229" t="s">
        <v>236</v>
      </c>
      <c r="Y62" s="210"/>
      <c r="Z62" s="210"/>
      <c r="AA62" s="210"/>
      <c r="AB62" s="210"/>
      <c r="AC62" s="210"/>
      <c r="AD62" s="210"/>
      <c r="AE62" s="210"/>
      <c r="AF62" s="210"/>
      <c r="AG62" s="210" t="s">
        <v>237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x14ac:dyDescent="0.2">
      <c r="A63" s="3"/>
      <c r="B63" s="4"/>
      <c r="C63" s="254"/>
      <c r="D63" s="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AE63">
        <v>15</v>
      </c>
      <c r="AF63">
        <v>21</v>
      </c>
      <c r="AG63" t="s">
        <v>99</v>
      </c>
    </row>
    <row r="64" spans="1:60" x14ac:dyDescent="0.2">
      <c r="A64" s="213"/>
      <c r="B64" s="214" t="s">
        <v>31</v>
      </c>
      <c r="C64" s="255"/>
      <c r="D64" s="215"/>
      <c r="E64" s="216"/>
      <c r="F64" s="216"/>
      <c r="G64" s="250">
        <f>G8+G30+G40+G43+G47+G55+G57</f>
        <v>0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AE64">
        <f>SUMIF(L7:L62,AE63,G7:G62)</f>
        <v>0</v>
      </c>
      <c r="AF64">
        <f>SUMIF(L7:L62,AF63,G7:G62)</f>
        <v>0</v>
      </c>
      <c r="AG64" t="s">
        <v>170</v>
      </c>
    </row>
    <row r="65" spans="1:33" x14ac:dyDescent="0.2">
      <c r="A65" s="3"/>
      <c r="B65" s="4"/>
      <c r="C65" s="254"/>
      <c r="D65" s="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33" x14ac:dyDescent="0.2">
      <c r="A66" s="3"/>
      <c r="B66" s="4"/>
      <c r="C66" s="254"/>
      <c r="D66" s="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33" x14ac:dyDescent="0.2">
      <c r="A67" s="217" t="s">
        <v>171</v>
      </c>
      <c r="B67" s="217"/>
      <c r="C67" s="256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33" x14ac:dyDescent="0.2">
      <c r="A68" s="218"/>
      <c r="B68" s="219"/>
      <c r="C68" s="257"/>
      <c r="D68" s="219"/>
      <c r="E68" s="219"/>
      <c r="F68" s="219"/>
      <c r="G68" s="220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AG68" t="s">
        <v>172</v>
      </c>
    </row>
    <row r="69" spans="1:33" x14ac:dyDescent="0.2">
      <c r="A69" s="221"/>
      <c r="B69" s="222"/>
      <c r="C69" s="258"/>
      <c r="D69" s="222"/>
      <c r="E69" s="222"/>
      <c r="F69" s="222"/>
      <c r="G69" s="22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33" x14ac:dyDescent="0.2">
      <c r="A70" s="221"/>
      <c r="B70" s="222"/>
      <c r="C70" s="258"/>
      <c r="D70" s="222"/>
      <c r="E70" s="222"/>
      <c r="F70" s="222"/>
      <c r="G70" s="22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33" x14ac:dyDescent="0.2">
      <c r="A71" s="221"/>
      <c r="B71" s="222"/>
      <c r="C71" s="258"/>
      <c r="D71" s="222"/>
      <c r="E71" s="222"/>
      <c r="F71" s="222"/>
      <c r="G71" s="22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33" x14ac:dyDescent="0.2">
      <c r="A72" s="224"/>
      <c r="B72" s="225"/>
      <c r="C72" s="259"/>
      <c r="D72" s="225"/>
      <c r="E72" s="225"/>
      <c r="F72" s="225"/>
      <c r="G72" s="226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33" x14ac:dyDescent="0.2">
      <c r="A73" s="3"/>
      <c r="B73" s="4"/>
      <c r="C73" s="254"/>
      <c r="D73" s="6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33" x14ac:dyDescent="0.2">
      <c r="C74" s="260"/>
      <c r="D74" s="10"/>
      <c r="AG74" t="s">
        <v>173</v>
      </c>
    </row>
    <row r="75" spans="1:33" x14ac:dyDescent="0.2">
      <c r="D75" s="10"/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67:C67"/>
    <mergeCell ref="A68:G7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74941-4F76-4051-A936-87FB328D6D8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38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87</v>
      </c>
    </row>
    <row r="2" spans="1:60" ht="24.95" customHeight="1" x14ac:dyDescent="0.2">
      <c r="A2" s="196" t="s">
        <v>8</v>
      </c>
      <c r="B2" s="48" t="s">
        <v>44</v>
      </c>
      <c r="C2" s="199" t="s">
        <v>45</v>
      </c>
      <c r="D2" s="197"/>
      <c r="E2" s="197"/>
      <c r="F2" s="197"/>
      <c r="G2" s="198"/>
      <c r="AG2" t="s">
        <v>88</v>
      </c>
    </row>
    <row r="3" spans="1:60" ht="24.95" customHeight="1" x14ac:dyDescent="0.2">
      <c r="A3" s="196" t="s">
        <v>9</v>
      </c>
      <c r="B3" s="48" t="s">
        <v>64</v>
      </c>
      <c r="C3" s="199" t="s">
        <v>29</v>
      </c>
      <c r="D3" s="197"/>
      <c r="E3" s="197"/>
      <c r="F3" s="197"/>
      <c r="G3" s="198"/>
      <c r="AC3" s="175" t="s">
        <v>88</v>
      </c>
      <c r="AG3" t="s">
        <v>89</v>
      </c>
    </row>
    <row r="4" spans="1:60" ht="24.95" customHeight="1" x14ac:dyDescent="0.2">
      <c r="A4" s="200" t="s">
        <v>10</v>
      </c>
      <c r="B4" s="201" t="s">
        <v>61</v>
      </c>
      <c r="C4" s="202" t="s">
        <v>29</v>
      </c>
      <c r="D4" s="203"/>
      <c r="E4" s="203"/>
      <c r="F4" s="203"/>
      <c r="G4" s="204"/>
      <c r="AG4" t="s">
        <v>90</v>
      </c>
    </row>
    <row r="5" spans="1:60" x14ac:dyDescent="0.2">
      <c r="D5" s="10"/>
    </row>
    <row r="6" spans="1:60" ht="38.25" x14ac:dyDescent="0.2">
      <c r="A6" s="206" t="s">
        <v>91</v>
      </c>
      <c r="B6" s="208" t="s">
        <v>92</v>
      </c>
      <c r="C6" s="208" t="s">
        <v>93</v>
      </c>
      <c r="D6" s="207" t="s">
        <v>94</v>
      </c>
      <c r="E6" s="206" t="s">
        <v>95</v>
      </c>
      <c r="F6" s="205" t="s">
        <v>96</v>
      </c>
      <c r="G6" s="206" t="s">
        <v>31</v>
      </c>
      <c r="H6" s="209" t="s">
        <v>32</v>
      </c>
      <c r="I6" s="209" t="s">
        <v>97</v>
      </c>
      <c r="J6" s="209" t="s">
        <v>33</v>
      </c>
      <c r="K6" s="209" t="s">
        <v>98</v>
      </c>
      <c r="L6" s="209" t="s">
        <v>99</v>
      </c>
      <c r="M6" s="209" t="s">
        <v>100</v>
      </c>
      <c r="N6" s="209" t="s">
        <v>101</v>
      </c>
      <c r="O6" s="209" t="s">
        <v>102</v>
      </c>
      <c r="P6" s="209" t="s">
        <v>103</v>
      </c>
      <c r="Q6" s="209" t="s">
        <v>104</v>
      </c>
      <c r="R6" s="209" t="s">
        <v>105</v>
      </c>
      <c r="S6" s="209" t="s">
        <v>106</v>
      </c>
      <c r="T6" s="209" t="s">
        <v>107</v>
      </c>
      <c r="U6" s="209" t="s">
        <v>108</v>
      </c>
      <c r="V6" s="209" t="s">
        <v>109</v>
      </c>
      <c r="W6" s="209" t="s">
        <v>110</v>
      </c>
      <c r="X6" s="209" t="s">
        <v>111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32" t="s">
        <v>112</v>
      </c>
      <c r="B8" s="233" t="s">
        <v>85</v>
      </c>
      <c r="C8" s="251" t="s">
        <v>29</v>
      </c>
      <c r="D8" s="234"/>
      <c r="E8" s="235"/>
      <c r="F8" s="236"/>
      <c r="G8" s="237">
        <f>SUMIF(AG9:AG14,"&lt;&gt;NOR",G9:G14)</f>
        <v>0</v>
      </c>
      <c r="H8" s="231"/>
      <c r="I8" s="231">
        <f>SUM(I9:I14)</f>
        <v>0</v>
      </c>
      <c r="J8" s="231"/>
      <c r="K8" s="231">
        <f>SUM(K9:K14)</f>
        <v>0</v>
      </c>
      <c r="L8" s="231"/>
      <c r="M8" s="231">
        <f>SUM(M9:M14)</f>
        <v>0</v>
      </c>
      <c r="N8" s="231"/>
      <c r="O8" s="231">
        <f>SUM(O9:O14)</f>
        <v>0</v>
      </c>
      <c r="P8" s="231"/>
      <c r="Q8" s="231">
        <f>SUM(Q9:Q14)</f>
        <v>0</v>
      </c>
      <c r="R8" s="231"/>
      <c r="S8" s="231"/>
      <c r="T8" s="231"/>
      <c r="U8" s="231"/>
      <c r="V8" s="231">
        <f>SUM(V9:V14)</f>
        <v>0</v>
      </c>
      <c r="W8" s="231"/>
      <c r="X8" s="231"/>
      <c r="AG8" t="s">
        <v>113</v>
      </c>
    </row>
    <row r="9" spans="1:60" outlineLevel="1" x14ac:dyDescent="0.2">
      <c r="A9" s="238">
        <v>1</v>
      </c>
      <c r="B9" s="239" t="s">
        <v>246</v>
      </c>
      <c r="C9" s="253" t="s">
        <v>247</v>
      </c>
      <c r="D9" s="240" t="s">
        <v>248</v>
      </c>
      <c r="E9" s="241">
        <v>1</v>
      </c>
      <c r="F9" s="242"/>
      <c r="G9" s="243">
        <f>ROUND(E9*F9,2)</f>
        <v>0</v>
      </c>
      <c r="H9" s="230"/>
      <c r="I9" s="229">
        <f>ROUND(E9*H9,2)</f>
        <v>0</v>
      </c>
      <c r="J9" s="230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176</v>
      </c>
      <c r="T9" s="229" t="s">
        <v>118</v>
      </c>
      <c r="U9" s="229">
        <v>0</v>
      </c>
      <c r="V9" s="229">
        <f>ROUND(E9*U9,2)</f>
        <v>0</v>
      </c>
      <c r="W9" s="229"/>
      <c r="X9" s="229" t="s">
        <v>249</v>
      </c>
      <c r="Y9" s="210"/>
      <c r="Z9" s="210"/>
      <c r="AA9" s="210"/>
      <c r="AB9" s="210"/>
      <c r="AC9" s="210"/>
      <c r="AD9" s="210"/>
      <c r="AE9" s="210"/>
      <c r="AF9" s="210"/>
      <c r="AG9" s="210" t="s">
        <v>250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33.75" outlineLevel="1" x14ac:dyDescent="0.2">
      <c r="A10" s="227"/>
      <c r="B10" s="228"/>
      <c r="C10" s="263" t="s">
        <v>251</v>
      </c>
      <c r="D10" s="261"/>
      <c r="E10" s="262">
        <v>1</v>
      </c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10"/>
      <c r="Z10" s="210"/>
      <c r="AA10" s="210"/>
      <c r="AB10" s="210"/>
      <c r="AC10" s="210"/>
      <c r="AD10" s="210"/>
      <c r="AE10" s="210"/>
      <c r="AF10" s="210"/>
      <c r="AG10" s="210" t="s">
        <v>178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8">
        <v>2</v>
      </c>
      <c r="B11" s="239" t="s">
        <v>252</v>
      </c>
      <c r="C11" s="253" t="s">
        <v>253</v>
      </c>
      <c r="D11" s="240" t="s">
        <v>248</v>
      </c>
      <c r="E11" s="241">
        <v>1</v>
      </c>
      <c r="F11" s="242"/>
      <c r="G11" s="243">
        <f>ROUND(E11*F11,2)</f>
        <v>0</v>
      </c>
      <c r="H11" s="230"/>
      <c r="I11" s="229">
        <f>ROUND(E11*H11,2)</f>
        <v>0</v>
      </c>
      <c r="J11" s="230"/>
      <c r="K11" s="229">
        <f>ROUND(E11*J11,2)</f>
        <v>0</v>
      </c>
      <c r="L11" s="229">
        <v>21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 t="s">
        <v>176</v>
      </c>
      <c r="T11" s="229" t="s">
        <v>118</v>
      </c>
      <c r="U11" s="229">
        <v>0</v>
      </c>
      <c r="V11" s="229">
        <f>ROUND(E11*U11,2)</f>
        <v>0</v>
      </c>
      <c r="W11" s="229"/>
      <c r="X11" s="229" t="s">
        <v>249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250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33.75" outlineLevel="1" x14ac:dyDescent="0.2">
      <c r="A12" s="227"/>
      <c r="B12" s="228"/>
      <c r="C12" s="263" t="s">
        <v>254</v>
      </c>
      <c r="D12" s="261"/>
      <c r="E12" s="262">
        <v>1</v>
      </c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29"/>
      <c r="V12" s="229"/>
      <c r="W12" s="229"/>
      <c r="X12" s="229"/>
      <c r="Y12" s="210"/>
      <c r="Z12" s="210"/>
      <c r="AA12" s="210"/>
      <c r="AB12" s="210"/>
      <c r="AC12" s="210"/>
      <c r="AD12" s="210"/>
      <c r="AE12" s="210"/>
      <c r="AF12" s="210"/>
      <c r="AG12" s="210" t="s">
        <v>178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8">
        <v>3</v>
      </c>
      <c r="B13" s="239" t="s">
        <v>255</v>
      </c>
      <c r="C13" s="253" t="s">
        <v>256</v>
      </c>
      <c r="D13" s="240" t="s">
        <v>0</v>
      </c>
      <c r="E13" s="241">
        <v>5</v>
      </c>
      <c r="F13" s="242"/>
      <c r="G13" s="243">
        <f>ROUND(E13*F13,2)</f>
        <v>0</v>
      </c>
      <c r="H13" s="230"/>
      <c r="I13" s="229">
        <f>ROUND(E13*H13,2)</f>
        <v>0</v>
      </c>
      <c r="J13" s="230"/>
      <c r="K13" s="229">
        <f>ROUND(E13*J13,2)</f>
        <v>0</v>
      </c>
      <c r="L13" s="229">
        <v>21</v>
      </c>
      <c r="M13" s="229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29"/>
      <c r="S13" s="229" t="s">
        <v>176</v>
      </c>
      <c r="T13" s="229" t="s">
        <v>118</v>
      </c>
      <c r="U13" s="229">
        <v>0</v>
      </c>
      <c r="V13" s="229">
        <f>ROUND(E13*U13,2)</f>
        <v>0</v>
      </c>
      <c r="W13" s="229"/>
      <c r="X13" s="229" t="s">
        <v>249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250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27"/>
      <c r="B14" s="228"/>
      <c r="C14" s="263" t="s">
        <v>257</v>
      </c>
      <c r="D14" s="261"/>
      <c r="E14" s="262">
        <v>5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10"/>
      <c r="Z14" s="210"/>
      <c r="AA14" s="210"/>
      <c r="AB14" s="210"/>
      <c r="AC14" s="210"/>
      <c r="AD14" s="210"/>
      <c r="AE14" s="210"/>
      <c r="AF14" s="210"/>
      <c r="AG14" s="210" t="s">
        <v>178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x14ac:dyDescent="0.2">
      <c r="A15" s="232" t="s">
        <v>112</v>
      </c>
      <c r="B15" s="233" t="s">
        <v>86</v>
      </c>
      <c r="C15" s="251" t="s">
        <v>30</v>
      </c>
      <c r="D15" s="234"/>
      <c r="E15" s="235"/>
      <c r="F15" s="236"/>
      <c r="G15" s="237">
        <f>SUMIF(AG16:AG16,"&lt;&gt;NOR",G16:G16)</f>
        <v>0</v>
      </c>
      <c r="H15" s="231"/>
      <c r="I15" s="231">
        <f>SUM(I16:I16)</f>
        <v>0</v>
      </c>
      <c r="J15" s="231"/>
      <c r="K15" s="231">
        <f>SUM(K16:K16)</f>
        <v>0</v>
      </c>
      <c r="L15" s="231"/>
      <c r="M15" s="231">
        <f>SUM(M16:M16)</f>
        <v>0</v>
      </c>
      <c r="N15" s="231"/>
      <c r="O15" s="231">
        <f>SUM(O16:O16)</f>
        <v>0</v>
      </c>
      <c r="P15" s="231"/>
      <c r="Q15" s="231">
        <f>SUM(Q16:Q16)</f>
        <v>0</v>
      </c>
      <c r="R15" s="231"/>
      <c r="S15" s="231"/>
      <c r="T15" s="231"/>
      <c r="U15" s="231"/>
      <c r="V15" s="231">
        <f>SUM(V16:V16)</f>
        <v>0</v>
      </c>
      <c r="W15" s="231"/>
      <c r="X15" s="231"/>
      <c r="AG15" t="s">
        <v>113</v>
      </c>
    </row>
    <row r="16" spans="1:60" ht="22.5" outlineLevel="1" x14ac:dyDescent="0.2">
      <c r="A16" s="238">
        <v>4</v>
      </c>
      <c r="B16" s="239" t="s">
        <v>258</v>
      </c>
      <c r="C16" s="253" t="s">
        <v>259</v>
      </c>
      <c r="D16" s="240" t="s">
        <v>248</v>
      </c>
      <c r="E16" s="241">
        <v>1</v>
      </c>
      <c r="F16" s="242"/>
      <c r="G16" s="243">
        <f>ROUND(E16*F16,2)</f>
        <v>0</v>
      </c>
      <c r="H16" s="230"/>
      <c r="I16" s="229">
        <f>ROUND(E16*H16,2)</f>
        <v>0</v>
      </c>
      <c r="J16" s="230"/>
      <c r="K16" s="229">
        <f>ROUND(E16*J16,2)</f>
        <v>0</v>
      </c>
      <c r="L16" s="229">
        <v>21</v>
      </c>
      <c r="M16" s="229">
        <f>G16*(1+L16/100)</f>
        <v>0</v>
      </c>
      <c r="N16" s="229">
        <v>0</v>
      </c>
      <c r="O16" s="229">
        <f>ROUND(E16*N16,2)</f>
        <v>0</v>
      </c>
      <c r="P16" s="229">
        <v>0</v>
      </c>
      <c r="Q16" s="229">
        <f>ROUND(E16*P16,2)</f>
        <v>0</v>
      </c>
      <c r="R16" s="229"/>
      <c r="S16" s="229" t="s">
        <v>176</v>
      </c>
      <c r="T16" s="229" t="s">
        <v>118</v>
      </c>
      <c r="U16" s="229">
        <v>0</v>
      </c>
      <c r="V16" s="229">
        <f>ROUND(E16*U16,2)</f>
        <v>0</v>
      </c>
      <c r="W16" s="229"/>
      <c r="X16" s="229" t="s">
        <v>249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250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33" x14ac:dyDescent="0.2">
      <c r="A17" s="3"/>
      <c r="B17" s="4"/>
      <c r="C17" s="254"/>
      <c r="D17" s="6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v>15</v>
      </c>
      <c r="AF17">
        <v>21</v>
      </c>
      <c r="AG17" t="s">
        <v>99</v>
      </c>
    </row>
    <row r="18" spans="1:33" x14ac:dyDescent="0.2">
      <c r="A18" s="213"/>
      <c r="B18" s="214" t="s">
        <v>31</v>
      </c>
      <c r="C18" s="255"/>
      <c r="D18" s="215"/>
      <c r="E18" s="216"/>
      <c r="F18" s="216"/>
      <c r="G18" s="250">
        <f>G8+G15</f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AE18">
        <f>SUMIF(L7:L16,AE17,G7:G16)</f>
        <v>0</v>
      </c>
      <c r="AF18">
        <f>SUMIF(L7:L16,AF17,G7:G16)</f>
        <v>0</v>
      </c>
      <c r="AG18" t="s">
        <v>170</v>
      </c>
    </row>
    <row r="19" spans="1:33" x14ac:dyDescent="0.2">
      <c r="A19" s="3"/>
      <c r="B19" s="4"/>
      <c r="C19" s="254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">
      <c r="A20" s="3"/>
      <c r="B20" s="4"/>
      <c r="C20" s="254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A21" s="217" t="s">
        <v>171</v>
      </c>
      <c r="B21" s="217"/>
      <c r="C21" s="256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33" x14ac:dyDescent="0.2">
      <c r="A22" s="218"/>
      <c r="B22" s="219"/>
      <c r="C22" s="257"/>
      <c r="D22" s="219"/>
      <c r="E22" s="219"/>
      <c r="F22" s="219"/>
      <c r="G22" s="220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G22" t="s">
        <v>172</v>
      </c>
    </row>
    <row r="23" spans="1:33" x14ac:dyDescent="0.2">
      <c r="A23" s="221"/>
      <c r="B23" s="222"/>
      <c r="C23" s="258"/>
      <c r="D23" s="222"/>
      <c r="E23" s="222"/>
      <c r="F23" s="222"/>
      <c r="G23" s="22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 x14ac:dyDescent="0.2">
      <c r="A24" s="221"/>
      <c r="B24" s="222"/>
      <c r="C24" s="258"/>
      <c r="D24" s="222"/>
      <c r="E24" s="222"/>
      <c r="F24" s="222"/>
      <c r="G24" s="22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33" x14ac:dyDescent="0.2">
      <c r="A25" s="221"/>
      <c r="B25" s="222"/>
      <c r="C25" s="258"/>
      <c r="D25" s="222"/>
      <c r="E25" s="222"/>
      <c r="F25" s="222"/>
      <c r="G25" s="22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33" x14ac:dyDescent="0.2">
      <c r="A26" s="224"/>
      <c r="B26" s="225"/>
      <c r="C26" s="259"/>
      <c r="D26" s="225"/>
      <c r="E26" s="225"/>
      <c r="F26" s="225"/>
      <c r="G26" s="226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33" x14ac:dyDescent="0.2">
      <c r="A27" s="3"/>
      <c r="B27" s="4"/>
      <c r="C27" s="254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33" x14ac:dyDescent="0.2">
      <c r="C28" s="260"/>
      <c r="D28" s="10"/>
      <c r="AG28" t="s">
        <v>173</v>
      </c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21:C21"/>
    <mergeCell ref="A22:G2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336328295B7D489BC64F4128ED73C6" ma:contentTypeVersion="11" ma:contentTypeDescription="Vytvoří nový dokument" ma:contentTypeScope="" ma:versionID="315e93bc4aac839bd02da870134d75ea">
  <xsd:schema xmlns:xsd="http://www.w3.org/2001/XMLSchema" xmlns:xs="http://www.w3.org/2001/XMLSchema" xmlns:p="http://schemas.microsoft.com/office/2006/metadata/properties" xmlns:ns2="1dc01b41-0dde-4ad7-a3e4-25d8d13c52a3" xmlns:ns3="8169e16b-8622-4bc4-880e-15e861c8520e" targetNamespace="http://schemas.microsoft.com/office/2006/metadata/properties" ma:root="true" ma:fieldsID="9bc74eab827311ee23ccddf39cf05656" ns2:_="" ns3:_="">
    <xsd:import namespace="1dc01b41-0dde-4ad7-a3e4-25d8d13c52a3"/>
    <xsd:import namespace="8169e16b-8622-4bc4-880e-15e861c852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01b41-0dde-4ad7-a3e4-25d8d13c52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8cfb0cc3-f314-4302-93f2-a40a735074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69e16b-8622-4bc4-880e-15e861c8520e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6cf4da8-7c86-4537-9e77-d5caf17e0b13}" ma:internalName="TaxCatchAll" ma:showField="CatchAllData" ma:web="8169e16b-8622-4bc4-880e-15e861c852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dc01b41-0dde-4ad7-a3e4-25d8d13c52a3">
      <Terms xmlns="http://schemas.microsoft.com/office/infopath/2007/PartnerControls"/>
    </lcf76f155ced4ddcb4097134ff3c332f>
    <TaxCatchAll xmlns="8169e16b-8622-4bc4-880e-15e861c8520e" xsi:nil="true"/>
  </documentManagement>
</p:properties>
</file>

<file path=customXml/itemProps1.xml><?xml version="1.0" encoding="utf-8"?>
<ds:datastoreItem xmlns:ds="http://schemas.openxmlformats.org/officeDocument/2006/customXml" ds:itemID="{1F8257DD-2A2E-41FB-BBA0-A02FDF6EBD6C}"/>
</file>

<file path=customXml/itemProps2.xml><?xml version="1.0" encoding="utf-8"?>
<ds:datastoreItem xmlns:ds="http://schemas.openxmlformats.org/officeDocument/2006/customXml" ds:itemID="{0E788D9F-838A-4C27-A8D3-E8EDDAEFA168}"/>
</file>

<file path=customXml/itemProps3.xml><?xml version="1.0" encoding="utf-8"?>
<ds:datastoreItem xmlns:ds="http://schemas.openxmlformats.org/officeDocument/2006/customXml" ds:itemID="{DC1A83DC-F3AA-44CE-BB32-99C1DF41DB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IO 01 1 Pol</vt:lpstr>
      <vt:lpstr>SO 01 1 Pol</vt:lpstr>
      <vt:lpstr>SO VRN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'IO 01 1 Pol'!Názvy_tisku</vt:lpstr>
      <vt:lpstr>'SO 01 1 Pol'!Názvy_tisku</vt:lpstr>
      <vt:lpstr>'SO VRN 1 Pol'!Názvy_tisku</vt:lpstr>
      <vt:lpstr>oadresa</vt:lpstr>
      <vt:lpstr>Stavba!Objednatel</vt:lpstr>
      <vt:lpstr>Stavba!Objekt</vt:lpstr>
      <vt:lpstr>'IO 01 1 Pol'!Oblast_tisku</vt:lpstr>
      <vt:lpstr>'SO 01 1 Pol'!Oblast_tisku</vt:lpstr>
      <vt:lpstr>'SO VRN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Sukup</dc:creator>
  <cp:lastModifiedBy>Miroslav Sukup</cp:lastModifiedBy>
  <cp:lastPrinted>2019-03-19T12:27:02Z</cp:lastPrinted>
  <dcterms:created xsi:type="dcterms:W3CDTF">2009-04-08T07:15:50Z</dcterms:created>
  <dcterms:modified xsi:type="dcterms:W3CDTF">2022-03-15T13:16:45Z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0x0101000825C9A4908DF0439396262D5A1D4097</vt:lpwstr>
  </property>
</Properties>
</file>