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\PROS\Zakázky\2021\27 Dobíjecí stanice\26 Plzeň Globus\"/>
    </mc:Choice>
  </mc:AlternateContent>
  <xr:revisionPtr revIDLastSave="0" documentId="8_{83CB60A7-23EF-464F-AB6D-9CA708D87B80}" xr6:coauthVersionLast="47" xr6:coauthVersionMax="47" xr10:uidLastSave="{00000000-0000-0000-0000-000000000000}"/>
  <bookViews>
    <workbookView xWindow="-28920" yWindow="-120" windowWidth="29040" windowHeight="164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01 1 Pol" sheetId="12" r:id="rId4"/>
    <sheet name="SO 01 1 Pol" sheetId="13" r:id="rId5"/>
    <sheet name="SO VRN 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01 1 Pol'!$1:$7</definedName>
    <definedName name="_xlnm.Print_Titles" localSheetId="4">'SO 01 1 Pol'!$1:$7</definedName>
    <definedName name="_xlnm.Print_Titles" localSheetId="5">'SO VRN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01 1 Pol'!$A$1:$Y$40</definedName>
    <definedName name="_xlnm.Print_Area" localSheetId="4">'SO 01 1 Pol'!$A$1:$Y$123</definedName>
    <definedName name="_xlnm.Print_Area" localSheetId="5">'SO VRN 1 Pol'!$A$1:$Y$28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2" i="1"/>
  <c r="F42" i="1"/>
  <c r="G41" i="1"/>
  <c r="F41" i="1"/>
  <c r="H41" i="1" s="1"/>
  <c r="I41" i="1" s="1"/>
  <c r="G40" i="1"/>
  <c r="F40" i="1"/>
  <c r="G39" i="1"/>
  <c r="F39" i="1"/>
  <c r="G18" i="14"/>
  <c r="G9" i="14"/>
  <c r="G8" i="14" s="1"/>
  <c r="I9" i="14"/>
  <c r="I8" i="14" s="1"/>
  <c r="K9" i="14"/>
  <c r="K8" i="14" s="1"/>
  <c r="O9" i="14"/>
  <c r="O8" i="14" s="1"/>
  <c r="Q9" i="14"/>
  <c r="Q8" i="14" s="1"/>
  <c r="V9" i="14"/>
  <c r="V8" i="14" s="1"/>
  <c r="G11" i="14"/>
  <c r="I11" i="14"/>
  <c r="K11" i="14"/>
  <c r="M11" i="14"/>
  <c r="O11" i="14"/>
  <c r="Q11" i="14"/>
  <c r="V11" i="14"/>
  <c r="G13" i="14"/>
  <c r="I13" i="14"/>
  <c r="K13" i="14"/>
  <c r="M13" i="14"/>
  <c r="O13" i="14"/>
  <c r="Q13" i="14"/>
  <c r="V13" i="14"/>
  <c r="G15" i="14"/>
  <c r="O15" i="14"/>
  <c r="G16" i="14"/>
  <c r="M16" i="14" s="1"/>
  <c r="M15" i="14" s="1"/>
  <c r="I16" i="14"/>
  <c r="I15" i="14" s="1"/>
  <c r="K16" i="14"/>
  <c r="K15" i="14" s="1"/>
  <c r="O16" i="14"/>
  <c r="Q16" i="14"/>
  <c r="Q15" i="14" s="1"/>
  <c r="V16" i="14"/>
  <c r="V15" i="14" s="1"/>
  <c r="AE18" i="14"/>
  <c r="AF18" i="14"/>
  <c r="G113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4" i="13"/>
  <c r="I14" i="13"/>
  <c r="K14" i="13"/>
  <c r="M14" i="13"/>
  <c r="O14" i="13"/>
  <c r="Q14" i="13"/>
  <c r="V14" i="13"/>
  <c r="G18" i="13"/>
  <c r="G8" i="13" s="1"/>
  <c r="I18" i="13"/>
  <c r="K18" i="13"/>
  <c r="O18" i="13"/>
  <c r="O8" i="13" s="1"/>
  <c r="Q18" i="13"/>
  <c r="V18" i="13"/>
  <c r="G20" i="13"/>
  <c r="M20" i="13" s="1"/>
  <c r="I20" i="13"/>
  <c r="K20" i="13"/>
  <c r="O20" i="13"/>
  <c r="Q20" i="13"/>
  <c r="V20" i="13"/>
  <c r="G22" i="13"/>
  <c r="I22" i="13"/>
  <c r="K22" i="13"/>
  <c r="M22" i="13"/>
  <c r="O22" i="13"/>
  <c r="Q22" i="13"/>
  <c r="V22" i="13"/>
  <c r="G24" i="13"/>
  <c r="I24" i="13"/>
  <c r="K24" i="13"/>
  <c r="M24" i="13"/>
  <c r="O24" i="13"/>
  <c r="Q24" i="13"/>
  <c r="V24" i="13"/>
  <c r="G26" i="13"/>
  <c r="M26" i="13" s="1"/>
  <c r="I26" i="13"/>
  <c r="K26" i="13"/>
  <c r="O26" i="13"/>
  <c r="Q26" i="13"/>
  <c r="V26" i="13"/>
  <c r="G28" i="13"/>
  <c r="M28" i="13" s="1"/>
  <c r="I28" i="13"/>
  <c r="K28" i="13"/>
  <c r="O28" i="13"/>
  <c r="Q28" i="13"/>
  <c r="V28" i="13"/>
  <c r="G31" i="13"/>
  <c r="I31" i="13"/>
  <c r="I30" i="13" s="1"/>
  <c r="K31" i="13"/>
  <c r="M31" i="13"/>
  <c r="O31" i="13"/>
  <c r="Q31" i="13"/>
  <c r="Q30" i="13" s="1"/>
  <c r="V31" i="13"/>
  <c r="G33" i="13"/>
  <c r="G30" i="13" s="1"/>
  <c r="I33" i="13"/>
  <c r="K33" i="13"/>
  <c r="O33" i="13"/>
  <c r="O30" i="13" s="1"/>
  <c r="Q33" i="13"/>
  <c r="V33" i="13"/>
  <c r="G35" i="13"/>
  <c r="I35" i="13"/>
  <c r="K35" i="13"/>
  <c r="M35" i="13"/>
  <c r="O35" i="13"/>
  <c r="Q35" i="13"/>
  <c r="V35" i="13"/>
  <c r="G38" i="13"/>
  <c r="M38" i="13" s="1"/>
  <c r="I38" i="13"/>
  <c r="K38" i="13"/>
  <c r="K30" i="13" s="1"/>
  <c r="O38" i="13"/>
  <c r="Q38" i="13"/>
  <c r="V38" i="13"/>
  <c r="V30" i="13" s="1"/>
  <c r="G41" i="13"/>
  <c r="I41" i="13"/>
  <c r="K41" i="13"/>
  <c r="M41" i="13"/>
  <c r="O41" i="13"/>
  <c r="Q41" i="13"/>
  <c r="V41" i="13"/>
  <c r="G43" i="13"/>
  <c r="M43" i="13" s="1"/>
  <c r="I43" i="13"/>
  <c r="K43" i="13"/>
  <c r="O43" i="13"/>
  <c r="Q43" i="13"/>
  <c r="V43" i="13"/>
  <c r="I45" i="13"/>
  <c r="Q45" i="13"/>
  <c r="G46" i="13"/>
  <c r="M46" i="13" s="1"/>
  <c r="M45" i="13" s="1"/>
  <c r="I46" i="13"/>
  <c r="K46" i="13"/>
  <c r="K45" i="13" s="1"/>
  <c r="O46" i="13"/>
  <c r="O45" i="13" s="1"/>
  <c r="Q46" i="13"/>
  <c r="V46" i="13"/>
  <c r="V45" i="13" s="1"/>
  <c r="G49" i="13"/>
  <c r="G48" i="13" s="1"/>
  <c r="I49" i="13"/>
  <c r="I48" i="13" s="1"/>
  <c r="K49" i="13"/>
  <c r="K48" i="13" s="1"/>
  <c r="O49" i="13"/>
  <c r="O48" i="13" s="1"/>
  <c r="Q49" i="13"/>
  <c r="Q48" i="13" s="1"/>
  <c r="V49" i="13"/>
  <c r="V48" i="13" s="1"/>
  <c r="G51" i="13"/>
  <c r="I51" i="13"/>
  <c r="K51" i="13"/>
  <c r="M51" i="13"/>
  <c r="O51" i="13"/>
  <c r="Q51" i="13"/>
  <c r="V51" i="13"/>
  <c r="G58" i="13"/>
  <c r="I58" i="13"/>
  <c r="K58" i="13"/>
  <c r="M58" i="13"/>
  <c r="O58" i="13"/>
  <c r="Q58" i="13"/>
  <c r="V58" i="13"/>
  <c r="G60" i="13"/>
  <c r="I60" i="13"/>
  <c r="K60" i="13"/>
  <c r="M60" i="13"/>
  <c r="O60" i="13"/>
  <c r="Q60" i="13"/>
  <c r="V60" i="13"/>
  <c r="G67" i="13"/>
  <c r="M67" i="13" s="1"/>
  <c r="I67" i="13"/>
  <c r="K67" i="13"/>
  <c r="O67" i="13"/>
  <c r="Q67" i="13"/>
  <c r="V67" i="13"/>
  <c r="G72" i="13"/>
  <c r="G71" i="13" s="1"/>
  <c r="I72" i="13"/>
  <c r="K72" i="13"/>
  <c r="K71" i="13" s="1"/>
  <c r="M72" i="13"/>
  <c r="O72" i="13"/>
  <c r="O71" i="13" s="1"/>
  <c r="Q72" i="13"/>
  <c r="V72" i="13"/>
  <c r="V71" i="13" s="1"/>
  <c r="G75" i="13"/>
  <c r="I75" i="13"/>
  <c r="K75" i="13"/>
  <c r="M75" i="13"/>
  <c r="O75" i="13"/>
  <c r="Q75" i="13"/>
  <c r="V75" i="13"/>
  <c r="G78" i="13"/>
  <c r="M78" i="13" s="1"/>
  <c r="I78" i="13"/>
  <c r="K78" i="13"/>
  <c r="O78" i="13"/>
  <c r="Q78" i="13"/>
  <c r="V78" i="13"/>
  <c r="G81" i="13"/>
  <c r="I81" i="13"/>
  <c r="I71" i="13" s="1"/>
  <c r="K81" i="13"/>
  <c r="M81" i="13"/>
  <c r="O81" i="13"/>
  <c r="Q81" i="13"/>
  <c r="Q71" i="13" s="1"/>
  <c r="V81" i="13"/>
  <c r="G84" i="13"/>
  <c r="I84" i="13"/>
  <c r="K84" i="13"/>
  <c r="M84" i="13"/>
  <c r="O84" i="13"/>
  <c r="Q84" i="13"/>
  <c r="V84" i="13"/>
  <c r="G86" i="13"/>
  <c r="I86" i="13"/>
  <c r="K86" i="13"/>
  <c r="M86" i="13"/>
  <c r="O86" i="13"/>
  <c r="Q86" i="13"/>
  <c r="V86" i="13"/>
  <c r="G88" i="13"/>
  <c r="M88" i="13" s="1"/>
  <c r="I88" i="13"/>
  <c r="K88" i="13"/>
  <c r="O88" i="13"/>
  <c r="Q88" i="13"/>
  <c r="V88" i="13"/>
  <c r="G89" i="13"/>
  <c r="I89" i="13"/>
  <c r="K89" i="13"/>
  <c r="M89" i="13"/>
  <c r="O89" i="13"/>
  <c r="Q89" i="13"/>
  <c r="V89" i="13"/>
  <c r="G90" i="13"/>
  <c r="I90" i="13"/>
  <c r="K90" i="13"/>
  <c r="M90" i="13"/>
  <c r="O90" i="13"/>
  <c r="Q90" i="13"/>
  <c r="V90" i="13"/>
  <c r="G91" i="13"/>
  <c r="I91" i="13"/>
  <c r="K91" i="13"/>
  <c r="M91" i="13"/>
  <c r="O91" i="13"/>
  <c r="Q91" i="13"/>
  <c r="V91" i="13"/>
  <c r="G92" i="13"/>
  <c r="M92" i="13" s="1"/>
  <c r="I92" i="13"/>
  <c r="K92" i="13"/>
  <c r="O92" i="13"/>
  <c r="Q92" i="13"/>
  <c r="V92" i="13"/>
  <c r="G94" i="13"/>
  <c r="I94" i="13"/>
  <c r="K94" i="13"/>
  <c r="M94" i="13"/>
  <c r="O94" i="13"/>
  <c r="Q94" i="13"/>
  <c r="V94" i="13"/>
  <c r="G97" i="13"/>
  <c r="I97" i="13"/>
  <c r="K97" i="13"/>
  <c r="M97" i="13"/>
  <c r="O97" i="13"/>
  <c r="Q97" i="13"/>
  <c r="V97" i="13"/>
  <c r="G98" i="13"/>
  <c r="I98" i="13"/>
  <c r="K98" i="13"/>
  <c r="M98" i="13"/>
  <c r="O98" i="13"/>
  <c r="Q98" i="13"/>
  <c r="V98" i="13"/>
  <c r="G102" i="13"/>
  <c r="O102" i="13"/>
  <c r="G103" i="13"/>
  <c r="I103" i="13"/>
  <c r="I102" i="13" s="1"/>
  <c r="K103" i="13"/>
  <c r="K102" i="13" s="1"/>
  <c r="M103" i="13"/>
  <c r="M102" i="13" s="1"/>
  <c r="O103" i="13"/>
  <c r="Q103" i="13"/>
  <c r="Q102" i="13" s="1"/>
  <c r="V103" i="13"/>
  <c r="V102" i="13" s="1"/>
  <c r="K104" i="13"/>
  <c r="V104" i="13"/>
  <c r="G105" i="13"/>
  <c r="G104" i="13" s="1"/>
  <c r="I105" i="13"/>
  <c r="I104" i="13" s="1"/>
  <c r="K105" i="13"/>
  <c r="M105" i="13"/>
  <c r="M104" i="13" s="1"/>
  <c r="O105" i="13"/>
  <c r="O104" i="13" s="1"/>
  <c r="Q105" i="13"/>
  <c r="Q104" i="13" s="1"/>
  <c r="V105" i="13"/>
  <c r="G106" i="13"/>
  <c r="G107" i="13"/>
  <c r="I107" i="13"/>
  <c r="I106" i="13" s="1"/>
  <c r="K107" i="13"/>
  <c r="K106" i="13" s="1"/>
  <c r="M107" i="13"/>
  <c r="M106" i="13" s="1"/>
  <c r="O107" i="13"/>
  <c r="Q107" i="13"/>
  <c r="Q106" i="13" s="1"/>
  <c r="V107" i="13"/>
  <c r="V106" i="13" s="1"/>
  <c r="G108" i="13"/>
  <c r="I108" i="13"/>
  <c r="K108" i="13"/>
  <c r="M108" i="13"/>
  <c r="O108" i="13"/>
  <c r="Q108" i="13"/>
  <c r="V108" i="13"/>
  <c r="G109" i="13"/>
  <c r="I109" i="13"/>
  <c r="K109" i="13"/>
  <c r="M109" i="13"/>
  <c r="O109" i="13"/>
  <c r="Q109" i="13"/>
  <c r="V109" i="13"/>
  <c r="G110" i="13"/>
  <c r="M110" i="13" s="1"/>
  <c r="I110" i="13"/>
  <c r="K110" i="13"/>
  <c r="O110" i="13"/>
  <c r="O106" i="13" s="1"/>
  <c r="Q110" i="13"/>
  <c r="V110" i="13"/>
  <c r="G111" i="13"/>
  <c r="I111" i="13"/>
  <c r="K111" i="13"/>
  <c r="M111" i="13"/>
  <c r="O111" i="13"/>
  <c r="Q111" i="13"/>
  <c r="V111" i="13"/>
  <c r="AE113" i="13"/>
  <c r="G3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AE30" i="12"/>
  <c r="AF30" i="12"/>
  <c r="I20" i="1"/>
  <c r="I19" i="1"/>
  <c r="I18" i="1"/>
  <c r="I17" i="1"/>
  <c r="I16" i="1"/>
  <c r="I64" i="1"/>
  <c r="J63" i="1" s="1"/>
  <c r="J60" i="1"/>
  <c r="F46" i="1"/>
  <c r="G46" i="1"/>
  <c r="G25" i="1" s="1"/>
  <c r="A25" i="1" s="1"/>
  <c r="H45" i="1"/>
  <c r="I45" i="1" s="1"/>
  <c r="H44" i="1"/>
  <c r="I44" i="1" s="1"/>
  <c r="H43" i="1"/>
  <c r="I43" i="1" s="1"/>
  <c r="H42" i="1"/>
  <c r="I42" i="1" s="1"/>
  <c r="H40" i="1"/>
  <c r="I40" i="1" s="1"/>
  <c r="H39" i="1"/>
  <c r="I39" i="1" s="1"/>
  <c r="I46" i="1" s="1"/>
  <c r="J28" i="1"/>
  <c r="J26" i="1"/>
  <c r="G38" i="1"/>
  <c r="F38" i="1"/>
  <c r="J23" i="1"/>
  <c r="J24" i="1"/>
  <c r="J25" i="1"/>
  <c r="J27" i="1"/>
  <c r="E24" i="1"/>
  <c r="E26" i="1"/>
  <c r="J55" i="1" l="1"/>
  <c r="J58" i="1"/>
  <c r="J56" i="1"/>
  <c r="J54" i="1"/>
  <c r="J57" i="1"/>
  <c r="J59" i="1"/>
  <c r="J53" i="1"/>
  <c r="J62" i="1"/>
  <c r="G26" i="1"/>
  <c r="A26" i="1"/>
  <c r="G28" i="1"/>
  <c r="G23" i="1"/>
  <c r="M9" i="14"/>
  <c r="M8" i="14" s="1"/>
  <c r="M71" i="13"/>
  <c r="AF113" i="13"/>
  <c r="M49" i="13"/>
  <c r="M48" i="13" s="1"/>
  <c r="G45" i="13"/>
  <c r="M33" i="13"/>
  <c r="M30" i="13" s="1"/>
  <c r="M18" i="13"/>
  <c r="M8" i="13" s="1"/>
  <c r="M12" i="12"/>
  <c r="M8" i="12" s="1"/>
  <c r="I21" i="1"/>
  <c r="J61" i="1"/>
  <c r="J44" i="1"/>
  <c r="J40" i="1"/>
  <c r="J39" i="1"/>
  <c r="J46" i="1" s="1"/>
  <c r="J45" i="1"/>
  <c r="J41" i="1"/>
  <c r="J42" i="1"/>
  <c r="J43" i="1"/>
  <c r="H46" i="1"/>
  <c r="J64" i="1" l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A91400B0-05AA-4DC9-A906-BEEB22DB591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5C6F385-F77F-438C-A9F3-D05FC2EC00C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88401B8F-E302-4980-A6CA-158915029A5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E03B43D-8F7F-4FF5-8D17-6A4CF509508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73BEB3AB-3BF8-4A8E-9C88-64864E81DB9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FE8CF62-130B-4031-B6E9-55552315DA4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<sst xmlns="http://schemas.openxmlformats.org/spreadsheetml/2006/main" count="957" uniqueCount="325">
  <si>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</si>
  <si>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</si>
  <si>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</si>
  <si>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</si>
  <si>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</si>
  <si>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</si>
  <si>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</si>
  <si>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</si>
  <si>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</si>
  <si>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</si>
  <si>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</si>
  <si>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</si>
  <si>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</si>
  <si>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</si>
  <si>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</si>
  <si>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</si>
  <si>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</si>
  <si>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</si>
  <si>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</si>
  <si>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</si>
  <si>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</si>
  <si>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</si>
  <si>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</si>
  <si>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</si>
  <si>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</si>
  <si>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</si>
  <si>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</si>
  <si>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</si>
  <si>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</si>
  <si>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</si>
  <si>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</si>
  <si>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</si>
  <si>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</si>
  <si>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</si>
  <si>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</si>
  <si>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</si>
  <si>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</si>
  <si>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</si>
  <si>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</si>
  <si>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</si>
  <si>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</si>
  <si>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</si>
  <si>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</si>
  <si>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Ing. Miroslav Sukup</t>
  </si>
  <si>
    <t>2021_27_26</t>
  </si>
  <si>
    <t>DC DS Globus Chotíkov</t>
  </si>
  <si>
    <t>E.ON Česká republika, s. r. o.</t>
  </si>
  <si>
    <t>F. A. Gerstnera 2151/6</t>
  </si>
  <si>
    <t>České Budějovice-České Budějovice 7</t>
  </si>
  <si>
    <t>37001</t>
  </si>
  <si>
    <t>25733591</t>
  </si>
  <si>
    <t>CZ25733591</t>
  </si>
  <si>
    <t>Hema CB s.r.o.</t>
  </si>
  <si>
    <t>Budějovická 467</t>
  </si>
  <si>
    <t>Vodňany-Vodňany II</t>
  </si>
  <si>
    <t>38901</t>
  </si>
  <si>
    <t>07562501</t>
  </si>
  <si>
    <t>CZ07562501</t>
  </si>
  <si>
    <t>Stavba</t>
  </si>
  <si>
    <t>IO 01</t>
  </si>
  <si>
    <t>Elektroinstalace</t>
  </si>
  <si>
    <t>1</t>
  </si>
  <si>
    <t>SO 01</t>
  </si>
  <si>
    <t>Stavební část</t>
  </si>
  <si>
    <t>SO VRN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</si>
  <si>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</si>
  <si>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</si>
  <si>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</si>
  <si>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</si>
  <si>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</si>
  <si>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</si>
  <si>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</si>
  <si>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</si>
  <si>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</si>
  <si>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</si>
  <si>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</si>
  <si>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</si>
  <si>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</si>
  <si>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</si>
  <si>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</si>
  <si>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</si>
  <si>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</si>
  <si>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</si>
  <si>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</si>
  <si>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</si>
  <si>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</si>
  <si>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</si>
  <si>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</si>
  <si>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</si>
  <si>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</si>
  <si>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</si>
  <si>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</si>
  <si>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</si>
  <si>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</si>
  <si>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</si>
  <si>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</si>
  <si>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</si>
  <si>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</si>
  <si>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</si>
  <si>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</si>
  <si>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</si>
  <si>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</si>
  <si>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</si>
  <si>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</si>
  <si>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</si>
  <si>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</si>
  <si>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</si>
  <si>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</si>
  <si>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</si>
  <si>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</si>
  <si>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</si>
  <si>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</si>
  <si>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</si>
  <si>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</si>
  <si>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</si>
  <si>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</si>
  <si>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</si>
  <si>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NC01</t>
  </si>
  <si>
    <t>Kabel CYKY 5x70 vč montáže</t>
  </si>
  <si>
    <t>m</t>
  </si>
  <si>
    <t>Vlastní</t>
  </si>
  <si>
    <t>Indiv</t>
  </si>
  <si>
    <t>Práce</t>
  </si>
  <si>
    <t>Běžná</t>
  </si>
  <si>
    <t>POL1_9</t>
  </si>
  <si>
    <t>NC02</t>
  </si>
  <si>
    <t>Trubka  KOPOFLEX průměr 110  vč montáže</t>
  </si>
  <si>
    <t>NC03</t>
  </si>
  <si>
    <t>Vodič zemnící FeZn průměr 10  vč montáže</t>
  </si>
  <si>
    <t>NC04</t>
  </si>
  <si>
    <t>Pásek zemnící FeZn 30/4  vč montáže</t>
  </si>
  <si>
    <t>NC05</t>
  </si>
  <si>
    <t>Svorka hromosvodná SP1  vč montáže</t>
  </si>
  <si>
    <t>ks</t>
  </si>
  <si>
    <t>NC06</t>
  </si>
  <si>
    <t>Svorka hromosvodná SR03  vč montáže</t>
  </si>
  <si>
    <t>NC07</t>
  </si>
  <si>
    <t>Jistič 3VA 2216 5HL32  vč montáže</t>
  </si>
  <si>
    <t>NC08</t>
  </si>
  <si>
    <t>Úprava rozvaděče RP1</t>
  </si>
  <si>
    <t>NC09</t>
  </si>
  <si>
    <t>Výměna MTP v rozvodně NN</t>
  </si>
  <si>
    <t>NC10</t>
  </si>
  <si>
    <t>Výměna pojistkový odpínač v rozvodně - pojistky 250A - sada</t>
  </si>
  <si>
    <t>NC11</t>
  </si>
  <si>
    <t>Výkop kabelové rýhy 35x80 včetně záhozů a hutnění</t>
  </si>
  <si>
    <t>NC12</t>
  </si>
  <si>
    <t>Výstražná fólie PVC š=22cm  vč montáže</t>
  </si>
  <si>
    <t>NC13</t>
  </si>
  <si>
    <t>Písek zásypový  vč montáže</t>
  </si>
  <si>
    <t>m3</t>
  </si>
  <si>
    <t>NC14</t>
  </si>
  <si>
    <t>Rozebrání a oprava dlažby chodníku  vč. výměny podkladu</t>
  </si>
  <si>
    <t>m2</t>
  </si>
  <si>
    <t>NC15</t>
  </si>
  <si>
    <t>Kabelová značka  vč montáže</t>
  </si>
  <si>
    <t>NC16</t>
  </si>
  <si>
    <t>Podružný materiál</t>
  </si>
  <si>
    <t>Specifikace</t>
  </si>
  <si>
    <t>POL3_0</t>
  </si>
  <si>
    <t>NC17</t>
  </si>
  <si>
    <t>PPV</t>
  </si>
  <si>
    <t>NC21</t>
  </si>
  <si>
    <t xml:space="preserve">Revize </t>
  </si>
  <si>
    <t>kpl</t>
  </si>
  <si>
    <t>POL1_</t>
  </si>
  <si>
    <t>NC18</t>
  </si>
  <si>
    <t>Plán skutečného provedení</t>
  </si>
  <si>
    <t>NC23</t>
  </si>
  <si>
    <t>Přesuny</t>
  </si>
  <si>
    <t>R-položka</t>
  </si>
  <si>
    <t>POL12_1</t>
  </si>
  <si>
    <t>SUM</t>
  </si>
  <si>
    <t>Poznámky uchazeče k zadání</t>
  </si>
  <si>
    <t>POPUZIV</t>
  </si>
  <si>
    <t>END</t>
  </si>
  <si>
    <t>113106231R00</t>
  </si>
  <si>
    <t>Rozebrání dlažeb ze zámkové dlažby v kamenivu</t>
  </si>
  <si>
    <t>RTS 22/ II</t>
  </si>
  <si>
    <t>komunikace ostruvky : (1,3+0,5+0,5)*(3,7+0,5)</t>
  </si>
  <si>
    <t>VV</t>
  </si>
  <si>
    <t>113107525R00</t>
  </si>
  <si>
    <t>Odstranění podkladu pl. 50 m2,kam.drcené tl.25 cm</t>
  </si>
  <si>
    <t>v místě patky : 1*1</t>
  </si>
  <si>
    <t>dorazové sloupky : 0,4*0,4*2</t>
  </si>
  <si>
    <t>139601103R00</t>
  </si>
  <si>
    <t>Ruční výkop jam, rýh a šachet v hornině tř. 4</t>
  </si>
  <si>
    <t>patka : 1*1*(1+0,15-0,25)</t>
  </si>
  <si>
    <t>dorazový sloupek : (0,4*0,4*(0,8-0,25-0,26))*2</t>
  </si>
  <si>
    <t>značka : 0,3*0,3*0,5*2</t>
  </si>
  <si>
    <t>162701105R00</t>
  </si>
  <si>
    <t>Vodorovné přemístění výkopku z hor.1-4 do 10000 m</t>
  </si>
  <si>
    <t>ruční výk : 1,0828</t>
  </si>
  <si>
    <t>162701109R00</t>
  </si>
  <si>
    <t>Příplatek k vod. přemístění hor.1-4 za další 1 km</t>
  </si>
  <si>
    <t>Odkaz na mn. položky pořadí 4 : 1,08280*10</t>
  </si>
  <si>
    <t>167101101R00</t>
  </si>
  <si>
    <t>Nakládání výkopku z hor.1-4 v množství do 100 m3</t>
  </si>
  <si>
    <t>Odkaz na mn. položky pořadí 4 : 1,08280</t>
  </si>
  <si>
    <t>171201201R00</t>
  </si>
  <si>
    <t>Uložení sypaniny na skl.-sypanina na výšku přes 2m</t>
  </si>
  <si>
    <t>Odkaz na mn. položky pořadí 6 : 1,08280</t>
  </si>
  <si>
    <t>181101102R00</t>
  </si>
  <si>
    <t>Úprava pláně v zářezech v hor. 1-4, se zhutněním</t>
  </si>
  <si>
    <t>199000002R00</t>
  </si>
  <si>
    <t>Poplatek za skládku horniny 1- 4</t>
  </si>
  <si>
    <t>271531112R00</t>
  </si>
  <si>
    <t>Polštář základu z kameniva hr. drceného 32-63 mm</t>
  </si>
  <si>
    <t>patka : 1*1*0,15</t>
  </si>
  <si>
    <t>274353111R00</t>
  </si>
  <si>
    <t>Bednění kotev.otvorů pasů do 0,02 m2, hl. 0,5 m</t>
  </si>
  <si>
    <t>kus</t>
  </si>
  <si>
    <t>275321411R00</t>
  </si>
  <si>
    <t>Železobeton základových patek C 25/30</t>
  </si>
  <si>
    <t>patka : 1*1*1</t>
  </si>
  <si>
    <t>dorazový sloupek : 0,4*0,4*0,8*2</t>
  </si>
  <si>
    <t>275351215R00</t>
  </si>
  <si>
    <t>Bednění stěn základových patek - zřízení</t>
  </si>
  <si>
    <t>patka : 1*4*(0,26+0,25)</t>
  </si>
  <si>
    <t>dorazový sloupek : 4*0,4*(0,26+0,25)*2</t>
  </si>
  <si>
    <t>275351216R00</t>
  </si>
  <si>
    <t>Bednění stěn základových patek - odstranění</t>
  </si>
  <si>
    <t>Odkaz na mn. položky pořadí 13 : 3,67200</t>
  </si>
  <si>
    <t>275361821R00</t>
  </si>
  <si>
    <t>Výztuž základ. patek z betonářské oceli 10 505 (R)</t>
  </si>
  <si>
    <t>t</t>
  </si>
  <si>
    <t>patka : 0,05</t>
  </si>
  <si>
    <t>388996141R00</t>
  </si>
  <si>
    <t>Chránička kabelu z HDPE do DN 110 mm</t>
  </si>
  <si>
    <t>564851111RT2</t>
  </si>
  <si>
    <t>Podklad ze štěrkodrti po zhutnění tloušťky 15 cm štěrkodrť frakce 0-32 mm</t>
  </si>
  <si>
    <t>ostrůvek : 3,48-1*1</t>
  </si>
  <si>
    <t>566903111R00</t>
  </si>
  <si>
    <t>Vyspravení podkladu po překopech kam.hrubě drceným</t>
  </si>
  <si>
    <t>Začátek provozního součtu</t>
  </si>
  <si>
    <t xml:space="preserve">  zpětné zapravení : (1,3+0,5+0,5)*(3,7+0,5)</t>
  </si>
  <si>
    <t xml:space="preserve">  odečet ostruvky : -4,68</t>
  </si>
  <si>
    <t xml:space="preserve">  Mezisoučet</t>
  </si>
  <si>
    <t>Konec provozního součtu</t>
  </si>
  <si>
    <t>4,98*0,2*1,8</t>
  </si>
  <si>
    <t>596215021R00</t>
  </si>
  <si>
    <t>Kladení zámkové dlažby tl. 6 cm do drtě tl. 4 cm</t>
  </si>
  <si>
    <t>596215040R00</t>
  </si>
  <si>
    <t>Kladení zámkové dlažby tl. 8 cm do drtě tl. 4 cm</t>
  </si>
  <si>
    <t>RTS 22/ I</t>
  </si>
  <si>
    <t>4,98</t>
  </si>
  <si>
    <t>59245308R</t>
  </si>
  <si>
    <t>Dlažba BEST KLASIKO přírodní  20x10x6</t>
  </si>
  <si>
    <t>SPCM</t>
  </si>
  <si>
    <t>POL3_</t>
  </si>
  <si>
    <t>ostrůvek : 2,48</t>
  </si>
  <si>
    <t>Koeficient : 0,15</t>
  </si>
  <si>
    <t xml:space="preserve">Koeficient : </t>
  </si>
  <si>
    <t>914001111R00</t>
  </si>
  <si>
    <t>Osazení svislé doprav.značky a sloupku, bet.základ</t>
  </si>
  <si>
    <t>nová : 1</t>
  </si>
  <si>
    <t>přesun : 1</t>
  </si>
  <si>
    <t>914001125R00</t>
  </si>
  <si>
    <t>Osazení svislé dopr.značky na sloupek nebo konzolu</t>
  </si>
  <si>
    <t>E8d : 1</t>
  </si>
  <si>
    <t>IJ7 : 1</t>
  </si>
  <si>
    <t>915721111RT1</t>
  </si>
  <si>
    <t>Vodorovné značení střík.barvou stopčar,zeber atd. barva bílá</t>
  </si>
  <si>
    <t>zelená : 15,16*4</t>
  </si>
  <si>
    <t>406 : 2*2</t>
  </si>
  <si>
    <t>915791112R00</t>
  </si>
  <si>
    <t>Předznačení pro značení stopčáry, zebry, nápisů</t>
  </si>
  <si>
    <t>zelená : 15,46*4</t>
  </si>
  <si>
    <t>917862111R00</t>
  </si>
  <si>
    <t>Osazení stojat. obrub.bet. s opěrou,lože z C 12/15</t>
  </si>
  <si>
    <t>3,15+0,865+0,2+0,865+3,15</t>
  </si>
  <si>
    <t>918101111R00</t>
  </si>
  <si>
    <t>Lože pod obrubníky nebo obruby dlažeb z C 12/15</t>
  </si>
  <si>
    <t>8,23*0,05</t>
  </si>
  <si>
    <t>NC1</t>
  </si>
  <si>
    <t>D+M dorazový sloupek 7x7x80 cm</t>
  </si>
  <si>
    <t>40445133.AR</t>
  </si>
  <si>
    <t>Značka dopr inf IJ 7, 500/700 fól 1, EG 7 letá</t>
  </si>
  <si>
    <t>40445159.AR</t>
  </si>
  <si>
    <t>Značka dopr dodat E 8d-e 500/150 fól 1, EG 7 letá</t>
  </si>
  <si>
    <t>404459504R</t>
  </si>
  <si>
    <t>Sloupek Fe pr.60 pozinkovaný, l= 3500 mm</t>
  </si>
  <si>
    <t>404459516R</t>
  </si>
  <si>
    <t>Patka kotevní kompletní AP 60/4 čtyřkotevní</t>
  </si>
  <si>
    <t>404459533R</t>
  </si>
  <si>
    <t>Svorka upínací US-1,pr.60</t>
  </si>
  <si>
    <t>IJ7 : 2</t>
  </si>
  <si>
    <t>404459540R</t>
  </si>
  <si>
    <t>Víčko pr. 60</t>
  </si>
  <si>
    <t>59217488R</t>
  </si>
  <si>
    <t>Obrubník silniční ABO 2-15 1000/150/250 přírodní</t>
  </si>
  <si>
    <t>8,23</t>
  </si>
  <si>
    <t>Koeficient : 0,1</t>
  </si>
  <si>
    <t>966006132R00</t>
  </si>
  <si>
    <t>Odstranění doprav.značek se sloupky, s bet.patkami</t>
  </si>
  <si>
    <t>998223011R00</t>
  </si>
  <si>
    <t>Přesun hmot, pozemní komunikace, kryt dlážděný</t>
  </si>
  <si>
    <t>Přesun hmot</t>
  </si>
  <si>
    <t>POL7_</t>
  </si>
  <si>
    <t>979087212R00</t>
  </si>
  <si>
    <t>Nakládání suti na dopravní prostředky - komunikace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</si>
  <si>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</si>
  <si>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</si>
  <si>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</si>
  <si>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</si>
  <si>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</si>
  <si>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</si>
  <si>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979990112R00</t>
  </si>
  <si>
    <t>Poplatek za skládku suti</t>
  </si>
  <si>
    <t>979093111R00</t>
  </si>
  <si>
    <t>Uložení suti na skládku bez zhutnění</t>
  </si>
  <si>
    <t>005111021R</t>
  </si>
  <si>
    <t>Vytyčení IS dle pokynů investora při stavbě</t>
  </si>
  <si>
    <t>Soubor</t>
  </si>
  <si>
    <t>VRN</t>
  </si>
  <si>
    <t>POL99_8</t>
  </si>
  <si>
    <t>Zaměření a vytýčení stávajících inženýrských sítí  v místě stavby z hlediska jejich ochrany při provádění stavby : 1</t>
  </si>
  <si>
    <t>005121 R</t>
  </si>
  <si>
    <t>Zařízení staveniště</t>
  </si>
  <si>
    <t>Veškeré náklady spojené s vybudováním, provozem a odstraněním zařízení staveniště. Max. 2,4% ceny ze stavební části zakázky : 2,4</t>
  </si>
  <si>
    <t>005121020R</t>
  </si>
  <si>
    <t>Vedlejší rozpočtové náklady</t>
  </si>
  <si>
    <t>Max. 5% ceny ze stavební část : 5</t>
  </si>
  <si>
    <t>005241020R</t>
  </si>
  <si>
    <t xml:space="preserve">Geodetické zaměření skutečného provedení vč vypracování geometrického plánu pro vklad do KN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</si>
</sst>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18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46</v>
      </c>
      <c r="E5" s="87"/>
      <c r="F5" s="87"/>
      <c r="G5" s="87"/>
      <c r="H5" s="18" t="s">
        <v>42</v>
      </c>
      <c r="I5" s="124" t="s">
        <v>50</v>
      </c>
      <c r="J5" s="8"/>
    </row>
    <row r="6" spans="1:15" ht="15.75" customHeight="1" x14ac:dyDescent="0.2">
      <c r="A6" s="2"/>
      <c r="B6" s="27"/>
      <c r="C6" s="52"/>
      <c r="D6" s="121" t="s">
        <v>47</v>
      </c>
      <c r="E6" s="88"/>
      <c r="F6" s="88"/>
      <c r="G6" s="88"/>
      <c r="H6" s="18" t="s">
        <v>36</v>
      </c>
      <c r="I6" s="124" t="s">
        <v>51</v>
      </c>
      <c r="J6" s="8"/>
    </row>
    <row r="7" spans="1:15" ht="15.75" customHeight="1" x14ac:dyDescent="0.2">
      <c r="A7" s="2"/>
      <c r="B7" s="28"/>
      <c r="C7" s="53"/>
      <c r="D7" s="123" t="s">
        <v>49</v>
      </c>
      <c r="E7" s="122" t="s">
        <v>48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25" t="s">
        <v>52</v>
      </c>
      <c r="H8" s="18" t="s">
        <v>42</v>
      </c>
      <c r="I8" s="124" t="s">
        <v>56</v>
      </c>
      <c r="J8" s="8"/>
    </row>
    <row r="9" spans="1:15" ht="15.75" hidden="1" customHeight="1" x14ac:dyDescent="0.2">
      <c r="A9" s="2"/>
      <c r="B9" s="2"/>
      <c r="D9" s="125" t="s">
        <v>53</v>
      </c>
      <c r="H9" s="18" t="s">
        <v>36</v>
      </c>
      <c r="I9" s="124" t="s">
        <v>57</v>
      </c>
      <c r="J9" s="8"/>
    </row>
    <row r="10" spans="1:15" ht="15.75" hidden="1" customHeight="1" x14ac:dyDescent="0.2">
      <c r="A10" s="2"/>
      <c r="B10" s="34"/>
      <c r="C10" s="53"/>
      <c r="D10" s="123" t="s">
        <v>55</v>
      </c>
      <c r="E10" s="126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 t="s">
        <v>43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4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SUMIF(F53:F63,A16,I53:I63)+SUMIF(F53:F63,"PSU",I53:I63)</f>
        <v>0</v>
      </c>
      <c r="J16" s="81"/>
    </row>
    <row r="17" spans="1:10" ht="23.25" customHeight="1" x14ac:dyDescent="0.2">
      <c r="A17" s="194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SUMIF(F53:F63,A17,I53:I63)</f>
        <v>0</v>
      </c>
      <c r="J17" s="81"/>
    </row>
    <row r="18" spans="1:10" ht="23.25" customHeight="1" x14ac:dyDescent="0.2">
      <c r="A18" s="194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SUMIF(F53:F63,A18,I53:I63)</f>
        <v>0</v>
      </c>
      <c r="J18" s="81"/>
    </row>
    <row r="19" spans="1:10" ht="23.25" customHeight="1" x14ac:dyDescent="0.2">
      <c r="A19" s="194" t="s">
        <v>87</v>
      </c>
      <c r="B19" s="37" t="s">
        <v>29</v>
      </c>
      <c r="C19" s="58"/>
      <c r="D19" s="59"/>
      <c r="E19" s="79"/>
      <c r="F19" s="80"/>
      <c r="G19" s="79"/>
      <c r="H19" s="80"/>
      <c r="I19" s="79">
        <f>SUMIF(F53:F63,A19,I53:I63)</f>
        <v>0</v>
      </c>
      <c r="J19" s="81"/>
    </row>
    <row r="20" spans="1:10" ht="23.25" customHeight="1" x14ac:dyDescent="0.2">
      <c r="A20" s="194" t="s">
        <v>88</v>
      </c>
      <c r="B20" s="37" t="s">
        <v>30</v>
      </c>
      <c r="C20" s="58"/>
      <c r="D20" s="59"/>
      <c r="E20" s="79"/>
      <c r="F20" s="80"/>
      <c r="G20" s="79"/>
      <c r="H20" s="80"/>
      <c r="I20" s="79">
        <f>SUMIF(F53:F63,A20,I53:I63)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58</v>
      </c>
      <c r="C39" s="145"/>
      <c r="D39" s="145"/>
      <c r="E39" s="145"/>
      <c r="F39" s="146">
        <f>'IO 01 1 Pol'!AE30+'SO 01 1 Pol'!AE113+'SO VRN 1 Pol'!AE18</f>
        <v>0</v>
      </c>
      <c r="G39" s="147">
        <f>'IO 01 1 Pol'!AF30+'SO 01 1 Pol'!AF113+'SO VRN 1 Pol'!AF18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 t="s">
        <v>59</v>
      </c>
      <c r="C40" s="151" t="s">
        <v>60</v>
      </c>
      <c r="D40" s="151"/>
      <c r="E40" s="151"/>
      <c r="F40" s="152">
        <f>'IO 01 1 Pol'!AE30</f>
        <v>0</v>
      </c>
      <c r="G40" s="153">
        <f>'IO 01 1 Pol'!AF30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61</v>
      </c>
      <c r="C41" s="145" t="s">
        <v>60</v>
      </c>
      <c r="D41" s="145"/>
      <c r="E41" s="145"/>
      <c r="F41" s="156">
        <f>'IO 01 1 Pol'!AE30</f>
        <v>0</v>
      </c>
      <c r="G41" s="148">
        <f>'IO 01 1 Pol'!AF30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 t="s">
        <v>62</v>
      </c>
      <c r="C42" s="151" t="s">
        <v>63</v>
      </c>
      <c r="D42" s="151"/>
      <c r="E42" s="151"/>
      <c r="F42" s="152">
        <f>'SO 01 1 Pol'!AE113</f>
        <v>0</v>
      </c>
      <c r="G42" s="153">
        <f>'SO 01 1 Pol'!AF113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61</v>
      </c>
      <c r="C43" s="145" t="s">
        <v>63</v>
      </c>
      <c r="D43" s="145"/>
      <c r="E43" s="145"/>
      <c r="F43" s="156">
        <f>'SO 01 1 Pol'!AE113</f>
        <v>0</v>
      </c>
      <c r="G43" s="148">
        <f>'SO 01 1 Pol'!AF113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>
        <v>2</v>
      </c>
      <c r="B44" s="150" t="s">
        <v>64</v>
      </c>
      <c r="C44" s="151" t="s">
        <v>29</v>
      </c>
      <c r="D44" s="151"/>
      <c r="E44" s="151"/>
      <c r="F44" s="152">
        <f>'SO VRN 1 Pol'!AE18</f>
        <v>0</v>
      </c>
      <c r="G44" s="153">
        <f>'SO VRN 1 Pol'!AF18</f>
        <v>0</v>
      </c>
      <c r="H44" s="153">
        <f>(F44*SazbaDPH1/100)+(G44*SazbaDPH2/100)</f>
        <v>0</v>
      </c>
      <c r="I44" s="153">
        <f>F44+G44+H44</f>
        <v>0</v>
      </c>
      <c r="J44" s="154" t="str">
        <f>IF(CenaCelkemVypocet=0,"",I44/CenaCelkemVypocet*100)</f>
        <v/>
      </c>
    </row>
    <row r="45" spans="1:10" ht="25.5" customHeight="1" x14ac:dyDescent="0.2">
      <c r="A45" s="134">
        <v>3</v>
      </c>
      <c r="B45" s="155" t="s">
        <v>61</v>
      </c>
      <c r="C45" s="145" t="s">
        <v>29</v>
      </c>
      <c r="D45" s="145"/>
      <c r="E45" s="145"/>
      <c r="F45" s="156">
        <f>'SO VRN 1 Pol'!AE18</f>
        <v>0</v>
      </c>
      <c r="G45" s="148">
        <f>'SO VRN 1 Pol'!AF18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4"/>
      <c r="B46" s="157" t="s">
        <v>65</v>
      </c>
      <c r="C46" s="158"/>
      <c r="D46" s="158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1">
        <f>SUMIF(A39:A45,"=1",I39:I45)</f>
        <v>0</v>
      </c>
      <c r="J46" s="162">
        <f>SUMIF(A39:A45,"=1",J39:J45)</f>
        <v>0</v>
      </c>
    </row>
    <row r="50" spans="1:10" ht="15.75" x14ac:dyDescent="0.25">
      <c r="B50" s="173" t="s">
        <v>67</v>
      </c>
    </row>
    <row r="52" spans="1:10" ht="25.5" customHeight="1" x14ac:dyDescent="0.2">
      <c r="A52" s="175"/>
      <c r="B52" s="178" t="s">
        <v>18</v>
      </c>
      <c r="C52" s="178" t="s">
        <v>6</v>
      </c>
      <c r="D52" s="179"/>
      <c r="E52" s="179"/>
      <c r="F52" s="180" t="s">
        <v>68</v>
      </c>
      <c r="G52" s="180"/>
      <c r="H52" s="180"/>
      <c r="I52" s="180" t="s">
        <v>31</v>
      </c>
      <c r="J52" s="180" t="s">
        <v>0</v>
      </c>
    </row>
    <row r="53" spans="1:10" ht="36.75" customHeight="1" x14ac:dyDescent="0.2">
      <c r="A53" s="176"/>
      <c r="B53" s="181" t="s">
        <v>61</v>
      </c>
      <c r="C53" s="182" t="s">
        <v>69</v>
      </c>
      <c r="D53" s="183"/>
      <c r="E53" s="183"/>
      <c r="F53" s="190" t="s">
        <v>26</v>
      </c>
      <c r="G53" s="191"/>
      <c r="H53" s="191"/>
      <c r="I53" s="191">
        <f>'SO 01 1 Pol'!G8</f>
        <v>0</v>
      </c>
      <c r="J53" s="187" t="str">
        <f>IF(I64=0,"",I53/I64*100)</f>
        <v/>
      </c>
    </row>
    <row r="54" spans="1:10" ht="36.75" customHeight="1" x14ac:dyDescent="0.2">
      <c r="A54" s="176"/>
      <c r="B54" s="181" t="s">
        <v>70</v>
      </c>
      <c r="C54" s="182" t="s">
        <v>71</v>
      </c>
      <c r="D54" s="183"/>
      <c r="E54" s="183"/>
      <c r="F54" s="190" t="s">
        <v>26</v>
      </c>
      <c r="G54" s="191"/>
      <c r="H54" s="191"/>
      <c r="I54" s="191">
        <f>'SO 01 1 Pol'!G30</f>
        <v>0</v>
      </c>
      <c r="J54" s="187" t="str">
        <f>IF(I64=0,"",I54/I64*100)</f>
        <v/>
      </c>
    </row>
    <row r="55" spans="1:10" ht="36.75" customHeight="1" x14ac:dyDescent="0.2">
      <c r="A55" s="176"/>
      <c r="B55" s="181" t="s">
        <v>72</v>
      </c>
      <c r="C55" s="182" t="s">
        <v>73</v>
      </c>
      <c r="D55" s="183"/>
      <c r="E55" s="183"/>
      <c r="F55" s="190" t="s">
        <v>26</v>
      </c>
      <c r="G55" s="191"/>
      <c r="H55" s="191"/>
      <c r="I55" s="191">
        <f>'SO 01 1 Pol'!G45</f>
        <v>0</v>
      </c>
      <c r="J55" s="187" t="str">
        <f>IF(I64=0,"",I55/I64*100)</f>
        <v/>
      </c>
    </row>
    <row r="56" spans="1:10" ht="36.75" customHeight="1" x14ac:dyDescent="0.2">
      <c r="A56" s="176"/>
      <c r="B56" s="181" t="s">
        <v>74</v>
      </c>
      <c r="C56" s="182" t="s">
        <v>75</v>
      </c>
      <c r="D56" s="183"/>
      <c r="E56" s="183"/>
      <c r="F56" s="190" t="s">
        <v>26</v>
      </c>
      <c r="G56" s="191"/>
      <c r="H56" s="191"/>
      <c r="I56" s="191">
        <f>'SO 01 1 Pol'!G48</f>
        <v>0</v>
      </c>
      <c r="J56" s="187" t="str">
        <f>IF(I64=0,"",I56/I64*100)</f>
        <v/>
      </c>
    </row>
    <row r="57" spans="1:10" ht="36.75" customHeight="1" x14ac:dyDescent="0.2">
      <c r="A57" s="176"/>
      <c r="B57" s="181" t="s">
        <v>76</v>
      </c>
      <c r="C57" s="182" t="s">
        <v>77</v>
      </c>
      <c r="D57" s="183"/>
      <c r="E57" s="183"/>
      <c r="F57" s="190" t="s">
        <v>26</v>
      </c>
      <c r="G57" s="191"/>
      <c r="H57" s="191"/>
      <c r="I57" s="191">
        <f>'SO 01 1 Pol'!G71</f>
        <v>0</v>
      </c>
      <c r="J57" s="187" t="str">
        <f>IF(I64=0,"",I57/I64*100)</f>
        <v/>
      </c>
    </row>
    <row r="58" spans="1:10" ht="36.75" customHeight="1" x14ac:dyDescent="0.2">
      <c r="A58" s="176"/>
      <c r="B58" s="181" t="s">
        <v>78</v>
      </c>
      <c r="C58" s="182" t="s">
        <v>79</v>
      </c>
      <c r="D58" s="183"/>
      <c r="E58" s="183"/>
      <c r="F58" s="190" t="s">
        <v>26</v>
      </c>
      <c r="G58" s="191"/>
      <c r="H58" s="191"/>
      <c r="I58" s="191">
        <f>'SO 01 1 Pol'!G102</f>
        <v>0</v>
      </c>
      <c r="J58" s="187" t="str">
        <f>IF(I64=0,"",I58/I64*100)</f>
        <v/>
      </c>
    </row>
    <row r="59" spans="1:10" ht="36.75" customHeight="1" x14ac:dyDescent="0.2">
      <c r="A59" s="176"/>
      <c r="B59" s="181" t="s">
        <v>80</v>
      </c>
      <c r="C59" s="182" t="s">
        <v>81</v>
      </c>
      <c r="D59" s="183"/>
      <c r="E59" s="183"/>
      <c r="F59" s="190" t="s">
        <v>26</v>
      </c>
      <c r="G59" s="191"/>
      <c r="H59" s="191"/>
      <c r="I59" s="191">
        <f>'SO 01 1 Pol'!G104</f>
        <v>0</v>
      </c>
      <c r="J59" s="187" t="str">
        <f>IF(I64=0,"",I59/I64*100)</f>
        <v/>
      </c>
    </row>
    <row r="60" spans="1:10" ht="36.75" customHeight="1" x14ac:dyDescent="0.2">
      <c r="A60" s="176"/>
      <c r="B60" s="181" t="s">
        <v>82</v>
      </c>
      <c r="C60" s="182" t="s">
        <v>83</v>
      </c>
      <c r="D60" s="183"/>
      <c r="E60" s="183"/>
      <c r="F60" s="190" t="s">
        <v>28</v>
      </c>
      <c r="G60" s="191"/>
      <c r="H60" s="191"/>
      <c r="I60" s="191">
        <f>'IO 01 1 Pol'!G8</f>
        <v>0</v>
      </c>
      <c r="J60" s="187" t="str">
        <f>IF(I64=0,"",I60/I64*100)</f>
        <v/>
      </c>
    </row>
    <row r="61" spans="1:10" ht="36.75" customHeight="1" x14ac:dyDescent="0.2">
      <c r="A61" s="176"/>
      <c r="B61" s="181" t="s">
        <v>84</v>
      </c>
      <c r="C61" s="182" t="s">
        <v>85</v>
      </c>
      <c r="D61" s="183"/>
      <c r="E61" s="183"/>
      <c r="F61" s="190" t="s">
        <v>86</v>
      </c>
      <c r="G61" s="191"/>
      <c r="H61" s="191"/>
      <c r="I61" s="191">
        <f>'SO 01 1 Pol'!G106</f>
        <v>0</v>
      </c>
      <c r="J61" s="187" t="str">
        <f>IF(I64=0,"",I61/I64*100)</f>
        <v/>
      </c>
    </row>
    <row r="62" spans="1:10" ht="36.75" customHeight="1" x14ac:dyDescent="0.2">
      <c r="A62" s="176"/>
      <c r="B62" s="181" t="s">
        <v>87</v>
      </c>
      <c r="C62" s="182" t="s">
        <v>29</v>
      </c>
      <c r="D62" s="183"/>
      <c r="E62" s="183"/>
      <c r="F62" s="190" t="s">
        <v>87</v>
      </c>
      <c r="G62" s="191"/>
      <c r="H62" s="191"/>
      <c r="I62" s="191">
        <f>'SO VRN 1 Pol'!G8</f>
        <v>0</v>
      </c>
      <c r="J62" s="187" t="str">
        <f>IF(I64=0,"",I62/I64*100)</f>
        <v/>
      </c>
    </row>
    <row r="63" spans="1:10" ht="36.75" customHeight="1" x14ac:dyDescent="0.2">
      <c r="A63" s="176"/>
      <c r="B63" s="181" t="s">
        <v>88</v>
      </c>
      <c r="C63" s="182" t="s">
        <v>30</v>
      </c>
      <c r="D63" s="183"/>
      <c r="E63" s="183"/>
      <c r="F63" s="190" t="s">
        <v>88</v>
      </c>
      <c r="G63" s="191"/>
      <c r="H63" s="191"/>
      <c r="I63" s="191">
        <f>'SO VRN 1 Pol'!G15</f>
        <v>0</v>
      </c>
      <c r="J63" s="187" t="str">
        <f>IF(I64=0,"",I63/I64*100)</f>
        <v/>
      </c>
    </row>
    <row r="64" spans="1:10" ht="25.5" customHeight="1" x14ac:dyDescent="0.2">
      <c r="A64" s="177"/>
      <c r="B64" s="184" t="s">
        <v>1</v>
      </c>
      <c r="C64" s="185"/>
      <c r="D64" s="186"/>
      <c r="E64" s="186"/>
      <c r="F64" s="192"/>
      <c r="G64" s="193"/>
      <c r="H64" s="193"/>
      <c r="I64" s="193">
        <f>SUM(I53:I63)</f>
        <v>0</v>
      </c>
      <c r="J64" s="188">
        <f>SUM(J53:J63)</f>
        <v>0</v>
      </c>
    </row>
    <row r="65" spans="6:10" x14ac:dyDescent="0.2">
      <c r="F65" s="133"/>
      <c r="G65" s="133"/>
      <c r="H65" s="133"/>
      <c r="I65" s="133"/>
      <c r="J65" s="189"/>
    </row>
    <row r="66" spans="6:10" x14ac:dyDescent="0.2">
      <c r="F66" s="133"/>
      <c r="G66" s="133"/>
      <c r="H66" s="133"/>
      <c r="I66" s="133"/>
      <c r="J66" s="189"/>
    </row>
    <row r="67" spans="6:10" x14ac:dyDescent="0.2">
      <c r="F67" s="133"/>
      <c r="G67" s="133"/>
      <c r="H67" s="133"/>
      <c r="I67" s="133"/>
      <c r="J67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7344B-786B-4ED5-98C5-CE10FD624AD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89</v>
      </c>
    </row>
    <row r="2" spans="1:60" ht="24.95" customHeight="1" x14ac:dyDescent="0.2">
      <c r="A2" s="196" t="s">
        <v>8</v>
      </c>
      <c r="B2" s="48" t="s">
        <v>44</v>
      </c>
      <c r="C2" s="199" t="s">
        <v>45</v>
      </c>
      <c r="D2" s="197"/>
      <c r="E2" s="197"/>
      <c r="F2" s="197"/>
      <c r="G2" s="198"/>
      <c r="AG2" t="s">
        <v>90</v>
      </c>
    </row>
    <row r="3" spans="1:60" ht="24.95" customHeight="1" x14ac:dyDescent="0.2">
      <c r="A3" s="196" t="s">
        <v>9</v>
      </c>
      <c r="B3" s="48" t="s">
        <v>59</v>
      </c>
      <c r="C3" s="199" t="s">
        <v>60</v>
      </c>
      <c r="D3" s="197"/>
      <c r="E3" s="197"/>
      <c r="F3" s="197"/>
      <c r="G3" s="198"/>
      <c r="AC3" s="174" t="s">
        <v>90</v>
      </c>
      <c r="AG3" t="s">
        <v>91</v>
      </c>
    </row>
    <row r="4" spans="1:60" ht="24.95" customHeight="1" x14ac:dyDescent="0.2">
      <c r="A4" s="200" t="s">
        <v>10</v>
      </c>
      <c r="B4" s="201" t="s">
        <v>61</v>
      </c>
      <c r="C4" s="202" t="s">
        <v>60</v>
      </c>
      <c r="D4" s="203"/>
      <c r="E4" s="203"/>
      <c r="F4" s="203"/>
      <c r="G4" s="204"/>
      <c r="AG4" t="s">
        <v>92</v>
      </c>
    </row>
    <row r="5" spans="1:60" x14ac:dyDescent="0.2">
      <c r="D5" s="10"/>
    </row>
    <row r="6" spans="1:60" ht="38.25" x14ac:dyDescent="0.2">
      <c r="A6" s="206" t="s">
        <v>93</v>
      </c>
      <c r="B6" s="208" t="s">
        <v>94</v>
      </c>
      <c r="C6" s="208" t="s">
        <v>95</v>
      </c>
      <c r="D6" s="207" t="s">
        <v>96</v>
      </c>
      <c r="E6" s="206" t="s">
        <v>97</v>
      </c>
      <c r="F6" s="205" t="s">
        <v>98</v>
      </c>
      <c r="G6" s="206" t="s">
        <v>31</v>
      </c>
      <c r="H6" s="209" t="s">
        <v>32</v>
      </c>
      <c r="I6" s="209" t="s">
        <v>99</v>
      </c>
      <c r="J6" s="209" t="s">
        <v>33</v>
      </c>
      <c r="K6" s="209" t="s">
        <v>100</v>
      </c>
      <c r="L6" s="209" t="s">
        <v>101</v>
      </c>
      <c r="M6" s="209" t="s">
        <v>102</v>
      </c>
      <c r="N6" s="209" t="s">
        <v>103</v>
      </c>
      <c r="O6" s="209" t="s">
        <v>104</v>
      </c>
      <c r="P6" s="209" t="s">
        <v>105</v>
      </c>
      <c r="Q6" s="209" t="s">
        <v>106</v>
      </c>
      <c r="R6" s="209" t="s">
        <v>107</v>
      </c>
      <c r="S6" s="209" t="s">
        <v>108</v>
      </c>
      <c r="T6" s="209" t="s">
        <v>109</v>
      </c>
      <c r="U6" s="209" t="s">
        <v>110</v>
      </c>
      <c r="V6" s="209" t="s">
        <v>111</v>
      </c>
      <c r="W6" s="209" t="s">
        <v>112</v>
      </c>
      <c r="X6" s="209" t="s">
        <v>113</v>
      </c>
      <c r="Y6" s="209" t="s">
        <v>114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115</v>
      </c>
      <c r="B8" s="235" t="s">
        <v>82</v>
      </c>
      <c r="C8" s="253" t="s">
        <v>83</v>
      </c>
      <c r="D8" s="236"/>
      <c r="E8" s="237"/>
      <c r="F8" s="238"/>
      <c r="G8" s="239">
        <f>SUMIF(AG9:AG28,"&lt;&gt;NOR",G9:G28)</f>
        <v>0</v>
      </c>
      <c r="H8" s="233"/>
      <c r="I8" s="233">
        <f>SUM(I9:I28)</f>
        <v>0</v>
      </c>
      <c r="J8" s="233"/>
      <c r="K8" s="233">
        <f>SUM(K9:K28)</f>
        <v>0</v>
      </c>
      <c r="L8" s="233"/>
      <c r="M8" s="233">
        <f>SUM(M9:M28)</f>
        <v>0</v>
      </c>
      <c r="N8" s="232"/>
      <c r="O8" s="232">
        <f>SUM(O9:O28)</f>
        <v>0</v>
      </c>
      <c r="P8" s="232"/>
      <c r="Q8" s="232">
        <f>SUM(Q9:Q28)</f>
        <v>0</v>
      </c>
      <c r="R8" s="233"/>
      <c r="S8" s="233"/>
      <c r="T8" s="233"/>
      <c r="U8" s="233"/>
      <c r="V8" s="233">
        <f>SUM(V9:V28)</f>
        <v>0</v>
      </c>
      <c r="W8" s="233"/>
      <c r="X8" s="233"/>
      <c r="Y8" s="233"/>
      <c r="AG8" t="s">
        <v>116</v>
      </c>
    </row>
    <row r="9" spans="1:60" outlineLevel="1" x14ac:dyDescent="0.2">
      <c r="A9" s="247">
        <v>1</v>
      </c>
      <c r="B9" s="248" t="s">
        <v>117</v>
      </c>
      <c r="C9" s="254" t="s">
        <v>118</v>
      </c>
      <c r="D9" s="249" t="s">
        <v>119</v>
      </c>
      <c r="E9" s="250">
        <v>16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120</v>
      </c>
      <c r="T9" s="230" t="s">
        <v>121</v>
      </c>
      <c r="U9" s="230">
        <v>0</v>
      </c>
      <c r="V9" s="230">
        <f>ROUND(E9*U9,2)</f>
        <v>0</v>
      </c>
      <c r="W9" s="230"/>
      <c r="X9" s="230" t="s">
        <v>122</v>
      </c>
      <c r="Y9" s="230" t="s">
        <v>123</v>
      </c>
      <c r="Z9" s="210"/>
      <c r="AA9" s="210"/>
      <c r="AB9" s="210"/>
      <c r="AC9" s="210"/>
      <c r="AD9" s="210"/>
      <c r="AE9" s="210"/>
      <c r="AF9" s="210"/>
      <c r="AG9" s="210" t="s">
        <v>124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7">
        <v>2</v>
      </c>
      <c r="B10" s="248" t="s">
        <v>125</v>
      </c>
      <c r="C10" s="254" t="s">
        <v>126</v>
      </c>
      <c r="D10" s="249" t="s">
        <v>119</v>
      </c>
      <c r="E10" s="250">
        <v>10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30"/>
      <c r="S10" s="230" t="s">
        <v>120</v>
      </c>
      <c r="T10" s="230" t="s">
        <v>121</v>
      </c>
      <c r="U10" s="230">
        <v>0</v>
      </c>
      <c r="V10" s="230">
        <f>ROUND(E10*U10,2)</f>
        <v>0</v>
      </c>
      <c r="W10" s="230"/>
      <c r="X10" s="230" t="s">
        <v>122</v>
      </c>
      <c r="Y10" s="230" t="s">
        <v>123</v>
      </c>
      <c r="Z10" s="210"/>
      <c r="AA10" s="210"/>
      <c r="AB10" s="210"/>
      <c r="AC10" s="210"/>
      <c r="AD10" s="210"/>
      <c r="AE10" s="210"/>
      <c r="AF10" s="210"/>
      <c r="AG10" s="210" t="s">
        <v>124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7">
        <v>3</v>
      </c>
      <c r="B11" s="248" t="s">
        <v>127</v>
      </c>
      <c r="C11" s="254" t="s">
        <v>128</v>
      </c>
      <c r="D11" s="249" t="s">
        <v>119</v>
      </c>
      <c r="E11" s="250">
        <v>6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120</v>
      </c>
      <c r="T11" s="230" t="s">
        <v>121</v>
      </c>
      <c r="U11" s="230">
        <v>0</v>
      </c>
      <c r="V11" s="230">
        <f>ROUND(E11*U11,2)</f>
        <v>0</v>
      </c>
      <c r="W11" s="230"/>
      <c r="X11" s="230" t="s">
        <v>122</v>
      </c>
      <c r="Y11" s="230" t="s">
        <v>123</v>
      </c>
      <c r="Z11" s="210"/>
      <c r="AA11" s="210"/>
      <c r="AB11" s="210"/>
      <c r="AC11" s="210"/>
      <c r="AD11" s="210"/>
      <c r="AE11" s="210"/>
      <c r="AF11" s="210"/>
      <c r="AG11" s="210" t="s">
        <v>124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7">
        <v>4</v>
      </c>
      <c r="B12" s="248" t="s">
        <v>129</v>
      </c>
      <c r="C12" s="254" t="s">
        <v>130</v>
      </c>
      <c r="D12" s="249" t="s">
        <v>119</v>
      </c>
      <c r="E12" s="250">
        <v>10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30"/>
      <c r="S12" s="230" t="s">
        <v>120</v>
      </c>
      <c r="T12" s="230" t="s">
        <v>121</v>
      </c>
      <c r="U12" s="230">
        <v>0</v>
      </c>
      <c r="V12" s="230">
        <f>ROUND(E12*U12,2)</f>
        <v>0</v>
      </c>
      <c r="W12" s="230"/>
      <c r="X12" s="230" t="s">
        <v>122</v>
      </c>
      <c r="Y12" s="230" t="s">
        <v>123</v>
      </c>
      <c r="Z12" s="210"/>
      <c r="AA12" s="210"/>
      <c r="AB12" s="210"/>
      <c r="AC12" s="210"/>
      <c r="AD12" s="210"/>
      <c r="AE12" s="210"/>
      <c r="AF12" s="210"/>
      <c r="AG12" s="210" t="s">
        <v>124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7">
        <v>5</v>
      </c>
      <c r="B13" s="248" t="s">
        <v>131</v>
      </c>
      <c r="C13" s="254" t="s">
        <v>132</v>
      </c>
      <c r="D13" s="249" t="s">
        <v>133</v>
      </c>
      <c r="E13" s="250">
        <v>2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120</v>
      </c>
      <c r="T13" s="230" t="s">
        <v>121</v>
      </c>
      <c r="U13" s="230">
        <v>0</v>
      </c>
      <c r="V13" s="230">
        <f>ROUND(E13*U13,2)</f>
        <v>0</v>
      </c>
      <c r="W13" s="230"/>
      <c r="X13" s="230" t="s">
        <v>122</v>
      </c>
      <c r="Y13" s="230" t="s">
        <v>123</v>
      </c>
      <c r="Z13" s="210"/>
      <c r="AA13" s="210"/>
      <c r="AB13" s="210"/>
      <c r="AC13" s="210"/>
      <c r="AD13" s="210"/>
      <c r="AE13" s="210"/>
      <c r="AF13" s="210"/>
      <c r="AG13" s="210" t="s">
        <v>124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7">
        <v>6</v>
      </c>
      <c r="B14" s="248" t="s">
        <v>134</v>
      </c>
      <c r="C14" s="254" t="s">
        <v>135</v>
      </c>
      <c r="D14" s="249" t="s">
        <v>133</v>
      </c>
      <c r="E14" s="250">
        <v>2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30"/>
      <c r="S14" s="230" t="s">
        <v>120</v>
      </c>
      <c r="T14" s="230" t="s">
        <v>121</v>
      </c>
      <c r="U14" s="230">
        <v>0</v>
      </c>
      <c r="V14" s="230">
        <f>ROUND(E14*U14,2)</f>
        <v>0</v>
      </c>
      <c r="W14" s="230"/>
      <c r="X14" s="230" t="s">
        <v>122</v>
      </c>
      <c r="Y14" s="230" t="s">
        <v>123</v>
      </c>
      <c r="Z14" s="210"/>
      <c r="AA14" s="210"/>
      <c r="AB14" s="210"/>
      <c r="AC14" s="210"/>
      <c r="AD14" s="210"/>
      <c r="AE14" s="210"/>
      <c r="AF14" s="210"/>
      <c r="AG14" s="210" t="s">
        <v>124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7">
        <v>7</v>
      </c>
      <c r="B15" s="248" t="s">
        <v>136</v>
      </c>
      <c r="C15" s="254" t="s">
        <v>137</v>
      </c>
      <c r="D15" s="249" t="s">
        <v>133</v>
      </c>
      <c r="E15" s="250">
        <v>1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120</v>
      </c>
      <c r="T15" s="230" t="s">
        <v>121</v>
      </c>
      <c r="U15" s="230">
        <v>0</v>
      </c>
      <c r="V15" s="230">
        <f>ROUND(E15*U15,2)</f>
        <v>0</v>
      </c>
      <c r="W15" s="230"/>
      <c r="X15" s="230" t="s">
        <v>122</v>
      </c>
      <c r="Y15" s="230" t="s">
        <v>123</v>
      </c>
      <c r="Z15" s="210"/>
      <c r="AA15" s="210"/>
      <c r="AB15" s="210"/>
      <c r="AC15" s="210"/>
      <c r="AD15" s="210"/>
      <c r="AE15" s="210"/>
      <c r="AF15" s="210"/>
      <c r="AG15" s="210" t="s">
        <v>124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7">
        <v>8</v>
      </c>
      <c r="B16" s="248" t="s">
        <v>138</v>
      </c>
      <c r="C16" s="254" t="s">
        <v>139</v>
      </c>
      <c r="D16" s="249" t="s">
        <v>133</v>
      </c>
      <c r="E16" s="250">
        <v>1</v>
      </c>
      <c r="F16" s="251"/>
      <c r="G16" s="252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30"/>
      <c r="S16" s="230" t="s">
        <v>120</v>
      </c>
      <c r="T16" s="230" t="s">
        <v>121</v>
      </c>
      <c r="U16" s="230">
        <v>0</v>
      </c>
      <c r="V16" s="230">
        <f>ROUND(E16*U16,2)</f>
        <v>0</v>
      </c>
      <c r="W16" s="230"/>
      <c r="X16" s="230" t="s">
        <v>122</v>
      </c>
      <c r="Y16" s="230" t="s">
        <v>123</v>
      </c>
      <c r="Z16" s="210"/>
      <c r="AA16" s="210"/>
      <c r="AB16" s="210"/>
      <c r="AC16" s="210"/>
      <c r="AD16" s="210"/>
      <c r="AE16" s="210"/>
      <c r="AF16" s="210"/>
      <c r="AG16" s="210" t="s">
        <v>124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7">
        <v>9</v>
      </c>
      <c r="B17" s="248" t="s">
        <v>140</v>
      </c>
      <c r="C17" s="254" t="s">
        <v>141</v>
      </c>
      <c r="D17" s="249" t="s">
        <v>133</v>
      </c>
      <c r="E17" s="250">
        <v>1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30"/>
      <c r="S17" s="230" t="s">
        <v>120</v>
      </c>
      <c r="T17" s="230" t="s">
        <v>121</v>
      </c>
      <c r="U17" s="230">
        <v>0</v>
      </c>
      <c r="V17" s="230">
        <f>ROUND(E17*U17,2)</f>
        <v>0</v>
      </c>
      <c r="W17" s="230"/>
      <c r="X17" s="230" t="s">
        <v>122</v>
      </c>
      <c r="Y17" s="230" t="s">
        <v>123</v>
      </c>
      <c r="Z17" s="210"/>
      <c r="AA17" s="210"/>
      <c r="AB17" s="210"/>
      <c r="AC17" s="210"/>
      <c r="AD17" s="210"/>
      <c r="AE17" s="210"/>
      <c r="AF17" s="210"/>
      <c r="AG17" s="210" t="s">
        <v>124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47">
        <v>10</v>
      </c>
      <c r="B18" s="248" t="s">
        <v>142</v>
      </c>
      <c r="C18" s="254" t="s">
        <v>143</v>
      </c>
      <c r="D18" s="249" t="s">
        <v>133</v>
      </c>
      <c r="E18" s="250">
        <v>1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30"/>
      <c r="S18" s="230" t="s">
        <v>120</v>
      </c>
      <c r="T18" s="230" t="s">
        <v>121</v>
      </c>
      <c r="U18" s="230">
        <v>0</v>
      </c>
      <c r="V18" s="230">
        <f>ROUND(E18*U18,2)</f>
        <v>0</v>
      </c>
      <c r="W18" s="230"/>
      <c r="X18" s="230" t="s">
        <v>122</v>
      </c>
      <c r="Y18" s="230" t="s">
        <v>123</v>
      </c>
      <c r="Z18" s="210"/>
      <c r="AA18" s="210"/>
      <c r="AB18" s="210"/>
      <c r="AC18" s="210"/>
      <c r="AD18" s="210"/>
      <c r="AE18" s="210"/>
      <c r="AF18" s="210"/>
      <c r="AG18" s="210" t="s">
        <v>124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47">
        <v>11</v>
      </c>
      <c r="B19" s="248" t="s">
        <v>144</v>
      </c>
      <c r="C19" s="254" t="s">
        <v>145</v>
      </c>
      <c r="D19" s="249" t="s">
        <v>119</v>
      </c>
      <c r="E19" s="250">
        <v>10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30"/>
      <c r="S19" s="230" t="s">
        <v>120</v>
      </c>
      <c r="T19" s="230" t="s">
        <v>121</v>
      </c>
      <c r="U19" s="230">
        <v>0</v>
      </c>
      <c r="V19" s="230">
        <f>ROUND(E19*U19,2)</f>
        <v>0</v>
      </c>
      <c r="W19" s="230"/>
      <c r="X19" s="230" t="s">
        <v>122</v>
      </c>
      <c r="Y19" s="230" t="s">
        <v>123</v>
      </c>
      <c r="Z19" s="210"/>
      <c r="AA19" s="210"/>
      <c r="AB19" s="210"/>
      <c r="AC19" s="210"/>
      <c r="AD19" s="210"/>
      <c r="AE19" s="210"/>
      <c r="AF19" s="210"/>
      <c r="AG19" s="210" t="s">
        <v>124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7">
        <v>12</v>
      </c>
      <c r="B20" s="248" t="s">
        <v>146</v>
      </c>
      <c r="C20" s="254" t="s">
        <v>147</v>
      </c>
      <c r="D20" s="249" t="s">
        <v>119</v>
      </c>
      <c r="E20" s="250">
        <v>10</v>
      </c>
      <c r="F20" s="251"/>
      <c r="G20" s="252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30"/>
      <c r="S20" s="230" t="s">
        <v>120</v>
      </c>
      <c r="T20" s="230" t="s">
        <v>121</v>
      </c>
      <c r="U20" s="230">
        <v>0</v>
      </c>
      <c r="V20" s="230">
        <f>ROUND(E20*U20,2)</f>
        <v>0</v>
      </c>
      <c r="W20" s="230"/>
      <c r="X20" s="230" t="s">
        <v>122</v>
      </c>
      <c r="Y20" s="230" t="s">
        <v>123</v>
      </c>
      <c r="Z20" s="210"/>
      <c r="AA20" s="210"/>
      <c r="AB20" s="210"/>
      <c r="AC20" s="210"/>
      <c r="AD20" s="210"/>
      <c r="AE20" s="210"/>
      <c r="AF20" s="210"/>
      <c r="AG20" s="210" t="s">
        <v>124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7">
        <v>13</v>
      </c>
      <c r="B21" s="248" t="s">
        <v>148</v>
      </c>
      <c r="C21" s="254" t="s">
        <v>149</v>
      </c>
      <c r="D21" s="249" t="s">
        <v>150</v>
      </c>
      <c r="E21" s="250">
        <v>0.7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30"/>
      <c r="S21" s="230" t="s">
        <v>120</v>
      </c>
      <c r="T21" s="230" t="s">
        <v>121</v>
      </c>
      <c r="U21" s="230">
        <v>0</v>
      </c>
      <c r="V21" s="230">
        <f>ROUND(E21*U21,2)</f>
        <v>0</v>
      </c>
      <c r="W21" s="230"/>
      <c r="X21" s="230" t="s">
        <v>122</v>
      </c>
      <c r="Y21" s="230" t="s">
        <v>123</v>
      </c>
      <c r="Z21" s="210"/>
      <c r="AA21" s="210"/>
      <c r="AB21" s="210"/>
      <c r="AC21" s="210"/>
      <c r="AD21" s="210"/>
      <c r="AE21" s="210"/>
      <c r="AF21" s="210"/>
      <c r="AG21" s="210" t="s">
        <v>124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47">
        <v>14</v>
      </c>
      <c r="B22" s="248" t="s">
        <v>151</v>
      </c>
      <c r="C22" s="254" t="s">
        <v>152</v>
      </c>
      <c r="D22" s="249" t="s">
        <v>153</v>
      </c>
      <c r="E22" s="250">
        <v>7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30"/>
      <c r="S22" s="230" t="s">
        <v>120</v>
      </c>
      <c r="T22" s="230" t="s">
        <v>121</v>
      </c>
      <c r="U22" s="230">
        <v>0</v>
      </c>
      <c r="V22" s="230">
        <f>ROUND(E22*U22,2)</f>
        <v>0</v>
      </c>
      <c r="W22" s="230"/>
      <c r="X22" s="230" t="s">
        <v>122</v>
      </c>
      <c r="Y22" s="230" t="s">
        <v>123</v>
      </c>
      <c r="Z22" s="210"/>
      <c r="AA22" s="210"/>
      <c r="AB22" s="210"/>
      <c r="AC22" s="210"/>
      <c r="AD22" s="210"/>
      <c r="AE22" s="210"/>
      <c r="AF22" s="210"/>
      <c r="AG22" s="210" t="s">
        <v>124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7">
        <v>15</v>
      </c>
      <c r="B23" s="248" t="s">
        <v>154</v>
      </c>
      <c r="C23" s="254" t="s">
        <v>155</v>
      </c>
      <c r="D23" s="249" t="s">
        <v>133</v>
      </c>
      <c r="E23" s="250">
        <v>2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30"/>
      <c r="S23" s="230" t="s">
        <v>120</v>
      </c>
      <c r="T23" s="230" t="s">
        <v>121</v>
      </c>
      <c r="U23" s="230">
        <v>0</v>
      </c>
      <c r="V23" s="230">
        <f>ROUND(E23*U23,2)</f>
        <v>0</v>
      </c>
      <c r="W23" s="230"/>
      <c r="X23" s="230" t="s">
        <v>122</v>
      </c>
      <c r="Y23" s="230" t="s">
        <v>123</v>
      </c>
      <c r="Z23" s="210"/>
      <c r="AA23" s="210"/>
      <c r="AB23" s="210"/>
      <c r="AC23" s="210"/>
      <c r="AD23" s="210"/>
      <c r="AE23" s="210"/>
      <c r="AF23" s="210"/>
      <c r="AG23" s="210" t="s">
        <v>124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7">
        <v>16</v>
      </c>
      <c r="B24" s="248" t="s">
        <v>156</v>
      </c>
      <c r="C24" s="254" t="s">
        <v>157</v>
      </c>
      <c r="D24" s="249" t="s">
        <v>0</v>
      </c>
      <c r="E24" s="250">
        <v>3</v>
      </c>
      <c r="F24" s="251"/>
      <c r="G24" s="252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30"/>
      <c r="S24" s="230" t="s">
        <v>120</v>
      </c>
      <c r="T24" s="230" t="s">
        <v>121</v>
      </c>
      <c r="U24" s="230">
        <v>0</v>
      </c>
      <c r="V24" s="230">
        <f>ROUND(E24*U24,2)</f>
        <v>0</v>
      </c>
      <c r="W24" s="230"/>
      <c r="X24" s="230" t="s">
        <v>158</v>
      </c>
      <c r="Y24" s="230" t="s">
        <v>123</v>
      </c>
      <c r="Z24" s="210"/>
      <c r="AA24" s="210"/>
      <c r="AB24" s="210"/>
      <c r="AC24" s="210"/>
      <c r="AD24" s="210"/>
      <c r="AE24" s="210"/>
      <c r="AF24" s="210"/>
      <c r="AG24" s="210" t="s">
        <v>159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7">
        <v>17</v>
      </c>
      <c r="B25" s="248" t="s">
        <v>160</v>
      </c>
      <c r="C25" s="254" t="s">
        <v>161</v>
      </c>
      <c r="D25" s="249" t="s">
        <v>0</v>
      </c>
      <c r="E25" s="250">
        <v>6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30"/>
      <c r="S25" s="230" t="s">
        <v>120</v>
      </c>
      <c r="T25" s="230" t="s">
        <v>121</v>
      </c>
      <c r="U25" s="230">
        <v>0</v>
      </c>
      <c r="V25" s="230">
        <f>ROUND(E25*U25,2)</f>
        <v>0</v>
      </c>
      <c r="W25" s="230"/>
      <c r="X25" s="230" t="s">
        <v>122</v>
      </c>
      <c r="Y25" s="230" t="s">
        <v>123</v>
      </c>
      <c r="Z25" s="210"/>
      <c r="AA25" s="210"/>
      <c r="AB25" s="210"/>
      <c r="AC25" s="210"/>
      <c r="AD25" s="210"/>
      <c r="AE25" s="210"/>
      <c r="AF25" s="210"/>
      <c r="AG25" s="210" t="s">
        <v>124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7">
        <v>18</v>
      </c>
      <c r="B26" s="248" t="s">
        <v>162</v>
      </c>
      <c r="C26" s="254" t="s">
        <v>163</v>
      </c>
      <c r="D26" s="249" t="s">
        <v>164</v>
      </c>
      <c r="E26" s="250">
        <v>1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30"/>
      <c r="S26" s="230" t="s">
        <v>120</v>
      </c>
      <c r="T26" s="230" t="s">
        <v>121</v>
      </c>
      <c r="U26" s="230">
        <v>0</v>
      </c>
      <c r="V26" s="230">
        <f>ROUND(E26*U26,2)</f>
        <v>0</v>
      </c>
      <c r="W26" s="230"/>
      <c r="X26" s="230" t="s">
        <v>122</v>
      </c>
      <c r="Y26" s="230" t="s">
        <v>123</v>
      </c>
      <c r="Z26" s="210"/>
      <c r="AA26" s="210"/>
      <c r="AB26" s="210"/>
      <c r="AC26" s="210"/>
      <c r="AD26" s="210"/>
      <c r="AE26" s="210"/>
      <c r="AF26" s="210"/>
      <c r="AG26" s="210" t="s">
        <v>165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7">
        <v>19</v>
      </c>
      <c r="B27" s="248" t="s">
        <v>166</v>
      </c>
      <c r="C27" s="254" t="s">
        <v>167</v>
      </c>
      <c r="D27" s="249" t="s">
        <v>164</v>
      </c>
      <c r="E27" s="250">
        <v>1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30"/>
      <c r="S27" s="230" t="s">
        <v>120</v>
      </c>
      <c r="T27" s="230" t="s">
        <v>121</v>
      </c>
      <c r="U27" s="230">
        <v>0</v>
      </c>
      <c r="V27" s="230">
        <f>ROUND(E27*U27,2)</f>
        <v>0</v>
      </c>
      <c r="W27" s="230"/>
      <c r="X27" s="230" t="s">
        <v>158</v>
      </c>
      <c r="Y27" s="230" t="s">
        <v>123</v>
      </c>
      <c r="Z27" s="210"/>
      <c r="AA27" s="210"/>
      <c r="AB27" s="210"/>
      <c r="AC27" s="210"/>
      <c r="AD27" s="210"/>
      <c r="AE27" s="210"/>
      <c r="AF27" s="210"/>
      <c r="AG27" s="210" t="s">
        <v>159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1">
        <v>20</v>
      </c>
      <c r="B28" s="242" t="s">
        <v>168</v>
      </c>
      <c r="C28" s="255" t="s">
        <v>169</v>
      </c>
      <c r="D28" s="243" t="s">
        <v>164</v>
      </c>
      <c r="E28" s="244">
        <v>1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30"/>
      <c r="S28" s="230" t="s">
        <v>120</v>
      </c>
      <c r="T28" s="230" t="s">
        <v>121</v>
      </c>
      <c r="U28" s="230">
        <v>0</v>
      </c>
      <c r="V28" s="230">
        <f>ROUND(E28*U28,2)</f>
        <v>0</v>
      </c>
      <c r="W28" s="230"/>
      <c r="X28" s="230" t="s">
        <v>170</v>
      </c>
      <c r="Y28" s="230" t="s">
        <v>123</v>
      </c>
      <c r="Z28" s="210"/>
      <c r="AA28" s="210"/>
      <c r="AB28" s="210"/>
      <c r="AC28" s="210"/>
      <c r="AD28" s="210"/>
      <c r="AE28" s="210"/>
      <c r="AF28" s="210"/>
      <c r="AG28" s="210" t="s">
        <v>171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3"/>
      <c r="B29" s="4"/>
      <c r="C29" s="256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15</v>
      </c>
      <c r="AF29">
        <v>21</v>
      </c>
      <c r="AG29" t="s">
        <v>101</v>
      </c>
    </row>
    <row r="30" spans="1:60" x14ac:dyDescent="0.2">
      <c r="A30" s="213"/>
      <c r="B30" s="214" t="s">
        <v>31</v>
      </c>
      <c r="C30" s="257"/>
      <c r="D30" s="215"/>
      <c r="E30" s="216"/>
      <c r="F30" s="216"/>
      <c r="G30" s="240">
        <f>G8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172</v>
      </c>
    </row>
    <row r="31" spans="1:60" x14ac:dyDescent="0.2">
      <c r="A31" s="3"/>
      <c r="B31" s="4"/>
      <c r="C31" s="256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">
      <c r="A32" s="3"/>
      <c r="B32" s="4"/>
      <c r="C32" s="256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">
      <c r="A33" s="217" t="s">
        <v>173</v>
      </c>
      <c r="B33" s="217"/>
      <c r="C33" s="258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A34" s="218"/>
      <c r="B34" s="219"/>
      <c r="C34" s="259"/>
      <c r="D34" s="219"/>
      <c r="E34" s="219"/>
      <c r="F34" s="219"/>
      <c r="G34" s="220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G34" t="s">
        <v>174</v>
      </c>
    </row>
    <row r="35" spans="1:33" x14ac:dyDescent="0.2">
      <c r="A35" s="221"/>
      <c r="B35" s="222"/>
      <c r="C35" s="260"/>
      <c r="D35" s="222"/>
      <c r="E35" s="222"/>
      <c r="F35" s="222"/>
      <c r="G35" s="22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221"/>
      <c r="B36" s="222"/>
      <c r="C36" s="260"/>
      <c r="D36" s="222"/>
      <c r="E36" s="222"/>
      <c r="F36" s="222"/>
      <c r="G36" s="22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A37" s="221"/>
      <c r="B37" s="222"/>
      <c r="C37" s="260"/>
      <c r="D37" s="222"/>
      <c r="E37" s="222"/>
      <c r="F37" s="222"/>
      <c r="G37" s="22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A38" s="224"/>
      <c r="B38" s="225"/>
      <c r="C38" s="261"/>
      <c r="D38" s="225"/>
      <c r="E38" s="225"/>
      <c r="F38" s="225"/>
      <c r="G38" s="226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2">
      <c r="A39" s="3"/>
      <c r="B39" s="4"/>
      <c r="C39" s="256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">
      <c r="C40" s="262"/>
      <c r="D40" s="10"/>
      <c r="AG40" t="s">
        <v>175</v>
      </c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33:C33"/>
    <mergeCell ref="A34:G3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EE2CF-18E3-4CB9-AC3A-C9182CEDB83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89</v>
      </c>
    </row>
    <row r="2" spans="1:60" ht="24.95" customHeight="1" x14ac:dyDescent="0.2">
      <c r="A2" s="196" t="s">
        <v>8</v>
      </c>
      <c r="B2" s="48" t="s">
        <v>44</v>
      </c>
      <c r="C2" s="199" t="s">
        <v>45</v>
      </c>
      <c r="D2" s="197"/>
      <c r="E2" s="197"/>
      <c r="F2" s="197"/>
      <c r="G2" s="198"/>
      <c r="AG2" t="s">
        <v>90</v>
      </c>
    </row>
    <row r="3" spans="1:60" ht="24.95" customHeight="1" x14ac:dyDescent="0.2">
      <c r="A3" s="196" t="s">
        <v>9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90</v>
      </c>
      <c r="AG3" t="s">
        <v>91</v>
      </c>
    </row>
    <row r="4" spans="1:60" ht="24.95" customHeight="1" x14ac:dyDescent="0.2">
      <c r="A4" s="200" t="s">
        <v>10</v>
      </c>
      <c r="B4" s="201" t="s">
        <v>61</v>
      </c>
      <c r="C4" s="202" t="s">
        <v>63</v>
      </c>
      <c r="D4" s="203"/>
      <c r="E4" s="203"/>
      <c r="F4" s="203"/>
      <c r="G4" s="204"/>
      <c r="AG4" t="s">
        <v>92</v>
      </c>
    </row>
    <row r="5" spans="1:60" x14ac:dyDescent="0.2">
      <c r="D5" s="10"/>
    </row>
    <row r="6" spans="1:60" ht="38.25" x14ac:dyDescent="0.2">
      <c r="A6" s="206" t="s">
        <v>93</v>
      </c>
      <c r="B6" s="208" t="s">
        <v>94</v>
      </c>
      <c r="C6" s="208" t="s">
        <v>95</v>
      </c>
      <c r="D6" s="207" t="s">
        <v>96</v>
      </c>
      <c r="E6" s="206" t="s">
        <v>97</v>
      </c>
      <c r="F6" s="205" t="s">
        <v>98</v>
      </c>
      <c r="G6" s="206" t="s">
        <v>31</v>
      </c>
      <c r="H6" s="209" t="s">
        <v>32</v>
      </c>
      <c r="I6" s="209" t="s">
        <v>99</v>
      </c>
      <c r="J6" s="209" t="s">
        <v>33</v>
      </c>
      <c r="K6" s="209" t="s">
        <v>100</v>
      </c>
      <c r="L6" s="209" t="s">
        <v>101</v>
      </c>
      <c r="M6" s="209" t="s">
        <v>102</v>
      </c>
      <c r="N6" s="209" t="s">
        <v>103</v>
      </c>
      <c r="O6" s="209" t="s">
        <v>104</v>
      </c>
      <c r="P6" s="209" t="s">
        <v>105</v>
      </c>
      <c r="Q6" s="209" t="s">
        <v>106</v>
      </c>
      <c r="R6" s="209" t="s">
        <v>107</v>
      </c>
      <c r="S6" s="209" t="s">
        <v>108</v>
      </c>
      <c r="T6" s="209" t="s">
        <v>109</v>
      </c>
      <c r="U6" s="209" t="s">
        <v>110</v>
      </c>
      <c r="V6" s="209" t="s">
        <v>111</v>
      </c>
      <c r="W6" s="209" t="s">
        <v>112</v>
      </c>
      <c r="X6" s="209" t="s">
        <v>113</v>
      </c>
      <c r="Y6" s="209" t="s">
        <v>114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115</v>
      </c>
      <c r="B8" s="235" t="s">
        <v>61</v>
      </c>
      <c r="C8" s="253" t="s">
        <v>69</v>
      </c>
      <c r="D8" s="236"/>
      <c r="E8" s="237"/>
      <c r="F8" s="238"/>
      <c r="G8" s="239">
        <f>SUMIF(AG9:AG29,"&lt;&gt;NOR",G9:G29)</f>
        <v>0</v>
      </c>
      <c r="H8" s="233"/>
      <c r="I8" s="233">
        <f>SUM(I9:I29)</f>
        <v>0</v>
      </c>
      <c r="J8" s="233"/>
      <c r="K8" s="233">
        <f>SUM(K9:K29)</f>
        <v>0</v>
      </c>
      <c r="L8" s="233"/>
      <c r="M8" s="233">
        <f>SUM(M9:M29)</f>
        <v>0</v>
      </c>
      <c r="N8" s="232"/>
      <c r="O8" s="232">
        <f>SUM(O9:O29)</f>
        <v>0</v>
      </c>
      <c r="P8" s="232"/>
      <c r="Q8" s="232">
        <f>SUM(Q9:Q29)</f>
        <v>2.9</v>
      </c>
      <c r="R8" s="233"/>
      <c r="S8" s="233"/>
      <c r="T8" s="233"/>
      <c r="U8" s="233"/>
      <c r="V8" s="233">
        <f>SUM(V9:V29)</f>
        <v>8.43</v>
      </c>
      <c r="W8" s="233"/>
      <c r="X8" s="233"/>
      <c r="Y8" s="233"/>
      <c r="AG8" t="s">
        <v>116</v>
      </c>
    </row>
    <row r="9" spans="1:60" outlineLevel="1" x14ac:dyDescent="0.2">
      <c r="A9" s="241">
        <v>1</v>
      </c>
      <c r="B9" s="242" t="s">
        <v>176</v>
      </c>
      <c r="C9" s="255" t="s">
        <v>177</v>
      </c>
      <c r="D9" s="243" t="s">
        <v>153</v>
      </c>
      <c r="E9" s="244">
        <v>9.66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0.22500000000000001</v>
      </c>
      <c r="Q9" s="229">
        <f>ROUND(E9*P9,2)</f>
        <v>2.17</v>
      </c>
      <c r="R9" s="230"/>
      <c r="S9" s="230" t="s">
        <v>178</v>
      </c>
      <c r="T9" s="230" t="s">
        <v>178</v>
      </c>
      <c r="U9" s="230">
        <v>0.14199999999999999</v>
      </c>
      <c r="V9" s="230">
        <f>ROUND(E9*U9,2)</f>
        <v>1.37</v>
      </c>
      <c r="W9" s="230"/>
      <c r="X9" s="230" t="s">
        <v>122</v>
      </c>
      <c r="Y9" s="230" t="s">
        <v>123</v>
      </c>
      <c r="Z9" s="210"/>
      <c r="AA9" s="210"/>
      <c r="AB9" s="210"/>
      <c r="AC9" s="210"/>
      <c r="AD9" s="210"/>
      <c r="AE9" s="210"/>
      <c r="AF9" s="210"/>
      <c r="AG9" s="210" t="s">
        <v>165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71" t="s">
        <v>179</v>
      </c>
      <c r="D10" s="263"/>
      <c r="E10" s="264">
        <v>9.66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180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1">
        <v>2</v>
      </c>
      <c r="B11" s="242" t="s">
        <v>181</v>
      </c>
      <c r="C11" s="255" t="s">
        <v>182</v>
      </c>
      <c r="D11" s="243" t="s">
        <v>153</v>
      </c>
      <c r="E11" s="244">
        <v>1.32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0.55000000000000004</v>
      </c>
      <c r="Q11" s="229">
        <f>ROUND(E11*P11,2)</f>
        <v>0.73</v>
      </c>
      <c r="R11" s="230"/>
      <c r="S11" s="230" t="s">
        <v>178</v>
      </c>
      <c r="T11" s="230" t="s">
        <v>178</v>
      </c>
      <c r="U11" s="230">
        <v>0.84770000000000001</v>
      </c>
      <c r="V11" s="230">
        <f>ROUND(E11*U11,2)</f>
        <v>1.1200000000000001</v>
      </c>
      <c r="W11" s="230"/>
      <c r="X11" s="230" t="s">
        <v>122</v>
      </c>
      <c r="Y11" s="230" t="s">
        <v>123</v>
      </c>
      <c r="Z11" s="210"/>
      <c r="AA11" s="210"/>
      <c r="AB11" s="210"/>
      <c r="AC11" s="210"/>
      <c r="AD11" s="210"/>
      <c r="AE11" s="210"/>
      <c r="AF11" s="210"/>
      <c r="AG11" s="210" t="s">
        <v>165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27"/>
      <c r="B12" s="228"/>
      <c r="C12" s="271" t="s">
        <v>183</v>
      </c>
      <c r="D12" s="263"/>
      <c r="E12" s="264">
        <v>1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180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27"/>
      <c r="B13" s="228"/>
      <c r="C13" s="271" t="s">
        <v>184</v>
      </c>
      <c r="D13" s="263"/>
      <c r="E13" s="264">
        <v>0.32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180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1">
        <v>3</v>
      </c>
      <c r="B14" s="242" t="s">
        <v>185</v>
      </c>
      <c r="C14" s="255" t="s">
        <v>186</v>
      </c>
      <c r="D14" s="243" t="s">
        <v>150</v>
      </c>
      <c r="E14" s="244">
        <v>1.0828</v>
      </c>
      <c r="F14" s="245"/>
      <c r="G14" s="246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30"/>
      <c r="S14" s="230" t="s">
        <v>178</v>
      </c>
      <c r="T14" s="230" t="s">
        <v>178</v>
      </c>
      <c r="U14" s="230">
        <v>4.6550000000000002</v>
      </c>
      <c r="V14" s="230">
        <f>ROUND(E14*U14,2)</f>
        <v>5.04</v>
      </c>
      <c r="W14" s="230"/>
      <c r="X14" s="230" t="s">
        <v>122</v>
      </c>
      <c r="Y14" s="230" t="s">
        <v>123</v>
      </c>
      <c r="Z14" s="210"/>
      <c r="AA14" s="210"/>
      <c r="AB14" s="210"/>
      <c r="AC14" s="210"/>
      <c r="AD14" s="210"/>
      <c r="AE14" s="210"/>
      <c r="AF14" s="210"/>
      <c r="AG14" s="210" t="s">
        <v>165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27"/>
      <c r="B15" s="228"/>
      <c r="C15" s="271" t="s">
        <v>187</v>
      </c>
      <c r="D15" s="263"/>
      <c r="E15" s="264">
        <v>0.9</v>
      </c>
      <c r="F15" s="230"/>
      <c r="G15" s="230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180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27"/>
      <c r="B16" s="228"/>
      <c r="C16" s="271" t="s">
        <v>188</v>
      </c>
      <c r="D16" s="263"/>
      <c r="E16" s="264">
        <v>9.2799999999999994E-2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180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27"/>
      <c r="B17" s="228"/>
      <c r="C17" s="271" t="s">
        <v>189</v>
      </c>
      <c r="D17" s="263"/>
      <c r="E17" s="264">
        <v>0.09</v>
      </c>
      <c r="F17" s="230"/>
      <c r="G17" s="23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180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41">
        <v>4</v>
      </c>
      <c r="B18" s="242" t="s">
        <v>190</v>
      </c>
      <c r="C18" s="255" t="s">
        <v>191</v>
      </c>
      <c r="D18" s="243" t="s">
        <v>150</v>
      </c>
      <c r="E18" s="244">
        <v>1.0828</v>
      </c>
      <c r="F18" s="245"/>
      <c r="G18" s="246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30"/>
      <c r="S18" s="230" t="s">
        <v>178</v>
      </c>
      <c r="T18" s="230" t="s">
        <v>178</v>
      </c>
      <c r="U18" s="230">
        <v>1.0999999999999999E-2</v>
      </c>
      <c r="V18" s="230">
        <f>ROUND(E18*U18,2)</f>
        <v>0.01</v>
      </c>
      <c r="W18" s="230"/>
      <c r="X18" s="230" t="s">
        <v>122</v>
      </c>
      <c r="Y18" s="230" t="s">
        <v>123</v>
      </c>
      <c r="Z18" s="210"/>
      <c r="AA18" s="210"/>
      <c r="AB18" s="210"/>
      <c r="AC18" s="210"/>
      <c r="AD18" s="210"/>
      <c r="AE18" s="210"/>
      <c r="AF18" s="210"/>
      <c r="AG18" s="210" t="s">
        <v>165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27"/>
      <c r="B19" s="228"/>
      <c r="C19" s="271" t="s">
        <v>192</v>
      </c>
      <c r="D19" s="263"/>
      <c r="E19" s="264">
        <v>1.0828</v>
      </c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180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1">
        <v>5</v>
      </c>
      <c r="B20" s="242" t="s">
        <v>193</v>
      </c>
      <c r="C20" s="255" t="s">
        <v>194</v>
      </c>
      <c r="D20" s="243" t="s">
        <v>150</v>
      </c>
      <c r="E20" s="244">
        <v>10.827999999999999</v>
      </c>
      <c r="F20" s="245"/>
      <c r="G20" s="246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30"/>
      <c r="S20" s="230" t="s">
        <v>178</v>
      </c>
      <c r="T20" s="230" t="s">
        <v>178</v>
      </c>
      <c r="U20" s="230">
        <v>0</v>
      </c>
      <c r="V20" s="230">
        <f>ROUND(E20*U20,2)</f>
        <v>0</v>
      </c>
      <c r="W20" s="230"/>
      <c r="X20" s="230" t="s">
        <v>122</v>
      </c>
      <c r="Y20" s="230" t="s">
        <v>123</v>
      </c>
      <c r="Z20" s="210"/>
      <c r="AA20" s="210"/>
      <c r="AB20" s="210"/>
      <c r="AC20" s="210"/>
      <c r="AD20" s="210"/>
      <c r="AE20" s="210"/>
      <c r="AF20" s="210"/>
      <c r="AG20" s="210" t="s">
        <v>165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27"/>
      <c r="B21" s="228"/>
      <c r="C21" s="271" t="s">
        <v>195</v>
      </c>
      <c r="D21" s="263"/>
      <c r="E21" s="264">
        <v>10.827999999999999</v>
      </c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180</v>
      </c>
      <c r="AH21" s="210">
        <v>5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1">
        <v>6</v>
      </c>
      <c r="B22" s="242" t="s">
        <v>196</v>
      </c>
      <c r="C22" s="255" t="s">
        <v>197</v>
      </c>
      <c r="D22" s="243" t="s">
        <v>150</v>
      </c>
      <c r="E22" s="244">
        <v>1.0828</v>
      </c>
      <c r="F22" s="245"/>
      <c r="G22" s="246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30"/>
      <c r="S22" s="230" t="s">
        <v>178</v>
      </c>
      <c r="T22" s="230" t="s">
        <v>178</v>
      </c>
      <c r="U22" s="230">
        <v>0.65200000000000002</v>
      </c>
      <c r="V22" s="230">
        <f>ROUND(E22*U22,2)</f>
        <v>0.71</v>
      </c>
      <c r="W22" s="230"/>
      <c r="X22" s="230" t="s">
        <v>122</v>
      </c>
      <c r="Y22" s="230" t="s">
        <v>123</v>
      </c>
      <c r="Z22" s="210"/>
      <c r="AA22" s="210"/>
      <c r="AB22" s="210"/>
      <c r="AC22" s="210"/>
      <c r="AD22" s="210"/>
      <c r="AE22" s="210"/>
      <c r="AF22" s="210"/>
      <c r="AG22" s="210" t="s">
        <v>165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27"/>
      <c r="B23" s="228"/>
      <c r="C23" s="271" t="s">
        <v>198</v>
      </c>
      <c r="D23" s="263"/>
      <c r="E23" s="264">
        <v>1.0828</v>
      </c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180</v>
      </c>
      <c r="AH23" s="210">
        <v>5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1">
        <v>7</v>
      </c>
      <c r="B24" s="242" t="s">
        <v>199</v>
      </c>
      <c r="C24" s="255" t="s">
        <v>200</v>
      </c>
      <c r="D24" s="243" t="s">
        <v>150</v>
      </c>
      <c r="E24" s="244">
        <v>1.0828</v>
      </c>
      <c r="F24" s="245"/>
      <c r="G24" s="246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30"/>
      <c r="S24" s="230" t="s">
        <v>178</v>
      </c>
      <c r="T24" s="230" t="s">
        <v>178</v>
      </c>
      <c r="U24" s="230">
        <v>8.9999999999999993E-3</v>
      </c>
      <c r="V24" s="230">
        <f>ROUND(E24*U24,2)</f>
        <v>0.01</v>
      </c>
      <c r="W24" s="230"/>
      <c r="X24" s="230" t="s">
        <v>122</v>
      </c>
      <c r="Y24" s="230" t="s">
        <v>123</v>
      </c>
      <c r="Z24" s="210"/>
      <c r="AA24" s="210"/>
      <c r="AB24" s="210"/>
      <c r="AC24" s="210"/>
      <c r="AD24" s="210"/>
      <c r="AE24" s="210"/>
      <c r="AF24" s="210"/>
      <c r="AG24" s="210" t="s">
        <v>165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27"/>
      <c r="B25" s="228"/>
      <c r="C25" s="271" t="s">
        <v>201</v>
      </c>
      <c r="D25" s="263"/>
      <c r="E25" s="264">
        <v>1.0828</v>
      </c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180</v>
      </c>
      <c r="AH25" s="210">
        <v>5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1">
        <v>8</v>
      </c>
      <c r="B26" s="242" t="s">
        <v>202</v>
      </c>
      <c r="C26" s="255" t="s">
        <v>203</v>
      </c>
      <c r="D26" s="243" t="s">
        <v>153</v>
      </c>
      <c r="E26" s="244">
        <v>9.66</v>
      </c>
      <c r="F26" s="245"/>
      <c r="G26" s="246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30"/>
      <c r="S26" s="230" t="s">
        <v>178</v>
      </c>
      <c r="T26" s="230" t="s">
        <v>178</v>
      </c>
      <c r="U26" s="230">
        <v>1.7999999999999999E-2</v>
      </c>
      <c r="V26" s="230">
        <f>ROUND(E26*U26,2)</f>
        <v>0.17</v>
      </c>
      <c r="W26" s="230"/>
      <c r="X26" s="230" t="s">
        <v>122</v>
      </c>
      <c r="Y26" s="230" t="s">
        <v>123</v>
      </c>
      <c r="Z26" s="210"/>
      <c r="AA26" s="210"/>
      <c r="AB26" s="210"/>
      <c r="AC26" s="210"/>
      <c r="AD26" s="210"/>
      <c r="AE26" s="210"/>
      <c r="AF26" s="210"/>
      <c r="AG26" s="210" t="s">
        <v>165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27"/>
      <c r="B27" s="228"/>
      <c r="C27" s="271" t="s">
        <v>179</v>
      </c>
      <c r="D27" s="263"/>
      <c r="E27" s="264">
        <v>9.66</v>
      </c>
      <c r="F27" s="230"/>
      <c r="G27" s="230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180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1">
        <v>9</v>
      </c>
      <c r="B28" s="242" t="s">
        <v>204</v>
      </c>
      <c r="C28" s="255" t="s">
        <v>205</v>
      </c>
      <c r="D28" s="243" t="s">
        <v>150</v>
      </c>
      <c r="E28" s="244">
        <v>1.0828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30"/>
      <c r="S28" s="230" t="s">
        <v>178</v>
      </c>
      <c r="T28" s="230" t="s">
        <v>178</v>
      </c>
      <c r="U28" s="230">
        <v>0</v>
      </c>
      <c r="V28" s="230">
        <f>ROUND(E28*U28,2)</f>
        <v>0</v>
      </c>
      <c r="W28" s="230"/>
      <c r="X28" s="230" t="s">
        <v>122</v>
      </c>
      <c r="Y28" s="230" t="s">
        <v>123</v>
      </c>
      <c r="Z28" s="210"/>
      <c r="AA28" s="210"/>
      <c r="AB28" s="210"/>
      <c r="AC28" s="210"/>
      <c r="AD28" s="210"/>
      <c r="AE28" s="210"/>
      <c r="AF28" s="210"/>
      <c r="AG28" s="210" t="s">
        <v>165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71" t="s">
        <v>198</v>
      </c>
      <c r="D29" s="263"/>
      <c r="E29" s="264">
        <v>1.0828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180</v>
      </c>
      <c r="AH29" s="210">
        <v>5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">
      <c r="A30" s="234" t="s">
        <v>115</v>
      </c>
      <c r="B30" s="235" t="s">
        <v>70</v>
      </c>
      <c r="C30" s="253" t="s">
        <v>71</v>
      </c>
      <c r="D30" s="236"/>
      <c r="E30" s="237"/>
      <c r="F30" s="238"/>
      <c r="G30" s="239">
        <f>SUMIF(AG31:AG44,"&lt;&gt;NOR",G31:G44)</f>
        <v>0</v>
      </c>
      <c r="H30" s="233"/>
      <c r="I30" s="233">
        <f>SUM(I31:I44)</f>
        <v>0</v>
      </c>
      <c r="J30" s="233"/>
      <c r="K30" s="233">
        <f>SUM(K31:K44)</f>
        <v>0</v>
      </c>
      <c r="L30" s="233"/>
      <c r="M30" s="233">
        <f>SUM(M31:M44)</f>
        <v>0</v>
      </c>
      <c r="N30" s="232"/>
      <c r="O30" s="232">
        <f>SUM(O31:O44)</f>
        <v>3.63</v>
      </c>
      <c r="P30" s="232"/>
      <c r="Q30" s="232">
        <f>SUM(Q31:Q44)</f>
        <v>0</v>
      </c>
      <c r="R30" s="233"/>
      <c r="S30" s="233"/>
      <c r="T30" s="233"/>
      <c r="U30" s="233"/>
      <c r="V30" s="233">
        <f>SUM(V31:V44)</f>
        <v>7.5299999999999994</v>
      </c>
      <c r="W30" s="233"/>
      <c r="X30" s="233"/>
      <c r="Y30" s="233"/>
      <c r="AG30" t="s">
        <v>116</v>
      </c>
    </row>
    <row r="31" spans="1:60" outlineLevel="1" x14ac:dyDescent="0.2">
      <c r="A31" s="241">
        <v>10</v>
      </c>
      <c r="B31" s="242" t="s">
        <v>206</v>
      </c>
      <c r="C31" s="255" t="s">
        <v>207</v>
      </c>
      <c r="D31" s="243" t="s">
        <v>150</v>
      </c>
      <c r="E31" s="244">
        <v>0.15</v>
      </c>
      <c r="F31" s="245"/>
      <c r="G31" s="246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29">
        <v>1.8180000000000001</v>
      </c>
      <c r="O31" s="229">
        <f>ROUND(E31*N31,2)</f>
        <v>0.27</v>
      </c>
      <c r="P31" s="229">
        <v>0</v>
      </c>
      <c r="Q31" s="229">
        <f>ROUND(E31*P31,2)</f>
        <v>0</v>
      </c>
      <c r="R31" s="230"/>
      <c r="S31" s="230" t="s">
        <v>178</v>
      </c>
      <c r="T31" s="230" t="s">
        <v>178</v>
      </c>
      <c r="U31" s="230">
        <v>1.085</v>
      </c>
      <c r="V31" s="230">
        <f>ROUND(E31*U31,2)</f>
        <v>0.16</v>
      </c>
      <c r="W31" s="230"/>
      <c r="X31" s="230" t="s">
        <v>122</v>
      </c>
      <c r="Y31" s="230" t="s">
        <v>123</v>
      </c>
      <c r="Z31" s="210"/>
      <c r="AA31" s="210"/>
      <c r="AB31" s="210"/>
      <c r="AC31" s="210"/>
      <c r="AD31" s="210"/>
      <c r="AE31" s="210"/>
      <c r="AF31" s="210"/>
      <c r="AG31" s="210" t="s">
        <v>165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27"/>
      <c r="B32" s="228"/>
      <c r="C32" s="271" t="s">
        <v>208</v>
      </c>
      <c r="D32" s="263"/>
      <c r="E32" s="264">
        <v>0.15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180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1">
        <v>11</v>
      </c>
      <c r="B33" s="242" t="s">
        <v>209</v>
      </c>
      <c r="C33" s="255" t="s">
        <v>210</v>
      </c>
      <c r="D33" s="243" t="s">
        <v>211</v>
      </c>
      <c r="E33" s="244">
        <v>1</v>
      </c>
      <c r="F33" s="245"/>
      <c r="G33" s="246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21</v>
      </c>
      <c r="M33" s="230">
        <f>G33*(1+L33/100)</f>
        <v>0</v>
      </c>
      <c r="N33" s="229">
        <v>3.0899999999999999E-3</v>
      </c>
      <c r="O33" s="229">
        <f>ROUND(E33*N33,2)</f>
        <v>0</v>
      </c>
      <c r="P33" s="229">
        <v>0</v>
      </c>
      <c r="Q33" s="229">
        <f>ROUND(E33*P33,2)</f>
        <v>0</v>
      </c>
      <c r="R33" s="230"/>
      <c r="S33" s="230" t="s">
        <v>178</v>
      </c>
      <c r="T33" s="230" t="s">
        <v>178</v>
      </c>
      <c r="U33" s="230">
        <v>0.55400000000000005</v>
      </c>
      <c r="V33" s="230">
        <f>ROUND(E33*U33,2)</f>
        <v>0.55000000000000004</v>
      </c>
      <c r="W33" s="230"/>
      <c r="X33" s="230" t="s">
        <v>122</v>
      </c>
      <c r="Y33" s="230" t="s">
        <v>123</v>
      </c>
      <c r="Z33" s="210"/>
      <c r="AA33" s="210"/>
      <c r="AB33" s="210"/>
      <c r="AC33" s="210"/>
      <c r="AD33" s="210"/>
      <c r="AE33" s="210"/>
      <c r="AF33" s="210"/>
      <c r="AG33" s="210" t="s">
        <v>165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27"/>
      <c r="B34" s="228"/>
      <c r="C34" s="271" t="s">
        <v>61</v>
      </c>
      <c r="D34" s="263"/>
      <c r="E34" s="264">
        <v>1</v>
      </c>
      <c r="F34" s="230"/>
      <c r="G34" s="23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180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1">
        <v>12</v>
      </c>
      <c r="B35" s="242" t="s">
        <v>212</v>
      </c>
      <c r="C35" s="255" t="s">
        <v>213</v>
      </c>
      <c r="D35" s="243" t="s">
        <v>150</v>
      </c>
      <c r="E35" s="244">
        <v>1.256</v>
      </c>
      <c r="F35" s="245"/>
      <c r="G35" s="246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29">
        <v>2.5249999999999999</v>
      </c>
      <c r="O35" s="229">
        <f>ROUND(E35*N35,2)</f>
        <v>3.17</v>
      </c>
      <c r="P35" s="229">
        <v>0</v>
      </c>
      <c r="Q35" s="229">
        <f>ROUND(E35*P35,2)</f>
        <v>0</v>
      </c>
      <c r="R35" s="230"/>
      <c r="S35" s="230" t="s">
        <v>178</v>
      </c>
      <c r="T35" s="230" t="s">
        <v>178</v>
      </c>
      <c r="U35" s="230">
        <v>0.48</v>
      </c>
      <c r="V35" s="230">
        <f>ROUND(E35*U35,2)</f>
        <v>0.6</v>
      </c>
      <c r="W35" s="230"/>
      <c r="X35" s="230" t="s">
        <v>122</v>
      </c>
      <c r="Y35" s="230" t="s">
        <v>123</v>
      </c>
      <c r="Z35" s="210"/>
      <c r="AA35" s="210"/>
      <c r="AB35" s="210"/>
      <c r="AC35" s="210"/>
      <c r="AD35" s="210"/>
      <c r="AE35" s="210"/>
      <c r="AF35" s="210"/>
      <c r="AG35" s="210" t="s">
        <v>165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27"/>
      <c r="B36" s="228"/>
      <c r="C36" s="271" t="s">
        <v>214</v>
      </c>
      <c r="D36" s="263"/>
      <c r="E36" s="264">
        <v>1</v>
      </c>
      <c r="F36" s="230"/>
      <c r="G36" s="230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180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27"/>
      <c r="B37" s="228"/>
      <c r="C37" s="271" t="s">
        <v>215</v>
      </c>
      <c r="D37" s="263"/>
      <c r="E37" s="264">
        <v>0.25600000000000001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180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1">
        <v>13</v>
      </c>
      <c r="B38" s="242" t="s">
        <v>216</v>
      </c>
      <c r="C38" s="255" t="s">
        <v>217</v>
      </c>
      <c r="D38" s="243" t="s">
        <v>153</v>
      </c>
      <c r="E38" s="244">
        <v>3.6720000000000002</v>
      </c>
      <c r="F38" s="245"/>
      <c r="G38" s="246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21</v>
      </c>
      <c r="M38" s="230">
        <f>G38*(1+L38/100)</f>
        <v>0</v>
      </c>
      <c r="N38" s="229">
        <v>3.9199999999999999E-2</v>
      </c>
      <c r="O38" s="229">
        <f>ROUND(E38*N38,2)</f>
        <v>0.14000000000000001</v>
      </c>
      <c r="P38" s="229">
        <v>0</v>
      </c>
      <c r="Q38" s="229">
        <f>ROUND(E38*P38,2)</f>
        <v>0</v>
      </c>
      <c r="R38" s="230"/>
      <c r="S38" s="230" t="s">
        <v>178</v>
      </c>
      <c r="T38" s="230" t="s">
        <v>178</v>
      </c>
      <c r="U38" s="230">
        <v>1.05</v>
      </c>
      <c r="V38" s="230">
        <f>ROUND(E38*U38,2)</f>
        <v>3.86</v>
      </c>
      <c r="W38" s="230"/>
      <c r="X38" s="230" t="s">
        <v>122</v>
      </c>
      <c r="Y38" s="230" t="s">
        <v>123</v>
      </c>
      <c r="Z38" s="210"/>
      <c r="AA38" s="210"/>
      <c r="AB38" s="210"/>
      <c r="AC38" s="210"/>
      <c r="AD38" s="210"/>
      <c r="AE38" s="210"/>
      <c r="AF38" s="210"/>
      <c r="AG38" s="210" t="s">
        <v>165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27"/>
      <c r="B39" s="228"/>
      <c r="C39" s="271" t="s">
        <v>218</v>
      </c>
      <c r="D39" s="263"/>
      <c r="E39" s="264">
        <v>2.04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180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27"/>
      <c r="B40" s="228"/>
      <c r="C40" s="271" t="s">
        <v>219</v>
      </c>
      <c r="D40" s="263"/>
      <c r="E40" s="264">
        <v>1.6319999999999999</v>
      </c>
      <c r="F40" s="230"/>
      <c r="G40" s="230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180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1">
        <v>14</v>
      </c>
      <c r="B41" s="242" t="s">
        <v>220</v>
      </c>
      <c r="C41" s="255" t="s">
        <v>221</v>
      </c>
      <c r="D41" s="243" t="s">
        <v>153</v>
      </c>
      <c r="E41" s="244">
        <v>3.6720000000000002</v>
      </c>
      <c r="F41" s="245"/>
      <c r="G41" s="246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21</v>
      </c>
      <c r="M41" s="230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30"/>
      <c r="S41" s="230" t="s">
        <v>178</v>
      </c>
      <c r="T41" s="230" t="s">
        <v>178</v>
      </c>
      <c r="U41" s="230">
        <v>0.32</v>
      </c>
      <c r="V41" s="230">
        <f>ROUND(E41*U41,2)</f>
        <v>1.18</v>
      </c>
      <c r="W41" s="230"/>
      <c r="X41" s="230" t="s">
        <v>122</v>
      </c>
      <c r="Y41" s="230" t="s">
        <v>123</v>
      </c>
      <c r="Z41" s="210"/>
      <c r="AA41" s="210"/>
      <c r="AB41" s="210"/>
      <c r="AC41" s="210"/>
      <c r="AD41" s="210"/>
      <c r="AE41" s="210"/>
      <c r="AF41" s="210"/>
      <c r="AG41" s="210" t="s">
        <v>165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27"/>
      <c r="B42" s="228"/>
      <c r="C42" s="271" t="s">
        <v>222</v>
      </c>
      <c r="D42" s="263"/>
      <c r="E42" s="264">
        <v>3.6720000000000002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180</v>
      </c>
      <c r="AH42" s="210">
        <v>5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1">
        <v>15</v>
      </c>
      <c r="B43" s="242" t="s">
        <v>223</v>
      </c>
      <c r="C43" s="255" t="s">
        <v>224</v>
      </c>
      <c r="D43" s="243" t="s">
        <v>225</v>
      </c>
      <c r="E43" s="244">
        <v>0.05</v>
      </c>
      <c r="F43" s="245"/>
      <c r="G43" s="246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21</v>
      </c>
      <c r="M43" s="230">
        <f>G43*(1+L43/100)</f>
        <v>0</v>
      </c>
      <c r="N43" s="229">
        <v>1.0211600000000001</v>
      </c>
      <c r="O43" s="229">
        <f>ROUND(E43*N43,2)</f>
        <v>0.05</v>
      </c>
      <c r="P43" s="229">
        <v>0</v>
      </c>
      <c r="Q43" s="229">
        <f>ROUND(E43*P43,2)</f>
        <v>0</v>
      </c>
      <c r="R43" s="230"/>
      <c r="S43" s="230" t="s">
        <v>178</v>
      </c>
      <c r="T43" s="230" t="s">
        <v>178</v>
      </c>
      <c r="U43" s="230">
        <v>23.530999999999999</v>
      </c>
      <c r="V43" s="230">
        <f>ROUND(E43*U43,2)</f>
        <v>1.18</v>
      </c>
      <c r="W43" s="230"/>
      <c r="X43" s="230" t="s">
        <v>122</v>
      </c>
      <c r="Y43" s="230" t="s">
        <v>123</v>
      </c>
      <c r="Z43" s="210"/>
      <c r="AA43" s="210"/>
      <c r="AB43" s="210"/>
      <c r="AC43" s="210"/>
      <c r="AD43" s="210"/>
      <c r="AE43" s="210"/>
      <c r="AF43" s="210"/>
      <c r="AG43" s="210" t="s">
        <v>165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27"/>
      <c r="B44" s="228"/>
      <c r="C44" s="271" t="s">
        <v>226</v>
      </c>
      <c r="D44" s="263"/>
      <c r="E44" s="264">
        <v>0.05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180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x14ac:dyDescent="0.2">
      <c r="A45" s="234" t="s">
        <v>115</v>
      </c>
      <c r="B45" s="235" t="s">
        <v>72</v>
      </c>
      <c r="C45" s="253" t="s">
        <v>73</v>
      </c>
      <c r="D45" s="236"/>
      <c r="E45" s="237"/>
      <c r="F45" s="238"/>
      <c r="G45" s="239">
        <f>SUMIF(AG46:AG47,"&lt;&gt;NOR",G46:G47)</f>
        <v>0</v>
      </c>
      <c r="H45" s="233"/>
      <c r="I45" s="233">
        <f>SUM(I46:I47)</f>
        <v>0</v>
      </c>
      <c r="J45" s="233"/>
      <c r="K45" s="233">
        <f>SUM(K46:K47)</f>
        <v>0</v>
      </c>
      <c r="L45" s="233"/>
      <c r="M45" s="233">
        <f>SUM(M46:M47)</f>
        <v>0</v>
      </c>
      <c r="N45" s="232"/>
      <c r="O45" s="232">
        <f>SUM(O46:O47)</f>
        <v>0</v>
      </c>
      <c r="P45" s="232"/>
      <c r="Q45" s="232">
        <f>SUM(Q46:Q47)</f>
        <v>0</v>
      </c>
      <c r="R45" s="233"/>
      <c r="S45" s="233"/>
      <c r="T45" s="233"/>
      <c r="U45" s="233"/>
      <c r="V45" s="233">
        <f>SUM(V46:V47)</f>
        <v>0.3</v>
      </c>
      <c r="W45" s="233"/>
      <c r="X45" s="233"/>
      <c r="Y45" s="233"/>
      <c r="AG45" t="s">
        <v>116</v>
      </c>
    </row>
    <row r="46" spans="1:60" outlineLevel="1" x14ac:dyDescent="0.2">
      <c r="A46" s="241">
        <v>16</v>
      </c>
      <c r="B46" s="242" t="s">
        <v>227</v>
      </c>
      <c r="C46" s="255" t="s">
        <v>228</v>
      </c>
      <c r="D46" s="243" t="s">
        <v>119</v>
      </c>
      <c r="E46" s="244">
        <v>3</v>
      </c>
      <c r="F46" s="245"/>
      <c r="G46" s="246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21</v>
      </c>
      <c r="M46" s="230">
        <f>G46*(1+L46/100)</f>
        <v>0</v>
      </c>
      <c r="N46" s="229">
        <v>7.2999999999999996E-4</v>
      </c>
      <c r="O46" s="229">
        <f>ROUND(E46*N46,2)</f>
        <v>0</v>
      </c>
      <c r="P46" s="229">
        <v>0</v>
      </c>
      <c r="Q46" s="229">
        <f>ROUND(E46*P46,2)</f>
        <v>0</v>
      </c>
      <c r="R46" s="230"/>
      <c r="S46" s="230" t="s">
        <v>178</v>
      </c>
      <c r="T46" s="230" t="s">
        <v>178</v>
      </c>
      <c r="U46" s="230">
        <v>0.10100000000000001</v>
      </c>
      <c r="V46" s="230">
        <f>ROUND(E46*U46,2)</f>
        <v>0.3</v>
      </c>
      <c r="W46" s="230"/>
      <c r="X46" s="230" t="s">
        <v>122</v>
      </c>
      <c r="Y46" s="230" t="s">
        <v>123</v>
      </c>
      <c r="Z46" s="210"/>
      <c r="AA46" s="210"/>
      <c r="AB46" s="210"/>
      <c r="AC46" s="210"/>
      <c r="AD46" s="210"/>
      <c r="AE46" s="210"/>
      <c r="AF46" s="210"/>
      <c r="AG46" s="210" t="s">
        <v>165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27"/>
      <c r="B47" s="228"/>
      <c r="C47" s="271" t="s">
        <v>72</v>
      </c>
      <c r="D47" s="263"/>
      <c r="E47" s="264">
        <v>3</v>
      </c>
      <c r="F47" s="230"/>
      <c r="G47" s="230"/>
      <c r="H47" s="230"/>
      <c r="I47" s="230"/>
      <c r="J47" s="230"/>
      <c r="K47" s="230"/>
      <c r="L47" s="230"/>
      <c r="M47" s="230"/>
      <c r="N47" s="229"/>
      <c r="O47" s="229"/>
      <c r="P47" s="229"/>
      <c r="Q47" s="229"/>
      <c r="R47" s="230"/>
      <c r="S47" s="230"/>
      <c r="T47" s="230"/>
      <c r="U47" s="230"/>
      <c r="V47" s="230"/>
      <c r="W47" s="230"/>
      <c r="X47" s="230"/>
      <c r="Y47" s="230"/>
      <c r="Z47" s="210"/>
      <c r="AA47" s="210"/>
      <c r="AB47" s="210"/>
      <c r="AC47" s="210"/>
      <c r="AD47" s="210"/>
      <c r="AE47" s="210"/>
      <c r="AF47" s="210"/>
      <c r="AG47" s="210" t="s">
        <v>180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x14ac:dyDescent="0.2">
      <c r="A48" s="234" t="s">
        <v>115</v>
      </c>
      <c r="B48" s="235" t="s">
        <v>74</v>
      </c>
      <c r="C48" s="253" t="s">
        <v>75</v>
      </c>
      <c r="D48" s="236"/>
      <c r="E48" s="237"/>
      <c r="F48" s="238"/>
      <c r="G48" s="239">
        <f>SUMIF(AG49:AG70,"&lt;&gt;NOR",G49:G70)</f>
        <v>0</v>
      </c>
      <c r="H48" s="233"/>
      <c r="I48" s="233">
        <f>SUM(I49:I70)</f>
        <v>0</v>
      </c>
      <c r="J48" s="233"/>
      <c r="K48" s="233">
        <f>SUM(K49:K70)</f>
        <v>0</v>
      </c>
      <c r="L48" s="233"/>
      <c r="M48" s="233">
        <f>SUM(M49:M70)</f>
        <v>0</v>
      </c>
      <c r="N48" s="232"/>
      <c r="O48" s="232">
        <f>SUM(O49:O70)</f>
        <v>3.8300000000000005</v>
      </c>
      <c r="P48" s="232"/>
      <c r="Q48" s="232">
        <f>SUM(Q49:Q70)</f>
        <v>0</v>
      </c>
      <c r="R48" s="233"/>
      <c r="S48" s="233"/>
      <c r="T48" s="233"/>
      <c r="U48" s="233"/>
      <c r="V48" s="233">
        <f>SUM(V49:V70)</f>
        <v>3.85</v>
      </c>
      <c r="W48" s="233"/>
      <c r="X48" s="233"/>
      <c r="Y48" s="233"/>
      <c r="AG48" t="s">
        <v>116</v>
      </c>
    </row>
    <row r="49" spans="1:60" ht="22.5" outlineLevel="1" x14ac:dyDescent="0.2">
      <c r="A49" s="241">
        <v>17</v>
      </c>
      <c r="B49" s="242" t="s">
        <v>229</v>
      </c>
      <c r="C49" s="255" t="s">
        <v>230</v>
      </c>
      <c r="D49" s="243" t="s">
        <v>153</v>
      </c>
      <c r="E49" s="244">
        <v>2.48</v>
      </c>
      <c r="F49" s="245"/>
      <c r="G49" s="246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29">
        <v>0.378</v>
      </c>
      <c r="O49" s="229">
        <f>ROUND(E49*N49,2)</f>
        <v>0.94</v>
      </c>
      <c r="P49" s="229">
        <v>0</v>
      </c>
      <c r="Q49" s="229">
        <f>ROUND(E49*P49,2)</f>
        <v>0</v>
      </c>
      <c r="R49" s="230"/>
      <c r="S49" s="230" t="s">
        <v>178</v>
      </c>
      <c r="T49" s="230" t="s">
        <v>178</v>
      </c>
      <c r="U49" s="230">
        <v>2.5999999999999999E-2</v>
      </c>
      <c r="V49" s="230">
        <f>ROUND(E49*U49,2)</f>
        <v>0.06</v>
      </c>
      <c r="W49" s="230"/>
      <c r="X49" s="230" t="s">
        <v>122</v>
      </c>
      <c r="Y49" s="230" t="s">
        <v>123</v>
      </c>
      <c r="Z49" s="210"/>
      <c r="AA49" s="210"/>
      <c r="AB49" s="210"/>
      <c r="AC49" s="210"/>
      <c r="AD49" s="210"/>
      <c r="AE49" s="210"/>
      <c r="AF49" s="210"/>
      <c r="AG49" s="210" t="s">
        <v>165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27"/>
      <c r="B50" s="228"/>
      <c r="C50" s="271" t="s">
        <v>231</v>
      </c>
      <c r="D50" s="263"/>
      <c r="E50" s="264">
        <v>2.48</v>
      </c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180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2.5" outlineLevel="1" x14ac:dyDescent="0.2">
      <c r="A51" s="241">
        <v>18</v>
      </c>
      <c r="B51" s="242" t="s">
        <v>232</v>
      </c>
      <c r="C51" s="255" t="s">
        <v>233</v>
      </c>
      <c r="D51" s="243" t="s">
        <v>225</v>
      </c>
      <c r="E51" s="244">
        <v>1.7927999999999999</v>
      </c>
      <c r="F51" s="245"/>
      <c r="G51" s="246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21</v>
      </c>
      <c r="M51" s="230">
        <f>G51*(1+L51/100)</f>
        <v>0</v>
      </c>
      <c r="N51" s="229">
        <v>1.1000000000000001</v>
      </c>
      <c r="O51" s="229">
        <f>ROUND(E51*N51,2)</f>
        <v>1.97</v>
      </c>
      <c r="P51" s="229">
        <v>0</v>
      </c>
      <c r="Q51" s="229">
        <f>ROUND(E51*P51,2)</f>
        <v>0</v>
      </c>
      <c r="R51" s="230"/>
      <c r="S51" s="230" t="s">
        <v>178</v>
      </c>
      <c r="T51" s="230" t="s">
        <v>178</v>
      </c>
      <c r="U51" s="230">
        <v>0.16300000000000001</v>
      </c>
      <c r="V51" s="230">
        <f>ROUND(E51*U51,2)</f>
        <v>0.28999999999999998</v>
      </c>
      <c r="W51" s="230"/>
      <c r="X51" s="230" t="s">
        <v>122</v>
      </c>
      <c r="Y51" s="230" t="s">
        <v>123</v>
      </c>
      <c r="Z51" s="210"/>
      <c r="AA51" s="210"/>
      <c r="AB51" s="210"/>
      <c r="AC51" s="210"/>
      <c r="AD51" s="210"/>
      <c r="AE51" s="210"/>
      <c r="AF51" s="210"/>
      <c r="AG51" s="210" t="s">
        <v>165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27"/>
      <c r="B52" s="228"/>
      <c r="C52" s="272" t="s">
        <v>234</v>
      </c>
      <c r="D52" s="265"/>
      <c r="E52" s="266"/>
      <c r="F52" s="230"/>
      <c r="G52" s="230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180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27"/>
      <c r="B53" s="228"/>
      <c r="C53" s="273" t="s">
        <v>235</v>
      </c>
      <c r="D53" s="265"/>
      <c r="E53" s="266">
        <v>9.66</v>
      </c>
      <c r="F53" s="230"/>
      <c r="G53" s="230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180</v>
      </c>
      <c r="AH53" s="210">
        <v>2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27"/>
      <c r="B54" s="228"/>
      <c r="C54" s="273" t="s">
        <v>236</v>
      </c>
      <c r="D54" s="265"/>
      <c r="E54" s="266">
        <v>-4.68</v>
      </c>
      <c r="F54" s="230"/>
      <c r="G54" s="23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180</v>
      </c>
      <c r="AH54" s="210">
        <v>2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27"/>
      <c r="B55" s="228"/>
      <c r="C55" s="274" t="s">
        <v>237</v>
      </c>
      <c r="D55" s="267"/>
      <c r="E55" s="268">
        <v>4.9800000000000004</v>
      </c>
      <c r="F55" s="230"/>
      <c r="G55" s="23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180</v>
      </c>
      <c r="AH55" s="210">
        <v>3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27"/>
      <c r="B56" s="228"/>
      <c r="C56" s="272" t="s">
        <v>238</v>
      </c>
      <c r="D56" s="265"/>
      <c r="E56" s="266"/>
      <c r="F56" s="230"/>
      <c r="G56" s="230"/>
      <c r="H56" s="230"/>
      <c r="I56" s="230"/>
      <c r="J56" s="230"/>
      <c r="K56" s="230"/>
      <c r="L56" s="230"/>
      <c r="M56" s="230"/>
      <c r="N56" s="229"/>
      <c r="O56" s="229"/>
      <c r="P56" s="229"/>
      <c r="Q56" s="229"/>
      <c r="R56" s="230"/>
      <c r="S56" s="230"/>
      <c r="T56" s="230"/>
      <c r="U56" s="230"/>
      <c r="V56" s="230"/>
      <c r="W56" s="230"/>
      <c r="X56" s="230"/>
      <c r="Y56" s="230"/>
      <c r="Z56" s="210"/>
      <c r="AA56" s="210"/>
      <c r="AB56" s="210"/>
      <c r="AC56" s="210"/>
      <c r="AD56" s="210"/>
      <c r="AE56" s="210"/>
      <c r="AF56" s="210"/>
      <c r="AG56" s="210" t="s">
        <v>180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27"/>
      <c r="B57" s="228"/>
      <c r="C57" s="271" t="s">
        <v>239</v>
      </c>
      <c r="D57" s="263"/>
      <c r="E57" s="264">
        <v>1.7927999999999999</v>
      </c>
      <c r="F57" s="230"/>
      <c r="G57" s="230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180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41">
        <v>19</v>
      </c>
      <c r="B58" s="242" t="s">
        <v>240</v>
      </c>
      <c r="C58" s="255" t="s">
        <v>241</v>
      </c>
      <c r="D58" s="243" t="s">
        <v>153</v>
      </c>
      <c r="E58" s="244">
        <v>2.48</v>
      </c>
      <c r="F58" s="245"/>
      <c r="G58" s="246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21</v>
      </c>
      <c r="M58" s="230">
        <f>G58*(1+L58/100)</f>
        <v>0</v>
      </c>
      <c r="N58" s="229">
        <v>7.3899999999999993E-2</v>
      </c>
      <c r="O58" s="229">
        <f>ROUND(E58*N58,2)</f>
        <v>0.18</v>
      </c>
      <c r="P58" s="229">
        <v>0</v>
      </c>
      <c r="Q58" s="229">
        <f>ROUND(E58*P58,2)</f>
        <v>0</v>
      </c>
      <c r="R58" s="230"/>
      <c r="S58" s="230" t="s">
        <v>178</v>
      </c>
      <c r="T58" s="230" t="s">
        <v>178</v>
      </c>
      <c r="U58" s="230">
        <v>0.45200000000000001</v>
      </c>
      <c r="V58" s="230">
        <f>ROUND(E58*U58,2)</f>
        <v>1.1200000000000001</v>
      </c>
      <c r="W58" s="230"/>
      <c r="X58" s="230" t="s">
        <v>122</v>
      </c>
      <c r="Y58" s="230" t="s">
        <v>123</v>
      </c>
      <c r="Z58" s="210"/>
      <c r="AA58" s="210"/>
      <c r="AB58" s="210"/>
      <c r="AC58" s="210"/>
      <c r="AD58" s="210"/>
      <c r="AE58" s="210"/>
      <c r="AF58" s="210"/>
      <c r="AG58" s="210" t="s">
        <v>165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27"/>
      <c r="B59" s="228"/>
      <c r="C59" s="271" t="s">
        <v>231</v>
      </c>
      <c r="D59" s="263"/>
      <c r="E59" s="264">
        <v>2.48</v>
      </c>
      <c r="F59" s="230"/>
      <c r="G59" s="230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180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41">
        <v>20</v>
      </c>
      <c r="B60" s="242" t="s">
        <v>242</v>
      </c>
      <c r="C60" s="255" t="s">
        <v>243</v>
      </c>
      <c r="D60" s="243" t="s">
        <v>153</v>
      </c>
      <c r="E60" s="244">
        <v>4.9800000000000004</v>
      </c>
      <c r="F60" s="245"/>
      <c r="G60" s="246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21</v>
      </c>
      <c r="M60" s="230">
        <f>G60*(1+L60/100)</f>
        <v>0</v>
      </c>
      <c r="N60" s="229">
        <v>7.3899999999999993E-2</v>
      </c>
      <c r="O60" s="229">
        <f>ROUND(E60*N60,2)</f>
        <v>0.37</v>
      </c>
      <c r="P60" s="229">
        <v>0</v>
      </c>
      <c r="Q60" s="229">
        <f>ROUND(E60*P60,2)</f>
        <v>0</v>
      </c>
      <c r="R60" s="230"/>
      <c r="S60" s="230" t="s">
        <v>178</v>
      </c>
      <c r="T60" s="230" t="s">
        <v>244</v>
      </c>
      <c r="U60" s="230">
        <v>0.47799999999999998</v>
      </c>
      <c r="V60" s="230">
        <f>ROUND(E60*U60,2)</f>
        <v>2.38</v>
      </c>
      <c r="W60" s="230"/>
      <c r="X60" s="230" t="s">
        <v>122</v>
      </c>
      <c r="Y60" s="230" t="s">
        <v>123</v>
      </c>
      <c r="Z60" s="210"/>
      <c r="AA60" s="210"/>
      <c r="AB60" s="210"/>
      <c r="AC60" s="210"/>
      <c r="AD60" s="210"/>
      <c r="AE60" s="210"/>
      <c r="AF60" s="210"/>
      <c r="AG60" s="210" t="s">
        <v>165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27"/>
      <c r="B61" s="228"/>
      <c r="C61" s="272" t="s">
        <v>234</v>
      </c>
      <c r="D61" s="265"/>
      <c r="E61" s="266"/>
      <c r="F61" s="230"/>
      <c r="G61" s="230"/>
      <c r="H61" s="230"/>
      <c r="I61" s="230"/>
      <c r="J61" s="230"/>
      <c r="K61" s="230"/>
      <c r="L61" s="230"/>
      <c r="M61" s="230"/>
      <c r="N61" s="229"/>
      <c r="O61" s="229"/>
      <c r="P61" s="229"/>
      <c r="Q61" s="229"/>
      <c r="R61" s="230"/>
      <c r="S61" s="230"/>
      <c r="T61" s="230"/>
      <c r="U61" s="230"/>
      <c r="V61" s="230"/>
      <c r="W61" s="230"/>
      <c r="X61" s="230"/>
      <c r="Y61" s="230"/>
      <c r="Z61" s="210"/>
      <c r="AA61" s="210"/>
      <c r="AB61" s="210"/>
      <c r="AC61" s="210"/>
      <c r="AD61" s="210"/>
      <c r="AE61" s="210"/>
      <c r="AF61" s="210"/>
      <c r="AG61" s="210" t="s">
        <v>180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27"/>
      <c r="B62" s="228"/>
      <c r="C62" s="273" t="s">
        <v>235</v>
      </c>
      <c r="D62" s="265"/>
      <c r="E62" s="266">
        <v>9.66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180</v>
      </c>
      <c r="AH62" s="210">
        <v>2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27"/>
      <c r="B63" s="228"/>
      <c r="C63" s="273" t="s">
        <v>236</v>
      </c>
      <c r="D63" s="265"/>
      <c r="E63" s="266">
        <v>-4.68</v>
      </c>
      <c r="F63" s="230"/>
      <c r="G63" s="230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180</v>
      </c>
      <c r="AH63" s="210">
        <v>2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27"/>
      <c r="B64" s="228"/>
      <c r="C64" s="274" t="s">
        <v>237</v>
      </c>
      <c r="D64" s="267"/>
      <c r="E64" s="268">
        <v>4.9800000000000004</v>
      </c>
      <c r="F64" s="230"/>
      <c r="G64" s="23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180</v>
      </c>
      <c r="AH64" s="210">
        <v>3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27"/>
      <c r="B65" s="228"/>
      <c r="C65" s="272" t="s">
        <v>238</v>
      </c>
      <c r="D65" s="265"/>
      <c r="E65" s="266"/>
      <c r="F65" s="230"/>
      <c r="G65" s="230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180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27"/>
      <c r="B66" s="228"/>
      <c r="C66" s="271" t="s">
        <v>245</v>
      </c>
      <c r="D66" s="263"/>
      <c r="E66" s="264">
        <v>4.9800000000000004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180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41">
        <v>21</v>
      </c>
      <c r="B67" s="242" t="s">
        <v>246</v>
      </c>
      <c r="C67" s="255" t="s">
        <v>247</v>
      </c>
      <c r="D67" s="243" t="s">
        <v>153</v>
      </c>
      <c r="E67" s="244">
        <v>2.8519999999999999</v>
      </c>
      <c r="F67" s="245"/>
      <c r="G67" s="246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21</v>
      </c>
      <c r="M67" s="230">
        <f>G67*(1+L67/100)</f>
        <v>0</v>
      </c>
      <c r="N67" s="229">
        <v>0.13100000000000001</v>
      </c>
      <c r="O67" s="229">
        <f>ROUND(E67*N67,2)</f>
        <v>0.37</v>
      </c>
      <c r="P67" s="229">
        <v>0</v>
      </c>
      <c r="Q67" s="229">
        <f>ROUND(E67*P67,2)</f>
        <v>0</v>
      </c>
      <c r="R67" s="230" t="s">
        <v>248</v>
      </c>
      <c r="S67" s="230" t="s">
        <v>178</v>
      </c>
      <c r="T67" s="230" t="s">
        <v>178</v>
      </c>
      <c r="U67" s="230">
        <v>0</v>
      </c>
      <c r="V67" s="230">
        <f>ROUND(E67*U67,2)</f>
        <v>0</v>
      </c>
      <c r="W67" s="230"/>
      <c r="X67" s="230" t="s">
        <v>158</v>
      </c>
      <c r="Y67" s="230" t="s">
        <v>123</v>
      </c>
      <c r="Z67" s="210"/>
      <c r="AA67" s="210"/>
      <c r="AB67" s="210"/>
      <c r="AC67" s="210"/>
      <c r="AD67" s="210"/>
      <c r="AE67" s="210"/>
      <c r="AF67" s="210"/>
      <c r="AG67" s="210" t="s">
        <v>249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27"/>
      <c r="B68" s="228"/>
      <c r="C68" s="271" t="s">
        <v>250</v>
      </c>
      <c r="D68" s="263"/>
      <c r="E68" s="264">
        <v>2.48</v>
      </c>
      <c r="F68" s="230"/>
      <c r="G68" s="23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180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27"/>
      <c r="B69" s="228"/>
      <c r="C69" s="275" t="s">
        <v>251</v>
      </c>
      <c r="D69" s="269"/>
      <c r="E69" s="270">
        <v>0.372</v>
      </c>
      <c r="F69" s="230"/>
      <c r="G69" s="230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180</v>
      </c>
      <c r="AH69" s="210">
        <v>4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27"/>
      <c r="B70" s="228"/>
      <c r="C70" s="275" t="s">
        <v>252</v>
      </c>
      <c r="D70" s="269"/>
      <c r="E70" s="270"/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180</v>
      </c>
      <c r="AH70" s="210">
        <v>4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x14ac:dyDescent="0.2">
      <c r="A71" s="234" t="s">
        <v>115</v>
      </c>
      <c r="B71" s="235" t="s">
        <v>76</v>
      </c>
      <c r="C71" s="253" t="s">
        <v>77</v>
      </c>
      <c r="D71" s="236"/>
      <c r="E71" s="237"/>
      <c r="F71" s="238"/>
      <c r="G71" s="239">
        <f>SUMIF(AG72:AG101,"&lt;&gt;NOR",G72:G101)</f>
        <v>0</v>
      </c>
      <c r="H71" s="233"/>
      <c r="I71" s="233">
        <f>SUM(I72:I101)</f>
        <v>0</v>
      </c>
      <c r="J71" s="233"/>
      <c r="K71" s="233">
        <f>SUM(K72:K101)</f>
        <v>0</v>
      </c>
      <c r="L71" s="233"/>
      <c r="M71" s="233">
        <f>SUM(M72:M101)</f>
        <v>0</v>
      </c>
      <c r="N71" s="232"/>
      <c r="O71" s="232">
        <f>SUM(O72:O101)</f>
        <v>3.87</v>
      </c>
      <c r="P71" s="232"/>
      <c r="Q71" s="232">
        <f>SUM(Q72:Q101)</f>
        <v>0</v>
      </c>
      <c r="R71" s="233"/>
      <c r="S71" s="233"/>
      <c r="T71" s="233"/>
      <c r="U71" s="233"/>
      <c r="V71" s="233">
        <f>SUM(V72:V101)</f>
        <v>33.200000000000003</v>
      </c>
      <c r="W71" s="233"/>
      <c r="X71" s="233"/>
      <c r="Y71" s="233"/>
      <c r="AG71" t="s">
        <v>116</v>
      </c>
    </row>
    <row r="72" spans="1:60" outlineLevel="1" x14ac:dyDescent="0.2">
      <c r="A72" s="241">
        <v>22</v>
      </c>
      <c r="B72" s="242" t="s">
        <v>253</v>
      </c>
      <c r="C72" s="255" t="s">
        <v>254</v>
      </c>
      <c r="D72" s="243" t="s">
        <v>211</v>
      </c>
      <c r="E72" s="244">
        <v>2</v>
      </c>
      <c r="F72" s="245"/>
      <c r="G72" s="246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21</v>
      </c>
      <c r="M72" s="230">
        <f>G72*(1+L72/100)</f>
        <v>0</v>
      </c>
      <c r="N72" s="229">
        <v>0.25080000000000002</v>
      </c>
      <c r="O72" s="229">
        <f>ROUND(E72*N72,2)</f>
        <v>0.5</v>
      </c>
      <c r="P72" s="229">
        <v>0</v>
      </c>
      <c r="Q72" s="229">
        <f>ROUND(E72*P72,2)</f>
        <v>0</v>
      </c>
      <c r="R72" s="230"/>
      <c r="S72" s="230" t="s">
        <v>178</v>
      </c>
      <c r="T72" s="230" t="s">
        <v>178</v>
      </c>
      <c r="U72" s="230">
        <v>0.81799999999999995</v>
      </c>
      <c r="V72" s="230">
        <f>ROUND(E72*U72,2)</f>
        <v>1.64</v>
      </c>
      <c r="W72" s="230"/>
      <c r="X72" s="230" t="s">
        <v>122</v>
      </c>
      <c r="Y72" s="230" t="s">
        <v>123</v>
      </c>
      <c r="Z72" s="210"/>
      <c r="AA72" s="210"/>
      <c r="AB72" s="210"/>
      <c r="AC72" s="210"/>
      <c r="AD72" s="210"/>
      <c r="AE72" s="210"/>
      <c r="AF72" s="210"/>
      <c r="AG72" s="210" t="s">
        <v>165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27"/>
      <c r="B73" s="228"/>
      <c r="C73" s="271" t="s">
        <v>255</v>
      </c>
      <c r="D73" s="263"/>
      <c r="E73" s="264">
        <v>1</v>
      </c>
      <c r="F73" s="230"/>
      <c r="G73" s="230"/>
      <c r="H73" s="230"/>
      <c r="I73" s="230"/>
      <c r="J73" s="230"/>
      <c r="K73" s="230"/>
      <c r="L73" s="230"/>
      <c r="M73" s="230"/>
      <c r="N73" s="229"/>
      <c r="O73" s="229"/>
      <c r="P73" s="229"/>
      <c r="Q73" s="229"/>
      <c r="R73" s="230"/>
      <c r="S73" s="230"/>
      <c r="T73" s="230"/>
      <c r="U73" s="230"/>
      <c r="V73" s="230"/>
      <c r="W73" s="230"/>
      <c r="X73" s="230"/>
      <c r="Y73" s="230"/>
      <c r="Z73" s="210"/>
      <c r="AA73" s="210"/>
      <c r="AB73" s="210"/>
      <c r="AC73" s="210"/>
      <c r="AD73" s="210"/>
      <c r="AE73" s="210"/>
      <c r="AF73" s="210"/>
      <c r="AG73" s="210" t="s">
        <v>180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27"/>
      <c r="B74" s="228"/>
      <c r="C74" s="271" t="s">
        <v>256</v>
      </c>
      <c r="D74" s="263"/>
      <c r="E74" s="264">
        <v>1</v>
      </c>
      <c r="F74" s="230"/>
      <c r="G74" s="230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180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2.5" outlineLevel="1" x14ac:dyDescent="0.2">
      <c r="A75" s="241">
        <v>23</v>
      </c>
      <c r="B75" s="242" t="s">
        <v>257</v>
      </c>
      <c r="C75" s="255" t="s">
        <v>258</v>
      </c>
      <c r="D75" s="243" t="s">
        <v>211</v>
      </c>
      <c r="E75" s="244">
        <v>2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21</v>
      </c>
      <c r="M75" s="230">
        <f>G75*(1+L75/100)</f>
        <v>0</v>
      </c>
      <c r="N75" s="229">
        <v>0</v>
      </c>
      <c r="O75" s="229">
        <f>ROUND(E75*N75,2)</f>
        <v>0</v>
      </c>
      <c r="P75" s="229">
        <v>0</v>
      </c>
      <c r="Q75" s="229">
        <f>ROUND(E75*P75,2)</f>
        <v>0</v>
      </c>
      <c r="R75" s="230"/>
      <c r="S75" s="230" t="s">
        <v>178</v>
      </c>
      <c r="T75" s="230" t="s">
        <v>178</v>
      </c>
      <c r="U75" s="230">
        <v>0.2</v>
      </c>
      <c r="V75" s="230">
        <f>ROUND(E75*U75,2)</f>
        <v>0.4</v>
      </c>
      <c r="W75" s="230"/>
      <c r="X75" s="230" t="s">
        <v>122</v>
      </c>
      <c r="Y75" s="230" t="s">
        <v>123</v>
      </c>
      <c r="Z75" s="210"/>
      <c r="AA75" s="210"/>
      <c r="AB75" s="210"/>
      <c r="AC75" s="210"/>
      <c r="AD75" s="210"/>
      <c r="AE75" s="210"/>
      <c r="AF75" s="210"/>
      <c r="AG75" s="210" t="s">
        <v>165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27"/>
      <c r="B76" s="228"/>
      <c r="C76" s="271" t="s">
        <v>259</v>
      </c>
      <c r="D76" s="263"/>
      <c r="E76" s="264">
        <v>1</v>
      </c>
      <c r="F76" s="230"/>
      <c r="G76" s="230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180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27"/>
      <c r="B77" s="228"/>
      <c r="C77" s="271" t="s">
        <v>260</v>
      </c>
      <c r="D77" s="263"/>
      <c r="E77" s="264">
        <v>1</v>
      </c>
      <c r="F77" s="230"/>
      <c r="G77" s="230"/>
      <c r="H77" s="230"/>
      <c r="I77" s="230"/>
      <c r="J77" s="230"/>
      <c r="K77" s="230"/>
      <c r="L77" s="230"/>
      <c r="M77" s="230"/>
      <c r="N77" s="229"/>
      <c r="O77" s="229"/>
      <c r="P77" s="229"/>
      <c r="Q77" s="229"/>
      <c r="R77" s="230"/>
      <c r="S77" s="230"/>
      <c r="T77" s="230"/>
      <c r="U77" s="230"/>
      <c r="V77" s="230"/>
      <c r="W77" s="230"/>
      <c r="X77" s="230"/>
      <c r="Y77" s="230"/>
      <c r="Z77" s="210"/>
      <c r="AA77" s="210"/>
      <c r="AB77" s="210"/>
      <c r="AC77" s="210"/>
      <c r="AD77" s="210"/>
      <c r="AE77" s="210"/>
      <c r="AF77" s="210"/>
      <c r="AG77" s="210" t="s">
        <v>180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41">
        <v>24</v>
      </c>
      <c r="B78" s="242" t="s">
        <v>261</v>
      </c>
      <c r="C78" s="255" t="s">
        <v>262</v>
      </c>
      <c r="D78" s="243" t="s">
        <v>153</v>
      </c>
      <c r="E78" s="244">
        <v>64.64</v>
      </c>
      <c r="F78" s="245"/>
      <c r="G78" s="246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21</v>
      </c>
      <c r="M78" s="230">
        <f>G78*(1+L78/100)</f>
        <v>0</v>
      </c>
      <c r="N78" s="229">
        <v>7.6000000000000004E-4</v>
      </c>
      <c r="O78" s="229">
        <f>ROUND(E78*N78,2)</f>
        <v>0.05</v>
      </c>
      <c r="P78" s="229">
        <v>0</v>
      </c>
      <c r="Q78" s="229">
        <f>ROUND(E78*P78,2)</f>
        <v>0</v>
      </c>
      <c r="R78" s="230"/>
      <c r="S78" s="230" t="s">
        <v>178</v>
      </c>
      <c r="T78" s="230" t="s">
        <v>178</v>
      </c>
      <c r="U78" s="230">
        <v>0.311</v>
      </c>
      <c r="V78" s="230">
        <f>ROUND(E78*U78,2)</f>
        <v>20.100000000000001</v>
      </c>
      <c r="W78" s="230"/>
      <c r="X78" s="230" t="s">
        <v>122</v>
      </c>
      <c r="Y78" s="230" t="s">
        <v>123</v>
      </c>
      <c r="Z78" s="210"/>
      <c r="AA78" s="210"/>
      <c r="AB78" s="210"/>
      <c r="AC78" s="210"/>
      <c r="AD78" s="210"/>
      <c r="AE78" s="210"/>
      <c r="AF78" s="210"/>
      <c r="AG78" s="210" t="s">
        <v>165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">
      <c r="A79" s="227"/>
      <c r="B79" s="228"/>
      <c r="C79" s="271" t="s">
        <v>263</v>
      </c>
      <c r="D79" s="263"/>
      <c r="E79" s="264">
        <v>60.64</v>
      </c>
      <c r="F79" s="230"/>
      <c r="G79" s="230"/>
      <c r="H79" s="230"/>
      <c r="I79" s="230"/>
      <c r="J79" s="230"/>
      <c r="K79" s="230"/>
      <c r="L79" s="230"/>
      <c r="M79" s="230"/>
      <c r="N79" s="229"/>
      <c r="O79" s="229"/>
      <c r="P79" s="229"/>
      <c r="Q79" s="229"/>
      <c r="R79" s="230"/>
      <c r="S79" s="230"/>
      <c r="T79" s="230"/>
      <c r="U79" s="230"/>
      <c r="V79" s="230"/>
      <c r="W79" s="230"/>
      <c r="X79" s="230"/>
      <c r="Y79" s="230"/>
      <c r="Z79" s="210"/>
      <c r="AA79" s="210"/>
      <c r="AB79" s="210"/>
      <c r="AC79" s="210"/>
      <c r="AD79" s="210"/>
      <c r="AE79" s="210"/>
      <c r="AF79" s="210"/>
      <c r="AG79" s="210" t="s">
        <v>180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27"/>
      <c r="B80" s="228"/>
      <c r="C80" s="271" t="s">
        <v>264</v>
      </c>
      <c r="D80" s="263"/>
      <c r="E80" s="264">
        <v>4</v>
      </c>
      <c r="F80" s="230"/>
      <c r="G80" s="230"/>
      <c r="H80" s="230"/>
      <c r="I80" s="230"/>
      <c r="J80" s="230"/>
      <c r="K80" s="230"/>
      <c r="L80" s="230"/>
      <c r="M80" s="230"/>
      <c r="N80" s="229"/>
      <c r="O80" s="229"/>
      <c r="P80" s="229"/>
      <c r="Q80" s="229"/>
      <c r="R80" s="230"/>
      <c r="S80" s="230"/>
      <c r="T80" s="230"/>
      <c r="U80" s="230"/>
      <c r="V80" s="230"/>
      <c r="W80" s="230"/>
      <c r="X80" s="230"/>
      <c r="Y80" s="230"/>
      <c r="Z80" s="210"/>
      <c r="AA80" s="210"/>
      <c r="AB80" s="210"/>
      <c r="AC80" s="210"/>
      <c r="AD80" s="210"/>
      <c r="AE80" s="210"/>
      <c r="AF80" s="210"/>
      <c r="AG80" s="210" t="s">
        <v>180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41">
        <v>25</v>
      </c>
      <c r="B81" s="242" t="s">
        <v>265</v>
      </c>
      <c r="C81" s="255" t="s">
        <v>266</v>
      </c>
      <c r="D81" s="243" t="s">
        <v>153</v>
      </c>
      <c r="E81" s="244">
        <v>65.84</v>
      </c>
      <c r="F81" s="245"/>
      <c r="G81" s="246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21</v>
      </c>
      <c r="M81" s="230">
        <f>G81*(1+L81/100)</f>
        <v>0</v>
      </c>
      <c r="N81" s="229">
        <v>0</v>
      </c>
      <c r="O81" s="229">
        <f>ROUND(E81*N81,2)</f>
        <v>0</v>
      </c>
      <c r="P81" s="229">
        <v>0</v>
      </c>
      <c r="Q81" s="229">
        <f>ROUND(E81*P81,2)</f>
        <v>0</v>
      </c>
      <c r="R81" s="230"/>
      <c r="S81" s="230" t="s">
        <v>178</v>
      </c>
      <c r="T81" s="230" t="s">
        <v>178</v>
      </c>
      <c r="U81" s="230">
        <v>0.125</v>
      </c>
      <c r="V81" s="230">
        <f>ROUND(E81*U81,2)</f>
        <v>8.23</v>
      </c>
      <c r="W81" s="230"/>
      <c r="X81" s="230" t="s">
        <v>122</v>
      </c>
      <c r="Y81" s="230" t="s">
        <v>123</v>
      </c>
      <c r="Z81" s="210"/>
      <c r="AA81" s="210"/>
      <c r="AB81" s="210"/>
      <c r="AC81" s="210"/>
      <c r="AD81" s="210"/>
      <c r="AE81" s="210"/>
      <c r="AF81" s="210"/>
      <c r="AG81" s="210" t="s">
        <v>165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27"/>
      <c r="B82" s="228"/>
      <c r="C82" s="271" t="s">
        <v>267</v>
      </c>
      <c r="D82" s="263"/>
      <c r="E82" s="264">
        <v>61.84</v>
      </c>
      <c r="F82" s="230"/>
      <c r="G82" s="230"/>
      <c r="H82" s="230"/>
      <c r="I82" s="230"/>
      <c r="J82" s="230"/>
      <c r="K82" s="230"/>
      <c r="L82" s="230"/>
      <c r="M82" s="230"/>
      <c r="N82" s="229"/>
      <c r="O82" s="229"/>
      <c r="P82" s="229"/>
      <c r="Q82" s="229"/>
      <c r="R82" s="230"/>
      <c r="S82" s="230"/>
      <c r="T82" s="230"/>
      <c r="U82" s="230"/>
      <c r="V82" s="230"/>
      <c r="W82" s="230"/>
      <c r="X82" s="230"/>
      <c r="Y82" s="230"/>
      <c r="Z82" s="210"/>
      <c r="AA82" s="210"/>
      <c r="AB82" s="210"/>
      <c r="AC82" s="210"/>
      <c r="AD82" s="210"/>
      <c r="AE82" s="210"/>
      <c r="AF82" s="210"/>
      <c r="AG82" s="210" t="s">
        <v>180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27"/>
      <c r="B83" s="228"/>
      <c r="C83" s="271" t="s">
        <v>264</v>
      </c>
      <c r="D83" s="263"/>
      <c r="E83" s="264">
        <v>4</v>
      </c>
      <c r="F83" s="230"/>
      <c r="G83" s="230"/>
      <c r="H83" s="230"/>
      <c r="I83" s="230"/>
      <c r="J83" s="230"/>
      <c r="K83" s="230"/>
      <c r="L83" s="230"/>
      <c r="M83" s="230"/>
      <c r="N83" s="229"/>
      <c r="O83" s="229"/>
      <c r="P83" s="229"/>
      <c r="Q83" s="229"/>
      <c r="R83" s="230"/>
      <c r="S83" s="230"/>
      <c r="T83" s="230"/>
      <c r="U83" s="230"/>
      <c r="V83" s="230"/>
      <c r="W83" s="230"/>
      <c r="X83" s="230"/>
      <c r="Y83" s="230"/>
      <c r="Z83" s="210"/>
      <c r="AA83" s="210"/>
      <c r="AB83" s="210"/>
      <c r="AC83" s="210"/>
      <c r="AD83" s="210"/>
      <c r="AE83" s="210"/>
      <c r="AF83" s="210"/>
      <c r="AG83" s="210" t="s">
        <v>180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1">
        <v>26</v>
      </c>
      <c r="B84" s="242" t="s">
        <v>268</v>
      </c>
      <c r="C84" s="255" t="s">
        <v>269</v>
      </c>
      <c r="D84" s="243" t="s">
        <v>119</v>
      </c>
      <c r="E84" s="244">
        <v>8.23</v>
      </c>
      <c r="F84" s="245"/>
      <c r="G84" s="246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21</v>
      </c>
      <c r="M84" s="230">
        <f>G84*(1+L84/100)</f>
        <v>0</v>
      </c>
      <c r="N84" s="229">
        <v>0.188</v>
      </c>
      <c r="O84" s="229">
        <f>ROUND(E84*N84,2)</f>
        <v>1.55</v>
      </c>
      <c r="P84" s="229">
        <v>0</v>
      </c>
      <c r="Q84" s="229">
        <f>ROUND(E84*P84,2)</f>
        <v>0</v>
      </c>
      <c r="R84" s="230"/>
      <c r="S84" s="230" t="s">
        <v>178</v>
      </c>
      <c r="T84" s="230" t="s">
        <v>178</v>
      </c>
      <c r="U84" s="230">
        <v>0.27200000000000002</v>
      </c>
      <c r="V84" s="230">
        <f>ROUND(E84*U84,2)</f>
        <v>2.2400000000000002</v>
      </c>
      <c r="W84" s="230"/>
      <c r="X84" s="230" t="s">
        <v>122</v>
      </c>
      <c r="Y84" s="230" t="s">
        <v>123</v>
      </c>
      <c r="Z84" s="210"/>
      <c r="AA84" s="210"/>
      <c r="AB84" s="210"/>
      <c r="AC84" s="210"/>
      <c r="AD84" s="210"/>
      <c r="AE84" s="210"/>
      <c r="AF84" s="210"/>
      <c r="AG84" s="210" t="s">
        <v>165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2" x14ac:dyDescent="0.2">
      <c r="A85" s="227"/>
      <c r="B85" s="228"/>
      <c r="C85" s="271" t="s">
        <v>270</v>
      </c>
      <c r="D85" s="263"/>
      <c r="E85" s="264">
        <v>8.23</v>
      </c>
      <c r="F85" s="230"/>
      <c r="G85" s="230"/>
      <c r="H85" s="230"/>
      <c r="I85" s="230"/>
      <c r="J85" s="230"/>
      <c r="K85" s="230"/>
      <c r="L85" s="230"/>
      <c r="M85" s="230"/>
      <c r="N85" s="229"/>
      <c r="O85" s="229"/>
      <c r="P85" s="229"/>
      <c r="Q85" s="229"/>
      <c r="R85" s="230"/>
      <c r="S85" s="230"/>
      <c r="T85" s="230"/>
      <c r="U85" s="230"/>
      <c r="V85" s="230"/>
      <c r="W85" s="230"/>
      <c r="X85" s="230"/>
      <c r="Y85" s="230"/>
      <c r="Z85" s="210"/>
      <c r="AA85" s="210"/>
      <c r="AB85" s="210"/>
      <c r="AC85" s="210"/>
      <c r="AD85" s="210"/>
      <c r="AE85" s="210"/>
      <c r="AF85" s="210"/>
      <c r="AG85" s="210" t="s">
        <v>180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41">
        <v>27</v>
      </c>
      <c r="B86" s="242" t="s">
        <v>271</v>
      </c>
      <c r="C86" s="255" t="s">
        <v>272</v>
      </c>
      <c r="D86" s="243" t="s">
        <v>150</v>
      </c>
      <c r="E86" s="244">
        <v>0.41149999999999998</v>
      </c>
      <c r="F86" s="245"/>
      <c r="G86" s="246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21</v>
      </c>
      <c r="M86" s="230">
        <f>G86*(1+L86/100)</f>
        <v>0</v>
      </c>
      <c r="N86" s="229">
        <v>2.5249999999999999</v>
      </c>
      <c r="O86" s="229">
        <f>ROUND(E86*N86,2)</f>
        <v>1.04</v>
      </c>
      <c r="P86" s="229">
        <v>0</v>
      </c>
      <c r="Q86" s="229">
        <f>ROUND(E86*P86,2)</f>
        <v>0</v>
      </c>
      <c r="R86" s="230"/>
      <c r="S86" s="230" t="s">
        <v>178</v>
      </c>
      <c r="T86" s="230" t="s">
        <v>178</v>
      </c>
      <c r="U86" s="230">
        <v>1.4419999999999999</v>
      </c>
      <c r="V86" s="230">
        <f>ROUND(E86*U86,2)</f>
        <v>0.59</v>
      </c>
      <c r="W86" s="230"/>
      <c r="X86" s="230" t="s">
        <v>122</v>
      </c>
      <c r="Y86" s="230" t="s">
        <v>123</v>
      </c>
      <c r="Z86" s="210"/>
      <c r="AA86" s="210"/>
      <c r="AB86" s="210"/>
      <c r="AC86" s="210"/>
      <c r="AD86" s="210"/>
      <c r="AE86" s="210"/>
      <c r="AF86" s="210"/>
      <c r="AG86" s="210" t="s">
        <v>165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27"/>
      <c r="B87" s="228"/>
      <c r="C87" s="271" t="s">
        <v>273</v>
      </c>
      <c r="D87" s="263"/>
      <c r="E87" s="264">
        <v>0.41149999999999998</v>
      </c>
      <c r="F87" s="230"/>
      <c r="G87" s="230"/>
      <c r="H87" s="230"/>
      <c r="I87" s="230"/>
      <c r="J87" s="230"/>
      <c r="K87" s="230"/>
      <c r="L87" s="230"/>
      <c r="M87" s="230"/>
      <c r="N87" s="229"/>
      <c r="O87" s="229"/>
      <c r="P87" s="229"/>
      <c r="Q87" s="229"/>
      <c r="R87" s="230"/>
      <c r="S87" s="230"/>
      <c r="T87" s="230"/>
      <c r="U87" s="230"/>
      <c r="V87" s="230"/>
      <c r="W87" s="230"/>
      <c r="X87" s="230"/>
      <c r="Y87" s="230"/>
      <c r="Z87" s="210"/>
      <c r="AA87" s="210"/>
      <c r="AB87" s="210"/>
      <c r="AC87" s="210"/>
      <c r="AD87" s="210"/>
      <c r="AE87" s="210"/>
      <c r="AF87" s="210"/>
      <c r="AG87" s="210" t="s">
        <v>180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7">
        <v>28</v>
      </c>
      <c r="B88" s="248" t="s">
        <v>274</v>
      </c>
      <c r="C88" s="254" t="s">
        <v>275</v>
      </c>
      <c r="D88" s="249" t="s">
        <v>133</v>
      </c>
      <c r="E88" s="250">
        <v>2</v>
      </c>
      <c r="F88" s="251"/>
      <c r="G88" s="252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21</v>
      </c>
      <c r="M88" s="230">
        <f>G88*(1+L88/100)</f>
        <v>0</v>
      </c>
      <c r="N88" s="229">
        <v>0</v>
      </c>
      <c r="O88" s="229">
        <f>ROUND(E88*N88,2)</f>
        <v>0</v>
      </c>
      <c r="P88" s="229">
        <v>0</v>
      </c>
      <c r="Q88" s="229">
        <f>ROUND(E88*P88,2)</f>
        <v>0</v>
      </c>
      <c r="R88" s="230"/>
      <c r="S88" s="230" t="s">
        <v>120</v>
      </c>
      <c r="T88" s="230" t="s">
        <v>121</v>
      </c>
      <c r="U88" s="230">
        <v>0</v>
      </c>
      <c r="V88" s="230">
        <f>ROUND(E88*U88,2)</f>
        <v>0</v>
      </c>
      <c r="W88" s="230"/>
      <c r="X88" s="230" t="s">
        <v>122</v>
      </c>
      <c r="Y88" s="230" t="s">
        <v>123</v>
      </c>
      <c r="Z88" s="210"/>
      <c r="AA88" s="210"/>
      <c r="AB88" s="210"/>
      <c r="AC88" s="210"/>
      <c r="AD88" s="210"/>
      <c r="AE88" s="210"/>
      <c r="AF88" s="210"/>
      <c r="AG88" s="210" t="s">
        <v>165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7">
        <v>29</v>
      </c>
      <c r="B89" s="248" t="s">
        <v>276</v>
      </c>
      <c r="C89" s="254" t="s">
        <v>277</v>
      </c>
      <c r="D89" s="249" t="s">
        <v>211</v>
      </c>
      <c r="E89" s="250">
        <v>1</v>
      </c>
      <c r="F89" s="251"/>
      <c r="G89" s="252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21</v>
      </c>
      <c r="M89" s="230">
        <f>G89*(1+L89/100)</f>
        <v>0</v>
      </c>
      <c r="N89" s="229">
        <v>5.1000000000000004E-3</v>
      </c>
      <c r="O89" s="229">
        <f>ROUND(E89*N89,2)</f>
        <v>0.01</v>
      </c>
      <c r="P89" s="229">
        <v>0</v>
      </c>
      <c r="Q89" s="229">
        <f>ROUND(E89*P89,2)</f>
        <v>0</v>
      </c>
      <c r="R89" s="230" t="s">
        <v>248</v>
      </c>
      <c r="S89" s="230" t="s">
        <v>178</v>
      </c>
      <c r="T89" s="230" t="s">
        <v>178</v>
      </c>
      <c r="U89" s="230">
        <v>0</v>
      </c>
      <c r="V89" s="230">
        <f>ROUND(E89*U89,2)</f>
        <v>0</v>
      </c>
      <c r="W89" s="230"/>
      <c r="X89" s="230" t="s">
        <v>158</v>
      </c>
      <c r="Y89" s="230" t="s">
        <v>123</v>
      </c>
      <c r="Z89" s="210"/>
      <c r="AA89" s="210"/>
      <c r="AB89" s="210"/>
      <c r="AC89" s="210"/>
      <c r="AD89" s="210"/>
      <c r="AE89" s="210"/>
      <c r="AF89" s="210"/>
      <c r="AG89" s="210" t="s">
        <v>249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7">
        <v>30</v>
      </c>
      <c r="B90" s="248" t="s">
        <v>278</v>
      </c>
      <c r="C90" s="254" t="s">
        <v>279</v>
      </c>
      <c r="D90" s="249" t="s">
        <v>211</v>
      </c>
      <c r="E90" s="250">
        <v>1</v>
      </c>
      <c r="F90" s="251"/>
      <c r="G90" s="252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21</v>
      </c>
      <c r="M90" s="230">
        <f>G90*(1+L90/100)</f>
        <v>0</v>
      </c>
      <c r="N90" s="229">
        <v>3.0000000000000001E-3</v>
      </c>
      <c r="O90" s="229">
        <f>ROUND(E90*N90,2)</f>
        <v>0</v>
      </c>
      <c r="P90" s="229">
        <v>0</v>
      </c>
      <c r="Q90" s="229">
        <f>ROUND(E90*P90,2)</f>
        <v>0</v>
      </c>
      <c r="R90" s="230" t="s">
        <v>248</v>
      </c>
      <c r="S90" s="230" t="s">
        <v>178</v>
      </c>
      <c r="T90" s="230" t="s">
        <v>178</v>
      </c>
      <c r="U90" s="230">
        <v>0</v>
      </c>
      <c r="V90" s="230">
        <f>ROUND(E90*U90,2)</f>
        <v>0</v>
      </c>
      <c r="W90" s="230"/>
      <c r="X90" s="230" t="s">
        <v>158</v>
      </c>
      <c r="Y90" s="230" t="s">
        <v>123</v>
      </c>
      <c r="Z90" s="210"/>
      <c r="AA90" s="210"/>
      <c r="AB90" s="210"/>
      <c r="AC90" s="210"/>
      <c r="AD90" s="210"/>
      <c r="AE90" s="210"/>
      <c r="AF90" s="210"/>
      <c r="AG90" s="210" t="s">
        <v>249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47">
        <v>31</v>
      </c>
      <c r="B91" s="248" t="s">
        <v>280</v>
      </c>
      <c r="C91" s="254" t="s">
        <v>281</v>
      </c>
      <c r="D91" s="249" t="s">
        <v>211</v>
      </c>
      <c r="E91" s="250">
        <v>1</v>
      </c>
      <c r="F91" s="251"/>
      <c r="G91" s="252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21</v>
      </c>
      <c r="M91" s="230">
        <f>G91*(1+L91/100)</f>
        <v>0</v>
      </c>
      <c r="N91" s="229">
        <v>0</v>
      </c>
      <c r="O91" s="229">
        <f>ROUND(E91*N91,2)</f>
        <v>0</v>
      </c>
      <c r="P91" s="229">
        <v>0</v>
      </c>
      <c r="Q91" s="229">
        <f>ROUND(E91*P91,2)</f>
        <v>0</v>
      </c>
      <c r="R91" s="230" t="s">
        <v>248</v>
      </c>
      <c r="S91" s="230" t="s">
        <v>178</v>
      </c>
      <c r="T91" s="230" t="s">
        <v>178</v>
      </c>
      <c r="U91" s="230">
        <v>0</v>
      </c>
      <c r="V91" s="230">
        <f>ROUND(E91*U91,2)</f>
        <v>0</v>
      </c>
      <c r="W91" s="230"/>
      <c r="X91" s="230" t="s">
        <v>158</v>
      </c>
      <c r="Y91" s="230" t="s">
        <v>123</v>
      </c>
      <c r="Z91" s="210"/>
      <c r="AA91" s="210"/>
      <c r="AB91" s="210"/>
      <c r="AC91" s="210"/>
      <c r="AD91" s="210"/>
      <c r="AE91" s="210"/>
      <c r="AF91" s="210"/>
      <c r="AG91" s="210" t="s">
        <v>249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1">
        <v>32</v>
      </c>
      <c r="B92" s="242" t="s">
        <v>282</v>
      </c>
      <c r="C92" s="255" t="s">
        <v>283</v>
      </c>
      <c r="D92" s="243" t="s">
        <v>211</v>
      </c>
      <c r="E92" s="244">
        <v>1</v>
      </c>
      <c r="F92" s="245"/>
      <c r="G92" s="246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29">
        <v>0</v>
      </c>
      <c r="O92" s="229">
        <f>ROUND(E92*N92,2)</f>
        <v>0</v>
      </c>
      <c r="P92" s="229">
        <v>0</v>
      </c>
      <c r="Q92" s="229">
        <f>ROUND(E92*P92,2)</f>
        <v>0</v>
      </c>
      <c r="R92" s="230" t="s">
        <v>248</v>
      </c>
      <c r="S92" s="230" t="s">
        <v>178</v>
      </c>
      <c r="T92" s="230" t="s">
        <v>178</v>
      </c>
      <c r="U92" s="230">
        <v>0</v>
      </c>
      <c r="V92" s="230">
        <f>ROUND(E92*U92,2)</f>
        <v>0</v>
      </c>
      <c r="W92" s="230"/>
      <c r="X92" s="230" t="s">
        <v>158</v>
      </c>
      <c r="Y92" s="230" t="s">
        <v>123</v>
      </c>
      <c r="Z92" s="210"/>
      <c r="AA92" s="210"/>
      <c r="AB92" s="210"/>
      <c r="AC92" s="210"/>
      <c r="AD92" s="210"/>
      <c r="AE92" s="210"/>
      <c r="AF92" s="210"/>
      <c r="AG92" s="210" t="s">
        <v>249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27"/>
      <c r="B93" s="228"/>
      <c r="C93" s="271" t="s">
        <v>61</v>
      </c>
      <c r="D93" s="263"/>
      <c r="E93" s="264">
        <v>1</v>
      </c>
      <c r="F93" s="230"/>
      <c r="G93" s="230"/>
      <c r="H93" s="230"/>
      <c r="I93" s="230"/>
      <c r="J93" s="230"/>
      <c r="K93" s="230"/>
      <c r="L93" s="230"/>
      <c r="M93" s="230"/>
      <c r="N93" s="229"/>
      <c r="O93" s="229"/>
      <c r="P93" s="229"/>
      <c r="Q93" s="229"/>
      <c r="R93" s="230"/>
      <c r="S93" s="230"/>
      <c r="T93" s="230"/>
      <c r="U93" s="230"/>
      <c r="V93" s="230"/>
      <c r="W93" s="230"/>
      <c r="X93" s="230"/>
      <c r="Y93" s="230"/>
      <c r="Z93" s="210"/>
      <c r="AA93" s="210"/>
      <c r="AB93" s="210"/>
      <c r="AC93" s="210"/>
      <c r="AD93" s="210"/>
      <c r="AE93" s="210"/>
      <c r="AF93" s="210"/>
      <c r="AG93" s="210" t="s">
        <v>180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41">
        <v>33</v>
      </c>
      <c r="B94" s="242" t="s">
        <v>284</v>
      </c>
      <c r="C94" s="255" t="s">
        <v>285</v>
      </c>
      <c r="D94" s="243" t="s">
        <v>211</v>
      </c>
      <c r="E94" s="244">
        <v>3</v>
      </c>
      <c r="F94" s="245"/>
      <c r="G94" s="246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21</v>
      </c>
      <c r="M94" s="230">
        <f>G94*(1+L94/100)</f>
        <v>0</v>
      </c>
      <c r="N94" s="229">
        <v>0</v>
      </c>
      <c r="O94" s="229">
        <f>ROUND(E94*N94,2)</f>
        <v>0</v>
      </c>
      <c r="P94" s="229">
        <v>0</v>
      </c>
      <c r="Q94" s="229">
        <f>ROUND(E94*P94,2)</f>
        <v>0</v>
      </c>
      <c r="R94" s="230" t="s">
        <v>248</v>
      </c>
      <c r="S94" s="230" t="s">
        <v>178</v>
      </c>
      <c r="T94" s="230" t="s">
        <v>178</v>
      </c>
      <c r="U94" s="230">
        <v>0</v>
      </c>
      <c r="V94" s="230">
        <f>ROUND(E94*U94,2)</f>
        <v>0</v>
      </c>
      <c r="W94" s="230"/>
      <c r="X94" s="230" t="s">
        <v>158</v>
      </c>
      <c r="Y94" s="230" t="s">
        <v>123</v>
      </c>
      <c r="Z94" s="210"/>
      <c r="AA94" s="210"/>
      <c r="AB94" s="210"/>
      <c r="AC94" s="210"/>
      <c r="AD94" s="210"/>
      <c r="AE94" s="210"/>
      <c r="AF94" s="210"/>
      <c r="AG94" s="210" t="s">
        <v>249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27"/>
      <c r="B95" s="228"/>
      <c r="C95" s="271" t="s">
        <v>286</v>
      </c>
      <c r="D95" s="263"/>
      <c r="E95" s="264">
        <v>2</v>
      </c>
      <c r="F95" s="230"/>
      <c r="G95" s="230"/>
      <c r="H95" s="230"/>
      <c r="I95" s="230"/>
      <c r="J95" s="230"/>
      <c r="K95" s="230"/>
      <c r="L95" s="230"/>
      <c r="M95" s="230"/>
      <c r="N95" s="229"/>
      <c r="O95" s="229"/>
      <c r="P95" s="229"/>
      <c r="Q95" s="229"/>
      <c r="R95" s="230"/>
      <c r="S95" s="230"/>
      <c r="T95" s="230"/>
      <c r="U95" s="230"/>
      <c r="V95" s="230"/>
      <c r="W95" s="230"/>
      <c r="X95" s="230"/>
      <c r="Y95" s="230"/>
      <c r="Z95" s="210"/>
      <c r="AA95" s="210"/>
      <c r="AB95" s="210"/>
      <c r="AC95" s="210"/>
      <c r="AD95" s="210"/>
      <c r="AE95" s="210"/>
      <c r="AF95" s="210"/>
      <c r="AG95" s="210" t="s">
        <v>180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27"/>
      <c r="B96" s="228"/>
      <c r="C96" s="271" t="s">
        <v>259</v>
      </c>
      <c r="D96" s="263"/>
      <c r="E96" s="264">
        <v>1</v>
      </c>
      <c r="F96" s="230"/>
      <c r="G96" s="230"/>
      <c r="H96" s="230"/>
      <c r="I96" s="230"/>
      <c r="J96" s="230"/>
      <c r="K96" s="230"/>
      <c r="L96" s="230"/>
      <c r="M96" s="230"/>
      <c r="N96" s="229"/>
      <c r="O96" s="229"/>
      <c r="P96" s="229"/>
      <c r="Q96" s="229"/>
      <c r="R96" s="230"/>
      <c r="S96" s="230"/>
      <c r="T96" s="230"/>
      <c r="U96" s="230"/>
      <c r="V96" s="230"/>
      <c r="W96" s="230"/>
      <c r="X96" s="230"/>
      <c r="Y96" s="230"/>
      <c r="Z96" s="210"/>
      <c r="AA96" s="210"/>
      <c r="AB96" s="210"/>
      <c r="AC96" s="210"/>
      <c r="AD96" s="210"/>
      <c r="AE96" s="210"/>
      <c r="AF96" s="210"/>
      <c r="AG96" s="210" t="s">
        <v>180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47">
        <v>34</v>
      </c>
      <c r="B97" s="248" t="s">
        <v>287</v>
      </c>
      <c r="C97" s="254" t="s">
        <v>288</v>
      </c>
      <c r="D97" s="249" t="s">
        <v>211</v>
      </c>
      <c r="E97" s="250">
        <v>1</v>
      </c>
      <c r="F97" s="251"/>
      <c r="G97" s="252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21</v>
      </c>
      <c r="M97" s="230">
        <f>G97*(1+L97/100)</f>
        <v>0</v>
      </c>
      <c r="N97" s="229">
        <v>0</v>
      </c>
      <c r="O97" s="229">
        <f>ROUND(E97*N97,2)</f>
        <v>0</v>
      </c>
      <c r="P97" s="229">
        <v>0</v>
      </c>
      <c r="Q97" s="229">
        <f>ROUND(E97*P97,2)</f>
        <v>0</v>
      </c>
      <c r="R97" s="230" t="s">
        <v>248</v>
      </c>
      <c r="S97" s="230" t="s">
        <v>178</v>
      </c>
      <c r="T97" s="230" t="s">
        <v>178</v>
      </c>
      <c r="U97" s="230">
        <v>0</v>
      </c>
      <c r="V97" s="230">
        <f>ROUND(E97*U97,2)</f>
        <v>0</v>
      </c>
      <c r="W97" s="230"/>
      <c r="X97" s="230" t="s">
        <v>158</v>
      </c>
      <c r="Y97" s="230" t="s">
        <v>123</v>
      </c>
      <c r="Z97" s="210"/>
      <c r="AA97" s="210"/>
      <c r="AB97" s="210"/>
      <c r="AC97" s="210"/>
      <c r="AD97" s="210"/>
      <c r="AE97" s="210"/>
      <c r="AF97" s="210"/>
      <c r="AG97" s="210" t="s">
        <v>249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41">
        <v>35</v>
      </c>
      <c r="B98" s="242" t="s">
        <v>289</v>
      </c>
      <c r="C98" s="255" t="s">
        <v>290</v>
      </c>
      <c r="D98" s="243" t="s">
        <v>211</v>
      </c>
      <c r="E98" s="244">
        <v>9.0530000000000008</v>
      </c>
      <c r="F98" s="245"/>
      <c r="G98" s="246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21</v>
      </c>
      <c r="M98" s="230">
        <f>G98*(1+L98/100)</f>
        <v>0</v>
      </c>
      <c r="N98" s="229">
        <v>0.08</v>
      </c>
      <c r="O98" s="229">
        <f>ROUND(E98*N98,2)</f>
        <v>0.72</v>
      </c>
      <c r="P98" s="229">
        <v>0</v>
      </c>
      <c r="Q98" s="229">
        <f>ROUND(E98*P98,2)</f>
        <v>0</v>
      </c>
      <c r="R98" s="230" t="s">
        <v>248</v>
      </c>
      <c r="S98" s="230" t="s">
        <v>178</v>
      </c>
      <c r="T98" s="230" t="s">
        <v>244</v>
      </c>
      <c r="U98" s="230">
        <v>0</v>
      </c>
      <c r="V98" s="230">
        <f>ROUND(E98*U98,2)</f>
        <v>0</v>
      </c>
      <c r="W98" s="230"/>
      <c r="X98" s="230" t="s">
        <v>158</v>
      </c>
      <c r="Y98" s="230" t="s">
        <v>123</v>
      </c>
      <c r="Z98" s="210"/>
      <c r="AA98" s="210"/>
      <c r="AB98" s="210"/>
      <c r="AC98" s="210"/>
      <c r="AD98" s="210"/>
      <c r="AE98" s="210"/>
      <c r="AF98" s="210"/>
      <c r="AG98" s="210" t="s">
        <v>249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27"/>
      <c r="B99" s="228"/>
      <c r="C99" s="271" t="s">
        <v>291</v>
      </c>
      <c r="D99" s="263"/>
      <c r="E99" s="264">
        <v>8.23</v>
      </c>
      <c r="F99" s="230"/>
      <c r="G99" s="230"/>
      <c r="H99" s="230"/>
      <c r="I99" s="230"/>
      <c r="J99" s="230"/>
      <c r="K99" s="230"/>
      <c r="L99" s="230"/>
      <c r="M99" s="230"/>
      <c r="N99" s="229"/>
      <c r="O99" s="229"/>
      <c r="P99" s="229"/>
      <c r="Q99" s="229"/>
      <c r="R99" s="230"/>
      <c r="S99" s="230"/>
      <c r="T99" s="230"/>
      <c r="U99" s="230"/>
      <c r="V99" s="230"/>
      <c r="W99" s="230"/>
      <c r="X99" s="230"/>
      <c r="Y99" s="230"/>
      <c r="Z99" s="210"/>
      <c r="AA99" s="210"/>
      <c r="AB99" s="210"/>
      <c r="AC99" s="210"/>
      <c r="AD99" s="210"/>
      <c r="AE99" s="210"/>
      <c r="AF99" s="210"/>
      <c r="AG99" s="210" t="s">
        <v>180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27"/>
      <c r="B100" s="228"/>
      <c r="C100" s="275" t="s">
        <v>292</v>
      </c>
      <c r="D100" s="269"/>
      <c r="E100" s="270">
        <v>0.82299999999999995</v>
      </c>
      <c r="F100" s="230"/>
      <c r="G100" s="230"/>
      <c r="H100" s="230"/>
      <c r="I100" s="230"/>
      <c r="J100" s="230"/>
      <c r="K100" s="230"/>
      <c r="L100" s="230"/>
      <c r="M100" s="230"/>
      <c r="N100" s="229"/>
      <c r="O100" s="229"/>
      <c r="P100" s="229"/>
      <c r="Q100" s="229"/>
      <c r="R100" s="230"/>
      <c r="S100" s="230"/>
      <c r="T100" s="230"/>
      <c r="U100" s="230"/>
      <c r="V100" s="230"/>
      <c r="W100" s="230"/>
      <c r="X100" s="230"/>
      <c r="Y100" s="230"/>
      <c r="Z100" s="210"/>
      <c r="AA100" s="210"/>
      <c r="AB100" s="210"/>
      <c r="AC100" s="210"/>
      <c r="AD100" s="210"/>
      <c r="AE100" s="210"/>
      <c r="AF100" s="210"/>
      <c r="AG100" s="210" t="s">
        <v>180</v>
      </c>
      <c r="AH100" s="210">
        <v>4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27"/>
      <c r="B101" s="228"/>
      <c r="C101" s="275" t="s">
        <v>252</v>
      </c>
      <c r="D101" s="269"/>
      <c r="E101" s="270"/>
      <c r="F101" s="230"/>
      <c r="G101" s="230"/>
      <c r="H101" s="230"/>
      <c r="I101" s="230"/>
      <c r="J101" s="230"/>
      <c r="K101" s="230"/>
      <c r="L101" s="230"/>
      <c r="M101" s="230"/>
      <c r="N101" s="229"/>
      <c r="O101" s="229"/>
      <c r="P101" s="229"/>
      <c r="Q101" s="229"/>
      <c r="R101" s="230"/>
      <c r="S101" s="230"/>
      <c r="T101" s="230"/>
      <c r="U101" s="230"/>
      <c r="V101" s="230"/>
      <c r="W101" s="230"/>
      <c r="X101" s="230"/>
      <c r="Y101" s="230"/>
      <c r="Z101" s="210"/>
      <c r="AA101" s="210"/>
      <c r="AB101" s="210"/>
      <c r="AC101" s="210"/>
      <c r="AD101" s="210"/>
      <c r="AE101" s="210"/>
      <c r="AF101" s="210"/>
      <c r="AG101" s="210" t="s">
        <v>180</v>
      </c>
      <c r="AH101" s="210">
        <v>4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x14ac:dyDescent="0.2">
      <c r="A102" s="234" t="s">
        <v>115</v>
      </c>
      <c r="B102" s="235" t="s">
        <v>78</v>
      </c>
      <c r="C102" s="253" t="s">
        <v>79</v>
      </c>
      <c r="D102" s="236"/>
      <c r="E102" s="237"/>
      <c r="F102" s="238"/>
      <c r="G102" s="239">
        <f>SUMIF(AG103:AG103,"&lt;&gt;NOR",G103:G103)</f>
        <v>0</v>
      </c>
      <c r="H102" s="233"/>
      <c r="I102" s="233">
        <f>SUM(I103:I103)</f>
        <v>0</v>
      </c>
      <c r="J102" s="233"/>
      <c r="K102" s="233">
        <f>SUM(K103:K103)</f>
        <v>0</v>
      </c>
      <c r="L102" s="233"/>
      <c r="M102" s="233">
        <f>SUM(M103:M103)</f>
        <v>0</v>
      </c>
      <c r="N102" s="232"/>
      <c r="O102" s="232">
        <f>SUM(O103:O103)</f>
        <v>0</v>
      </c>
      <c r="P102" s="232"/>
      <c r="Q102" s="232">
        <f>SUM(Q103:Q103)</f>
        <v>0.16</v>
      </c>
      <c r="R102" s="233"/>
      <c r="S102" s="233"/>
      <c r="T102" s="233"/>
      <c r="U102" s="233"/>
      <c r="V102" s="233">
        <f>SUM(V103:V103)</f>
        <v>1.18</v>
      </c>
      <c r="W102" s="233"/>
      <c r="X102" s="233"/>
      <c r="Y102" s="233"/>
      <c r="AG102" t="s">
        <v>116</v>
      </c>
    </row>
    <row r="103" spans="1:60" outlineLevel="1" x14ac:dyDescent="0.2">
      <c r="A103" s="247">
        <v>36</v>
      </c>
      <c r="B103" s="248" t="s">
        <v>293</v>
      </c>
      <c r="C103" s="254" t="s">
        <v>294</v>
      </c>
      <c r="D103" s="249" t="s">
        <v>211</v>
      </c>
      <c r="E103" s="250">
        <v>2</v>
      </c>
      <c r="F103" s="251"/>
      <c r="G103" s="252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21</v>
      </c>
      <c r="M103" s="230">
        <f>G103*(1+L103/100)</f>
        <v>0</v>
      </c>
      <c r="N103" s="229">
        <v>0</v>
      </c>
      <c r="O103" s="229">
        <f>ROUND(E103*N103,2)</f>
        <v>0</v>
      </c>
      <c r="P103" s="229">
        <v>8.2000000000000003E-2</v>
      </c>
      <c r="Q103" s="229">
        <f>ROUND(E103*P103,2)</f>
        <v>0.16</v>
      </c>
      <c r="R103" s="230"/>
      <c r="S103" s="230" t="s">
        <v>178</v>
      </c>
      <c r="T103" s="230" t="s">
        <v>244</v>
      </c>
      <c r="U103" s="230">
        <v>0.58799999999999997</v>
      </c>
      <c r="V103" s="230">
        <f>ROUND(E103*U103,2)</f>
        <v>1.18</v>
      </c>
      <c r="W103" s="230"/>
      <c r="X103" s="230" t="s">
        <v>122</v>
      </c>
      <c r="Y103" s="230" t="s">
        <v>123</v>
      </c>
      <c r="Z103" s="210"/>
      <c r="AA103" s="210"/>
      <c r="AB103" s="210"/>
      <c r="AC103" s="210"/>
      <c r="AD103" s="210"/>
      <c r="AE103" s="210"/>
      <c r="AF103" s="210"/>
      <c r="AG103" s="210" t="s">
        <v>165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x14ac:dyDescent="0.2">
      <c r="A104" s="234" t="s">
        <v>115</v>
      </c>
      <c r="B104" s="235" t="s">
        <v>80</v>
      </c>
      <c r="C104" s="253" t="s">
        <v>81</v>
      </c>
      <c r="D104" s="236"/>
      <c r="E104" s="237"/>
      <c r="F104" s="238"/>
      <c r="G104" s="239">
        <f>SUMIF(AG105:AG105,"&lt;&gt;NOR",G105:G105)</f>
        <v>0</v>
      </c>
      <c r="H104" s="233"/>
      <c r="I104" s="233">
        <f>SUM(I105:I105)</f>
        <v>0</v>
      </c>
      <c r="J104" s="233"/>
      <c r="K104" s="233">
        <f>SUM(K105:K105)</f>
        <v>0</v>
      </c>
      <c r="L104" s="233"/>
      <c r="M104" s="233">
        <f>SUM(M105:M105)</f>
        <v>0</v>
      </c>
      <c r="N104" s="232"/>
      <c r="O104" s="232">
        <f>SUM(O105:O105)</f>
        <v>0</v>
      </c>
      <c r="P104" s="232"/>
      <c r="Q104" s="232">
        <f>SUM(Q105:Q105)</f>
        <v>0</v>
      </c>
      <c r="R104" s="233"/>
      <c r="S104" s="233"/>
      <c r="T104" s="233"/>
      <c r="U104" s="233"/>
      <c r="V104" s="233">
        <f>SUM(V105:V105)</f>
        <v>4.43</v>
      </c>
      <c r="W104" s="233"/>
      <c r="X104" s="233"/>
      <c r="Y104" s="233"/>
      <c r="AG104" t="s">
        <v>116</v>
      </c>
    </row>
    <row r="105" spans="1:60" outlineLevel="1" x14ac:dyDescent="0.2">
      <c r="A105" s="247">
        <v>37</v>
      </c>
      <c r="B105" s="248" t="s">
        <v>295</v>
      </c>
      <c r="C105" s="254" t="s">
        <v>296</v>
      </c>
      <c r="D105" s="249" t="s">
        <v>225</v>
      </c>
      <c r="E105" s="250">
        <v>11.34815</v>
      </c>
      <c r="F105" s="251"/>
      <c r="G105" s="252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21</v>
      </c>
      <c r="M105" s="230">
        <f>G105*(1+L105/100)</f>
        <v>0</v>
      </c>
      <c r="N105" s="229">
        <v>0</v>
      </c>
      <c r="O105" s="229">
        <f>ROUND(E105*N105,2)</f>
        <v>0</v>
      </c>
      <c r="P105" s="229">
        <v>0</v>
      </c>
      <c r="Q105" s="229">
        <f>ROUND(E105*P105,2)</f>
        <v>0</v>
      </c>
      <c r="R105" s="230"/>
      <c r="S105" s="230" t="s">
        <v>178</v>
      </c>
      <c r="T105" s="230" t="s">
        <v>178</v>
      </c>
      <c r="U105" s="230">
        <v>0.39</v>
      </c>
      <c r="V105" s="230">
        <f>ROUND(E105*U105,2)</f>
        <v>4.43</v>
      </c>
      <c r="W105" s="230"/>
      <c r="X105" s="230" t="s">
        <v>297</v>
      </c>
      <c r="Y105" s="230" t="s">
        <v>123</v>
      </c>
      <c r="Z105" s="210"/>
      <c r="AA105" s="210"/>
      <c r="AB105" s="210"/>
      <c r="AC105" s="210"/>
      <c r="AD105" s="210"/>
      <c r="AE105" s="210"/>
      <c r="AF105" s="210"/>
      <c r="AG105" s="210" t="s">
        <v>298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x14ac:dyDescent="0.2">
      <c r="A106" s="234" t="s">
        <v>115</v>
      </c>
      <c r="B106" s="235" t="s">
        <v>84</v>
      </c>
      <c r="C106" s="253" t="s">
        <v>85</v>
      </c>
      <c r="D106" s="236"/>
      <c r="E106" s="237"/>
      <c r="F106" s="238"/>
      <c r="G106" s="239">
        <f>SUMIF(AG107:AG111,"&lt;&gt;NOR",G107:G111)</f>
        <v>0</v>
      </c>
      <c r="H106" s="233"/>
      <c r="I106" s="233">
        <f>SUM(I107:I111)</f>
        <v>0</v>
      </c>
      <c r="J106" s="233"/>
      <c r="K106" s="233">
        <f>SUM(K107:K111)</f>
        <v>0</v>
      </c>
      <c r="L106" s="233"/>
      <c r="M106" s="233">
        <f>SUM(M107:M111)</f>
        <v>0</v>
      </c>
      <c r="N106" s="232"/>
      <c r="O106" s="232">
        <f>SUM(O107:O111)</f>
        <v>0</v>
      </c>
      <c r="P106" s="232"/>
      <c r="Q106" s="232">
        <f>SUM(Q107:Q111)</f>
        <v>0</v>
      </c>
      <c r="R106" s="233"/>
      <c r="S106" s="233"/>
      <c r="T106" s="233"/>
      <c r="U106" s="233"/>
      <c r="V106" s="233">
        <f>SUM(V107:V111)</f>
        <v>1.82</v>
      </c>
      <c r="W106" s="233"/>
      <c r="X106" s="233"/>
      <c r="Y106" s="233"/>
      <c r="AG106" t="s">
        <v>116</v>
      </c>
    </row>
    <row r="107" spans="1:60" outlineLevel="1" x14ac:dyDescent="0.2">
      <c r="A107" s="247">
        <v>38</v>
      </c>
      <c r="B107" s="248" t="s">
        <v>299</v>
      </c>
      <c r="C107" s="254" t="s">
        <v>300</v>
      </c>
      <c r="D107" s="249" t="s">
        <v>225</v>
      </c>
      <c r="E107" s="250">
        <v>3.0634999999999999</v>
      </c>
      <c r="F107" s="251"/>
      <c r="G107" s="252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21</v>
      </c>
      <c r="M107" s="230">
        <f>G107*(1+L107/100)</f>
        <v>0</v>
      </c>
      <c r="N107" s="229">
        <v>0</v>
      </c>
      <c r="O107" s="229">
        <f>ROUND(E107*N107,2)</f>
        <v>0</v>
      </c>
      <c r="P107" s="229">
        <v>0</v>
      </c>
      <c r="Q107" s="229">
        <f>ROUND(E107*P107,2)</f>
        <v>0</v>
      </c>
      <c r="R107" s="230"/>
      <c r="S107" s="230" t="s">
        <v>178</v>
      </c>
      <c r="T107" s="230" t="s">
        <v>178</v>
      </c>
      <c r="U107" s="230">
        <v>9.9000000000000005E-2</v>
      </c>
      <c r="V107" s="230">
        <f>ROUND(E107*U107,2)</f>
        <v>0.3</v>
      </c>
      <c r="W107" s="230"/>
      <c r="X107" s="230" t="s">
        <v>301</v>
      </c>
      <c r="Y107" s="230" t="s">
        <v>123</v>
      </c>
      <c r="Z107" s="210"/>
      <c r="AA107" s="210"/>
      <c r="AB107" s="210"/>
      <c r="AC107" s="210"/>
      <c r="AD107" s="210"/>
      <c r="AE107" s="210"/>
      <c r="AF107" s="210"/>
      <c r="AG107" s="210" t="s">
        <v>302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47">
        <v>39</v>
      </c>
      <c r="B108" s="248" t="s">
        <v>303</v>
      </c>
      <c r="C108" s="254" t="s">
        <v>304</v>
      </c>
      <c r="D108" s="249" t="s">
        <v>225</v>
      </c>
      <c r="E108" s="250">
        <v>3.0634999999999999</v>
      </c>
      <c r="F108" s="251"/>
      <c r="G108" s="252">
        <f>ROUND(E108*F108,2)</f>
        <v>0</v>
      </c>
      <c r="H108" s="231"/>
      <c r="I108" s="230">
        <f>ROUND(E108*H108,2)</f>
        <v>0</v>
      </c>
      <c r="J108" s="231"/>
      <c r="K108" s="230">
        <f>ROUND(E108*J108,2)</f>
        <v>0</v>
      </c>
      <c r="L108" s="230">
        <v>21</v>
      </c>
      <c r="M108" s="230">
        <f>G108*(1+L108/100)</f>
        <v>0</v>
      </c>
      <c r="N108" s="229">
        <v>0</v>
      </c>
      <c r="O108" s="229">
        <f>ROUND(E108*N108,2)</f>
        <v>0</v>
      </c>
      <c r="P108" s="229">
        <v>0</v>
      </c>
      <c r="Q108" s="229">
        <f>ROUND(E108*P108,2)</f>
        <v>0</v>
      </c>
      <c r="R108" s="230"/>
      <c r="S108" s="230" t="s">
        <v>178</v>
      </c>
      <c r="T108" s="230" t="s">
        <v>178</v>
      </c>
      <c r="U108" s="230">
        <v>0.49</v>
      </c>
      <c r="V108" s="230">
        <f>ROUND(E108*U108,2)</f>
        <v>1.5</v>
      </c>
      <c r="W108" s="230"/>
      <c r="X108" s="230" t="s">
        <v>301</v>
      </c>
      <c r="Y108" s="230" t="s">
        <v>123</v>
      </c>
      <c r="Z108" s="210"/>
      <c r="AA108" s="210"/>
      <c r="AB108" s="210"/>
      <c r="AC108" s="210"/>
      <c r="AD108" s="210"/>
      <c r="AE108" s="210"/>
      <c r="AF108" s="210"/>
      <c r="AG108" s="210" t="s">
        <v>302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47">
        <v>40</v>
      </c>
      <c r="B109" s="248" t="s">
        <v>305</v>
      </c>
      <c r="C109" s="254" t="s">
        <v>306</v>
      </c>
      <c r="D109" s="249" t="s">
        <v>225</v>
      </c>
      <c r="E109" s="250">
        <v>58.206499999999998</v>
      </c>
      <c r="F109" s="251"/>
      <c r="G109" s="252">
        <f>ROUND(E109*F109,2)</f>
        <v>0</v>
      </c>
      <c r="H109" s="231"/>
      <c r="I109" s="230">
        <f>ROUND(E109*H109,2)</f>
        <v>0</v>
      </c>
      <c r="J109" s="231"/>
      <c r="K109" s="230">
        <f>ROUND(E109*J109,2)</f>
        <v>0</v>
      </c>
      <c r="L109" s="230">
        <v>21</v>
      </c>
      <c r="M109" s="230">
        <f>G109*(1+L109/100)</f>
        <v>0</v>
      </c>
      <c r="N109" s="229">
        <v>0</v>
      </c>
      <c r="O109" s="229">
        <f>ROUND(E109*N109,2)</f>
        <v>0</v>
      </c>
      <c r="P109" s="229">
        <v>0</v>
      </c>
      <c r="Q109" s="229">
        <f>ROUND(E109*P109,2)</f>
        <v>0</v>
      </c>
      <c r="R109" s="230"/>
      <c r="S109" s="230" t="s">
        <v>178</v>
      </c>
      <c r="T109" s="230" t="s">
        <v>178</v>
      </c>
      <c r="U109" s="230">
        <v>0</v>
      </c>
      <c r="V109" s="230">
        <f>ROUND(E109*U109,2)</f>
        <v>0</v>
      </c>
      <c r="W109" s="230"/>
      <c r="X109" s="230" t="s">
        <v>301</v>
      </c>
      <c r="Y109" s="230" t="s">
        <v>123</v>
      </c>
      <c r="Z109" s="210"/>
      <c r="AA109" s="210"/>
      <c r="AB109" s="210"/>
      <c r="AC109" s="210"/>
      <c r="AD109" s="210"/>
      <c r="AE109" s="210"/>
      <c r="AF109" s="210"/>
      <c r="AG109" s="210" t="s">
        <v>302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47">
        <v>41</v>
      </c>
      <c r="B110" s="248" t="s">
        <v>307</v>
      </c>
      <c r="C110" s="254" t="s">
        <v>308</v>
      </c>
      <c r="D110" s="249" t="s">
        <v>225</v>
      </c>
      <c r="E110" s="250">
        <v>3.0634999999999999</v>
      </c>
      <c r="F110" s="251"/>
      <c r="G110" s="252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21</v>
      </c>
      <c r="M110" s="230">
        <f>G110*(1+L110/100)</f>
        <v>0</v>
      </c>
      <c r="N110" s="229">
        <v>0</v>
      </c>
      <c r="O110" s="229">
        <f>ROUND(E110*N110,2)</f>
        <v>0</v>
      </c>
      <c r="P110" s="229">
        <v>0</v>
      </c>
      <c r="Q110" s="229">
        <f>ROUND(E110*P110,2)</f>
        <v>0</v>
      </c>
      <c r="R110" s="230"/>
      <c r="S110" s="230" t="s">
        <v>178</v>
      </c>
      <c r="T110" s="230" t="s">
        <v>178</v>
      </c>
      <c r="U110" s="230">
        <v>0</v>
      </c>
      <c r="V110" s="230">
        <f>ROUND(E110*U110,2)</f>
        <v>0</v>
      </c>
      <c r="W110" s="230"/>
      <c r="X110" s="230" t="s">
        <v>301</v>
      </c>
      <c r="Y110" s="230" t="s">
        <v>123</v>
      </c>
      <c r="Z110" s="210"/>
      <c r="AA110" s="210"/>
      <c r="AB110" s="210"/>
      <c r="AC110" s="210"/>
      <c r="AD110" s="210"/>
      <c r="AE110" s="210"/>
      <c r="AF110" s="210"/>
      <c r="AG110" s="210" t="s">
        <v>302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41">
        <v>42</v>
      </c>
      <c r="B111" s="242" t="s">
        <v>309</v>
      </c>
      <c r="C111" s="255" t="s">
        <v>310</v>
      </c>
      <c r="D111" s="243" t="s">
        <v>225</v>
      </c>
      <c r="E111" s="244">
        <v>3.0634999999999999</v>
      </c>
      <c r="F111" s="245"/>
      <c r="G111" s="246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21</v>
      </c>
      <c r="M111" s="230">
        <f>G111*(1+L111/100)</f>
        <v>0</v>
      </c>
      <c r="N111" s="229">
        <v>0</v>
      </c>
      <c r="O111" s="229">
        <f>ROUND(E111*N111,2)</f>
        <v>0</v>
      </c>
      <c r="P111" s="229">
        <v>0</v>
      </c>
      <c r="Q111" s="229">
        <f>ROUND(E111*P111,2)</f>
        <v>0</v>
      </c>
      <c r="R111" s="230"/>
      <c r="S111" s="230" t="s">
        <v>178</v>
      </c>
      <c r="T111" s="230" t="s">
        <v>178</v>
      </c>
      <c r="U111" s="230">
        <v>6.0000000000000001E-3</v>
      </c>
      <c r="V111" s="230">
        <f>ROUND(E111*U111,2)</f>
        <v>0.02</v>
      </c>
      <c r="W111" s="230"/>
      <c r="X111" s="230" t="s">
        <v>301</v>
      </c>
      <c r="Y111" s="230" t="s">
        <v>123</v>
      </c>
      <c r="Z111" s="210"/>
      <c r="AA111" s="210"/>
      <c r="AB111" s="210"/>
      <c r="AC111" s="210"/>
      <c r="AD111" s="210"/>
      <c r="AE111" s="210"/>
      <c r="AF111" s="210"/>
      <c r="AG111" s="210" t="s">
        <v>302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x14ac:dyDescent="0.2">
      <c r="A112" s="3"/>
      <c r="B112" s="4"/>
      <c r="C112" s="256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AE112">
        <v>15</v>
      </c>
      <c r="AF112">
        <v>21</v>
      </c>
      <c r="AG112" t="s">
        <v>101</v>
      </c>
    </row>
    <row r="113" spans="1:33" x14ac:dyDescent="0.2">
      <c r="A113" s="213"/>
      <c r="B113" s="214" t="s">
        <v>31</v>
      </c>
      <c r="C113" s="257"/>
      <c r="D113" s="215"/>
      <c r="E113" s="216"/>
      <c r="F113" s="216"/>
      <c r="G113" s="240">
        <f>G8+G30+G45+G48+G71+G102+G104+G106</f>
        <v>0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AE113">
        <f>SUMIF(L7:L111,AE112,G7:G111)</f>
        <v>0</v>
      </c>
      <c r="AF113">
        <f>SUMIF(L7:L111,AF112,G7:G111)</f>
        <v>0</v>
      </c>
      <c r="AG113" t="s">
        <v>172</v>
      </c>
    </row>
    <row r="114" spans="1:33" x14ac:dyDescent="0.2">
      <c r="A114" s="3"/>
      <c r="B114" s="4"/>
      <c r="C114" s="256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 x14ac:dyDescent="0.2">
      <c r="A115" s="3"/>
      <c r="B115" s="4"/>
      <c r="C115" s="256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33" x14ac:dyDescent="0.2">
      <c r="A116" s="217" t="s">
        <v>173</v>
      </c>
      <c r="B116" s="217"/>
      <c r="C116" s="258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33" x14ac:dyDescent="0.2">
      <c r="A117" s="218"/>
      <c r="B117" s="219"/>
      <c r="C117" s="259"/>
      <c r="D117" s="219"/>
      <c r="E117" s="219"/>
      <c r="F117" s="219"/>
      <c r="G117" s="220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AG117" t="s">
        <v>174</v>
      </c>
    </row>
    <row r="118" spans="1:33" x14ac:dyDescent="0.2">
      <c r="A118" s="221"/>
      <c r="B118" s="222"/>
      <c r="C118" s="260"/>
      <c r="D118" s="222"/>
      <c r="E118" s="222"/>
      <c r="F118" s="222"/>
      <c r="G118" s="22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33" x14ac:dyDescent="0.2">
      <c r="A119" s="221"/>
      <c r="B119" s="222"/>
      <c r="C119" s="260"/>
      <c r="D119" s="222"/>
      <c r="E119" s="222"/>
      <c r="F119" s="222"/>
      <c r="G119" s="22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33" x14ac:dyDescent="0.2">
      <c r="A120" s="221"/>
      <c r="B120" s="222"/>
      <c r="C120" s="260"/>
      <c r="D120" s="222"/>
      <c r="E120" s="222"/>
      <c r="F120" s="222"/>
      <c r="G120" s="22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33" x14ac:dyDescent="0.2">
      <c r="A121" s="224"/>
      <c r="B121" s="225"/>
      <c r="C121" s="261"/>
      <c r="D121" s="225"/>
      <c r="E121" s="225"/>
      <c r="F121" s="225"/>
      <c r="G121" s="226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33" x14ac:dyDescent="0.2">
      <c r="A122" s="3"/>
      <c r="B122" s="4"/>
      <c r="C122" s="256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33" x14ac:dyDescent="0.2">
      <c r="C123" s="262"/>
      <c r="D123" s="10"/>
      <c r="AG123" t="s">
        <v>175</v>
      </c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16:C116"/>
    <mergeCell ref="A117:G12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93DAE-8D5E-42C5-8E7E-85F021851E6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89</v>
      </c>
    </row>
    <row r="2" spans="1:60" ht="24.95" customHeight="1" x14ac:dyDescent="0.2">
      <c r="A2" s="196" t="s">
        <v>8</v>
      </c>
      <c r="B2" s="48" t="s">
        <v>44</v>
      </c>
      <c r="C2" s="199" t="s">
        <v>45</v>
      </c>
      <c r="D2" s="197"/>
      <c r="E2" s="197"/>
      <c r="F2" s="197"/>
      <c r="G2" s="198"/>
      <c r="AG2" t="s">
        <v>90</v>
      </c>
    </row>
    <row r="3" spans="1:60" ht="24.95" customHeight="1" x14ac:dyDescent="0.2">
      <c r="A3" s="196" t="s">
        <v>9</v>
      </c>
      <c r="B3" s="48" t="s">
        <v>64</v>
      </c>
      <c r="C3" s="199" t="s">
        <v>29</v>
      </c>
      <c r="D3" s="197"/>
      <c r="E3" s="197"/>
      <c r="F3" s="197"/>
      <c r="G3" s="198"/>
      <c r="AC3" s="174" t="s">
        <v>90</v>
      </c>
      <c r="AG3" t="s">
        <v>91</v>
      </c>
    </row>
    <row r="4" spans="1:60" ht="24.95" customHeight="1" x14ac:dyDescent="0.2">
      <c r="A4" s="200" t="s">
        <v>10</v>
      </c>
      <c r="B4" s="201" t="s">
        <v>61</v>
      </c>
      <c r="C4" s="202" t="s">
        <v>29</v>
      </c>
      <c r="D4" s="203"/>
      <c r="E4" s="203"/>
      <c r="F4" s="203"/>
      <c r="G4" s="204"/>
      <c r="AG4" t="s">
        <v>92</v>
      </c>
    </row>
    <row r="5" spans="1:60" x14ac:dyDescent="0.2">
      <c r="D5" s="10"/>
    </row>
    <row r="6" spans="1:60" ht="38.25" x14ac:dyDescent="0.2">
      <c r="A6" s="206" t="s">
        <v>93</v>
      </c>
      <c r="B6" s="208" t="s">
        <v>94</v>
      </c>
      <c r="C6" s="208" t="s">
        <v>95</v>
      </c>
      <c r="D6" s="207" t="s">
        <v>96</v>
      </c>
      <c r="E6" s="206" t="s">
        <v>97</v>
      </c>
      <c r="F6" s="205" t="s">
        <v>98</v>
      </c>
      <c r="G6" s="206" t="s">
        <v>31</v>
      </c>
      <c r="H6" s="209" t="s">
        <v>32</v>
      </c>
      <c r="I6" s="209" t="s">
        <v>99</v>
      </c>
      <c r="J6" s="209" t="s">
        <v>33</v>
      </c>
      <c r="K6" s="209" t="s">
        <v>100</v>
      </c>
      <c r="L6" s="209" t="s">
        <v>101</v>
      </c>
      <c r="M6" s="209" t="s">
        <v>102</v>
      </c>
      <c r="N6" s="209" t="s">
        <v>103</v>
      </c>
      <c r="O6" s="209" t="s">
        <v>104</v>
      </c>
      <c r="P6" s="209" t="s">
        <v>105</v>
      </c>
      <c r="Q6" s="209" t="s">
        <v>106</v>
      </c>
      <c r="R6" s="209" t="s">
        <v>107</v>
      </c>
      <c r="S6" s="209" t="s">
        <v>108</v>
      </c>
      <c r="T6" s="209" t="s">
        <v>109</v>
      </c>
      <c r="U6" s="209" t="s">
        <v>110</v>
      </c>
      <c r="V6" s="209" t="s">
        <v>111</v>
      </c>
      <c r="W6" s="209" t="s">
        <v>112</v>
      </c>
      <c r="X6" s="209" t="s">
        <v>113</v>
      </c>
      <c r="Y6" s="209" t="s">
        <v>114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115</v>
      </c>
      <c r="B8" s="235" t="s">
        <v>87</v>
      </c>
      <c r="C8" s="253" t="s">
        <v>29</v>
      </c>
      <c r="D8" s="236"/>
      <c r="E8" s="237"/>
      <c r="F8" s="238"/>
      <c r="G8" s="239">
        <f>SUMIF(AG9:AG14,"&lt;&gt;NOR",G9:G14)</f>
        <v>0</v>
      </c>
      <c r="H8" s="233"/>
      <c r="I8" s="233">
        <f>SUM(I9:I14)</f>
        <v>0</v>
      </c>
      <c r="J8" s="233"/>
      <c r="K8" s="233">
        <f>SUM(K9:K14)</f>
        <v>0</v>
      </c>
      <c r="L8" s="233"/>
      <c r="M8" s="233">
        <f>SUM(M9:M14)</f>
        <v>0</v>
      </c>
      <c r="N8" s="232"/>
      <c r="O8" s="232">
        <f>SUM(O9:O14)</f>
        <v>0</v>
      </c>
      <c r="P8" s="232"/>
      <c r="Q8" s="232">
        <f>SUM(Q9:Q14)</f>
        <v>0</v>
      </c>
      <c r="R8" s="233"/>
      <c r="S8" s="233"/>
      <c r="T8" s="233"/>
      <c r="U8" s="233"/>
      <c r="V8" s="233">
        <f>SUM(V9:V14)</f>
        <v>0</v>
      </c>
      <c r="W8" s="233"/>
      <c r="X8" s="233"/>
      <c r="Y8" s="233"/>
      <c r="AG8" t="s">
        <v>116</v>
      </c>
    </row>
    <row r="9" spans="1:60" outlineLevel="1" x14ac:dyDescent="0.2">
      <c r="A9" s="241">
        <v>1</v>
      </c>
      <c r="B9" s="242" t="s">
        <v>311</v>
      </c>
      <c r="C9" s="255" t="s">
        <v>312</v>
      </c>
      <c r="D9" s="243" t="s">
        <v>313</v>
      </c>
      <c r="E9" s="244">
        <v>1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178</v>
      </c>
      <c r="T9" s="230" t="s">
        <v>121</v>
      </c>
      <c r="U9" s="230">
        <v>0</v>
      </c>
      <c r="V9" s="230">
        <f>ROUND(E9*U9,2)</f>
        <v>0</v>
      </c>
      <c r="W9" s="230"/>
      <c r="X9" s="230" t="s">
        <v>314</v>
      </c>
      <c r="Y9" s="230" t="s">
        <v>123</v>
      </c>
      <c r="Z9" s="210"/>
      <c r="AA9" s="210"/>
      <c r="AB9" s="210"/>
      <c r="AC9" s="210"/>
      <c r="AD9" s="210"/>
      <c r="AE9" s="210"/>
      <c r="AF9" s="210"/>
      <c r="AG9" s="210" t="s">
        <v>315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2" x14ac:dyDescent="0.2">
      <c r="A10" s="227"/>
      <c r="B10" s="228"/>
      <c r="C10" s="271" t="s">
        <v>316</v>
      </c>
      <c r="D10" s="263"/>
      <c r="E10" s="264">
        <v>1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180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1">
        <v>2</v>
      </c>
      <c r="B11" s="242" t="s">
        <v>317</v>
      </c>
      <c r="C11" s="255" t="s">
        <v>318</v>
      </c>
      <c r="D11" s="243" t="s">
        <v>0</v>
      </c>
      <c r="E11" s="244">
        <v>2.4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178</v>
      </c>
      <c r="T11" s="230" t="s">
        <v>121</v>
      </c>
      <c r="U11" s="230">
        <v>0</v>
      </c>
      <c r="V11" s="230">
        <f>ROUND(E11*U11,2)</f>
        <v>0</v>
      </c>
      <c r="W11" s="230"/>
      <c r="X11" s="230" t="s">
        <v>314</v>
      </c>
      <c r="Y11" s="230" t="s">
        <v>123</v>
      </c>
      <c r="Z11" s="210"/>
      <c r="AA11" s="210"/>
      <c r="AB11" s="210"/>
      <c r="AC11" s="210"/>
      <c r="AD11" s="210"/>
      <c r="AE11" s="210"/>
      <c r="AF11" s="210"/>
      <c r="AG11" s="210" t="s">
        <v>315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2" x14ac:dyDescent="0.2">
      <c r="A12" s="227"/>
      <c r="B12" s="228"/>
      <c r="C12" s="271" t="s">
        <v>319</v>
      </c>
      <c r="D12" s="263"/>
      <c r="E12" s="264">
        <v>2.4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180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1">
        <v>3</v>
      </c>
      <c r="B13" s="242" t="s">
        <v>320</v>
      </c>
      <c r="C13" s="255" t="s">
        <v>321</v>
      </c>
      <c r="D13" s="243" t="s">
        <v>0</v>
      </c>
      <c r="E13" s="244">
        <v>5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178</v>
      </c>
      <c r="T13" s="230" t="s">
        <v>121</v>
      </c>
      <c r="U13" s="230">
        <v>0</v>
      </c>
      <c r="V13" s="230">
        <f>ROUND(E13*U13,2)</f>
        <v>0</v>
      </c>
      <c r="W13" s="230"/>
      <c r="X13" s="230" t="s">
        <v>314</v>
      </c>
      <c r="Y13" s="230" t="s">
        <v>123</v>
      </c>
      <c r="Z13" s="210"/>
      <c r="AA13" s="210"/>
      <c r="AB13" s="210"/>
      <c r="AC13" s="210"/>
      <c r="AD13" s="210"/>
      <c r="AE13" s="210"/>
      <c r="AF13" s="210"/>
      <c r="AG13" s="210" t="s">
        <v>315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71" t="s">
        <v>322</v>
      </c>
      <c r="D14" s="263"/>
      <c r="E14" s="264">
        <v>5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180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34" t="s">
        <v>115</v>
      </c>
      <c r="B15" s="235" t="s">
        <v>88</v>
      </c>
      <c r="C15" s="253" t="s">
        <v>30</v>
      </c>
      <c r="D15" s="236"/>
      <c r="E15" s="237"/>
      <c r="F15" s="238"/>
      <c r="G15" s="239">
        <f>SUMIF(AG16:AG16,"&lt;&gt;NOR",G16:G16)</f>
        <v>0</v>
      </c>
      <c r="H15" s="233"/>
      <c r="I15" s="233">
        <f>SUM(I16:I16)</f>
        <v>0</v>
      </c>
      <c r="J15" s="233"/>
      <c r="K15" s="233">
        <f>SUM(K16:K16)</f>
        <v>0</v>
      </c>
      <c r="L15" s="233"/>
      <c r="M15" s="233">
        <f>SUM(M16:M16)</f>
        <v>0</v>
      </c>
      <c r="N15" s="232"/>
      <c r="O15" s="232">
        <f>SUM(O16:O16)</f>
        <v>0</v>
      </c>
      <c r="P15" s="232"/>
      <c r="Q15" s="232">
        <f>SUM(Q16:Q16)</f>
        <v>0</v>
      </c>
      <c r="R15" s="233"/>
      <c r="S15" s="233"/>
      <c r="T15" s="233"/>
      <c r="U15" s="233"/>
      <c r="V15" s="233">
        <f>SUM(V16:V16)</f>
        <v>0</v>
      </c>
      <c r="W15" s="233"/>
      <c r="X15" s="233"/>
      <c r="Y15" s="233"/>
      <c r="AG15" t="s">
        <v>116</v>
      </c>
    </row>
    <row r="16" spans="1:60" ht="22.5" outlineLevel="1" x14ac:dyDescent="0.2">
      <c r="A16" s="241">
        <v>4</v>
      </c>
      <c r="B16" s="242" t="s">
        <v>323</v>
      </c>
      <c r="C16" s="255" t="s">
        <v>324</v>
      </c>
      <c r="D16" s="243" t="s">
        <v>313</v>
      </c>
      <c r="E16" s="244">
        <v>1</v>
      </c>
      <c r="F16" s="245"/>
      <c r="G16" s="246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30"/>
      <c r="S16" s="230" t="s">
        <v>178</v>
      </c>
      <c r="T16" s="230" t="s">
        <v>121</v>
      </c>
      <c r="U16" s="230">
        <v>0</v>
      </c>
      <c r="V16" s="230">
        <f>ROUND(E16*U16,2)</f>
        <v>0</v>
      </c>
      <c r="W16" s="230"/>
      <c r="X16" s="230" t="s">
        <v>314</v>
      </c>
      <c r="Y16" s="230" t="s">
        <v>123</v>
      </c>
      <c r="Z16" s="210"/>
      <c r="AA16" s="210"/>
      <c r="AB16" s="210"/>
      <c r="AC16" s="210"/>
      <c r="AD16" s="210"/>
      <c r="AE16" s="210"/>
      <c r="AF16" s="210"/>
      <c r="AG16" s="210" t="s">
        <v>315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33" x14ac:dyDescent="0.2">
      <c r="A17" s="3"/>
      <c r="B17" s="4"/>
      <c r="C17" s="256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v>15</v>
      </c>
      <c r="AF17">
        <v>21</v>
      </c>
      <c r="AG17" t="s">
        <v>101</v>
      </c>
    </row>
    <row r="18" spans="1:33" x14ac:dyDescent="0.2">
      <c r="A18" s="213"/>
      <c r="B18" s="214" t="s">
        <v>31</v>
      </c>
      <c r="C18" s="257"/>
      <c r="D18" s="215"/>
      <c r="E18" s="216"/>
      <c r="F18" s="216"/>
      <c r="G18" s="240">
        <f>G8+G15</f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f>SUMIF(L7:L16,AE17,G7:G16)</f>
        <v>0</v>
      </c>
      <c r="AF18">
        <f>SUMIF(L7:L16,AF17,G7:G16)</f>
        <v>0</v>
      </c>
      <c r="AG18" t="s">
        <v>172</v>
      </c>
    </row>
    <row r="19" spans="1:33" x14ac:dyDescent="0.2">
      <c r="A19" s="3"/>
      <c r="B19" s="4"/>
      <c r="C19" s="256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256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217" t="s">
        <v>173</v>
      </c>
      <c r="B21" s="217"/>
      <c r="C21" s="258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A22" s="218"/>
      <c r="B22" s="219"/>
      <c r="C22" s="259"/>
      <c r="D22" s="219"/>
      <c r="E22" s="219"/>
      <c r="F22" s="219"/>
      <c r="G22" s="220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G22" t="s">
        <v>174</v>
      </c>
    </row>
    <row r="23" spans="1:33" x14ac:dyDescent="0.2">
      <c r="A23" s="221"/>
      <c r="B23" s="222"/>
      <c r="C23" s="260"/>
      <c r="D23" s="222"/>
      <c r="E23" s="222"/>
      <c r="F23" s="222"/>
      <c r="G23" s="22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">
      <c r="A24" s="221"/>
      <c r="B24" s="222"/>
      <c r="C24" s="260"/>
      <c r="D24" s="222"/>
      <c r="E24" s="222"/>
      <c r="F24" s="222"/>
      <c r="G24" s="22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33" x14ac:dyDescent="0.2">
      <c r="A25" s="221"/>
      <c r="B25" s="222"/>
      <c r="C25" s="260"/>
      <c r="D25" s="222"/>
      <c r="E25" s="222"/>
      <c r="F25" s="222"/>
      <c r="G25" s="22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33" x14ac:dyDescent="0.2">
      <c r="A26" s="224"/>
      <c r="B26" s="225"/>
      <c r="C26" s="261"/>
      <c r="D26" s="225"/>
      <c r="E26" s="225"/>
      <c r="F26" s="225"/>
      <c r="G26" s="226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33" x14ac:dyDescent="0.2">
      <c r="A27" s="3"/>
      <c r="B27" s="4"/>
      <c r="C27" s="256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33" x14ac:dyDescent="0.2">
      <c r="C28" s="262"/>
      <c r="D28" s="10"/>
      <c r="AG28" t="s">
        <v>175</v>
      </c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21:C21"/>
    <mergeCell ref="A22:G2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336328295B7D489BC64F4128ED73C6" ma:contentTypeVersion="11" ma:contentTypeDescription="Vytvoří nový dokument" ma:contentTypeScope="" ma:versionID="315e93bc4aac839bd02da870134d75ea">
  <xsd:schema xmlns:xsd="http://www.w3.org/2001/XMLSchema" xmlns:xs="http://www.w3.org/2001/XMLSchema" xmlns:p="http://schemas.microsoft.com/office/2006/metadata/properties" xmlns:ns2="1dc01b41-0dde-4ad7-a3e4-25d8d13c52a3" xmlns:ns3="8169e16b-8622-4bc4-880e-15e861c8520e" targetNamespace="http://schemas.microsoft.com/office/2006/metadata/properties" ma:root="true" ma:fieldsID="9bc74eab827311ee23ccddf39cf05656" ns2:_="" ns3:_="">
    <xsd:import namespace="1dc01b41-0dde-4ad7-a3e4-25d8d13c52a3"/>
    <xsd:import namespace="8169e16b-8622-4bc4-880e-15e861c852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01b41-0dde-4ad7-a3e4-25d8d13c52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8cfb0cc3-f314-4302-93f2-a40a735074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69e16b-8622-4bc4-880e-15e861c8520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6cf4da8-7c86-4537-9e77-d5caf17e0b13}" ma:internalName="TaxCatchAll" ma:showField="CatchAllData" ma:web="8169e16b-8622-4bc4-880e-15e861c852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AF8B56-B70E-4791-A42B-290CD34D35ED}"/>
</file>

<file path=customXml/itemProps2.xml><?xml version="1.0" encoding="utf-8"?>
<ds:datastoreItem xmlns:ds="http://schemas.openxmlformats.org/officeDocument/2006/customXml" ds:itemID="{F81616A3-A92D-432C-BE52-7065CCE6C998}"/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IO 01 1 Pol</vt:lpstr>
      <vt:lpstr>SO 01 1 Pol</vt:lpstr>
      <vt:lpstr>SO VRN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01 1 Pol'!Názvy_tisku</vt:lpstr>
      <vt:lpstr>'SO 01 1 Pol'!Názvy_tisku</vt:lpstr>
      <vt:lpstr>'SO VRN 1 Pol'!Názvy_tisku</vt:lpstr>
      <vt:lpstr>oadresa</vt:lpstr>
      <vt:lpstr>Stavba!Objednatel</vt:lpstr>
      <vt:lpstr>Stavba!Objekt</vt:lpstr>
      <vt:lpstr>'IO 01 1 Pol'!Oblast_tisku</vt:lpstr>
      <vt:lpstr>'SO 01 1 Pol'!Oblast_tisku</vt:lpstr>
      <vt:lpstr>'SO VRN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Sukup</dc:creator>
  <cp:lastModifiedBy>Miroslav Sukup</cp:lastModifiedBy>
  <cp:lastPrinted>2019-03-19T12:27:02Z</cp:lastPrinted>
  <dcterms:created xsi:type="dcterms:W3CDTF">2009-04-08T07:15:50Z</dcterms:created>
  <dcterms:modified xsi:type="dcterms:W3CDTF">2022-07-26T14:01:25Z</dcterms:modified>
</cp:coreProperties>
</file>