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103" documentId="8_{20D509A8-A4C5-49BA-9C24-FB917B23931A}" xr6:coauthVersionLast="47" xr6:coauthVersionMax="47" xr10:uidLastSave="{AE0681BE-C21F-4E2C-964D-115750F9DF11}"/>
  <bookViews>
    <workbookView xWindow="-120" yWindow="-120" windowWidth="29040" windowHeight="17520" activeTab="3" xr2:uid="{00000000-000D-0000-FFFF-FFFF00000000}"/>
  </bookViews>
  <sheets>
    <sheet name="Plánované stavby" sheetId="1" r:id="rId1"/>
    <sheet name="Běžné opravy" sheetId="2" r:id="rId2"/>
    <sheet name="Poruchy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3" l="1"/>
  <c r="F19" i="2"/>
  <c r="F20" i="1"/>
  <c r="C2" i="3" l="1"/>
  <c r="C2" i="2"/>
  <c r="C2" i="1" l="1"/>
  <c r="D16" i="3"/>
  <c r="D19" i="2" l="1"/>
  <c r="E8" i="4" l="1"/>
  <c r="E15" i="3"/>
  <c r="F15" i="3" s="1"/>
  <c r="E10" i="3"/>
  <c r="F10" i="3" s="1"/>
  <c r="E11" i="3"/>
  <c r="F11" i="3" s="1"/>
  <c r="E12" i="3"/>
  <c r="F12" i="3" s="1"/>
  <c r="E13" i="3"/>
  <c r="F13" i="3" s="1"/>
  <c r="E14" i="3"/>
  <c r="F14" i="3" s="1"/>
  <c r="E9" i="3"/>
  <c r="F9" i="3" s="1"/>
  <c r="D8" i="4" l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<sst xmlns="http://schemas.openxmlformats.org/spreadsheetml/2006/main" count="105" uniqueCount="43">
  <si>
    <t>Dodavatel:</t>
  </si>
  <si>
    <t>Dílčí část:</t>
  </si>
  <si>
    <t>Geodetické práce</t>
  </si>
  <si>
    <t>Vlastní materiál</t>
  </si>
  <si>
    <t>Příspěvek za vedení skladu</t>
  </si>
  <si>
    <t>Činnost</t>
  </si>
  <si>
    <t>Oblast</t>
  </si>
  <si>
    <t>Opravy</t>
  </si>
  <si>
    <t>Montážní práce v pracovní době</t>
  </si>
  <si>
    <t>Poruchy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</si>
  <si>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</si>
  <si>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</si>
  <si>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</si>
  <si>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</si>
  <si>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</si>
  <si>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</si>
  <si>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</si>
  <si>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Dopravně mechanizační služby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</si>
  <si>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</si>
  <si>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</si>
  <si>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</si>
  <si>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</si>
  <si>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</si>
  <si>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</si>
  <si>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</si>
  <si>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5 I</t>
  </si>
  <si>
    <t>Montážní práce ve všední dny mimo pracovní dobu  a v sobotu a neděli ( výjezd do 2 hod.  první četa )</t>
  </si>
  <si>
    <t>Montážní práce o státních svátcích ( výjezd do 2  hod. první  četa)</t>
  </si>
  <si>
    <t xml:space="preserve">Koordinační činnosti – engineeringu zhotovitele </t>
  </si>
  <si>
    <t>Celkem upraveno o slevu/přirážku</t>
  </si>
  <si>
    <t>Dílčí smlouvy příloha č. 5</t>
  </si>
  <si>
    <t>Součet</t>
  </si>
  <si>
    <t>Plánované
stavby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</si>
  <si>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</si>
  <si>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</si>
  <si>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r>
      <t xml:space="preserve">Celková předpokládaná hodnota plnění dané části VZ za dobu 24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</si>
  <si>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t>název firmy</t>
  </si>
  <si>
    <t>Část 2 - Plánované stavby</t>
  </si>
  <si>
    <t>Část 2 - Běžné opravy</t>
  </si>
  <si>
    <t>Část 2 - Poruchy</t>
  </si>
  <si>
    <t>Celková Sleva(-)/Přirážka(+) nabídnutá účastníkem 
v procentech (%) do buňky uveďte jen hodnotu bez znaku %
s přesností na jedno desetinné místo</t>
  </si>
  <si>
    <t>5 L</t>
  </si>
  <si>
    <t xml:space="preserve">06 - REGION 3 – HODONÍN,  Stavby, běžné opravy a odstraňování poruch na zařízení VN, NN a DTS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</si>
</sst>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0" fillId="0" borderId="4" xfId="0" applyBorder="1"/>
    <xf numFmtId="0" fontId="0" fillId="0" borderId="2" xfId="0" applyBorder="1"/>
    <xf numFmtId="0" fontId="10" fillId="0" borderId="0" xfId="0" applyFont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Border="1" applyAlignment="1">
      <alignment horizontal="left" vertical="top" wrapText="1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44" fontId="9" fillId="0" borderId="15" xfId="0" applyNumberFormat="1" applyFont="1" applyBorder="1"/>
    <xf numFmtId="0" fontId="3" fillId="2" borderId="0" xfId="0" applyFont="1" applyFill="1" applyAlignment="1" applyProtection="1">
      <alignment horizontal="left" vertical="top"/>
      <protection locked="0"/>
    </xf>
    <xf numFmtId="0" fontId="3" fillId="0" borderId="26" xfId="0" applyFont="1" applyBorder="1" applyAlignment="1">
      <alignment horizontal="left" vertical="top" wrapText="1"/>
    </xf>
    <xf numFmtId="166" fontId="0" fillId="2" borderId="26" xfId="0" applyNumberFormat="1" applyFill="1" applyBorder="1" applyAlignment="1" applyProtection="1">
      <alignment horizontal="left" vertical="top"/>
      <protection locked="0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165" fontId="7" fillId="4" borderId="9" xfId="0" applyNumberFormat="1" applyFont="1" applyFill="1" applyBorder="1" applyAlignment="1">
      <alignment horizontal="center" vertical="center"/>
    </xf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8" ht="15.75" x14ac:dyDescent="0.25">
      <c r="B2" s="1" t="s">
        <v>0</v>
      </c>
      <c r="C2" s="1" t="str">
        <f>'Cena celkem'!C3</f>
        <v>název firmy</v>
      </c>
      <c r="D2" s="2"/>
      <c r="E2" s="2"/>
    </row>
    <row r="3" spans="2:8" ht="15.75" x14ac:dyDescent="0.25">
      <c r="B3" s="1" t="s">
        <v>1</v>
      </c>
      <c r="C3" s="1" t="s">
        <v>42</v>
      </c>
      <c r="D3" s="2"/>
      <c r="E3" s="2"/>
    </row>
    <row r="4" spans="2:8" ht="15.75" x14ac:dyDescent="0.25">
      <c r="B4" s="1" t="s">
        <v>6</v>
      </c>
      <c r="C4" s="1" t="s">
        <v>37</v>
      </c>
      <c r="D4" s="2"/>
      <c r="E4" s="2"/>
    </row>
    <row r="5" spans="2:8" ht="16.5" thickBot="1" x14ac:dyDescent="0.3">
      <c r="B5" s="1"/>
      <c r="C5" s="29"/>
      <c r="D5" s="2"/>
      <c r="E5" s="2"/>
    </row>
    <row r="6" spans="2:8" ht="48" thickBot="1" x14ac:dyDescent="0.4">
      <c r="B6" s="53" t="s">
        <v>40</v>
      </c>
      <c r="C6" s="54">
        <v>0</v>
      </c>
      <c r="D6" s="2"/>
      <c r="E6" s="17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8" x14ac:dyDescent="0.25">
      <c r="B9" s="10" t="s">
        <v>12</v>
      </c>
      <c r="C9" s="27" t="s">
        <v>25</v>
      </c>
      <c r="D9" s="37">
        <v>0.15</v>
      </c>
      <c r="E9" s="15">
        <f t="shared" ref="E9:E19" si="0">D9*$E$20</f>
        <v>15283800</v>
      </c>
      <c r="F9" s="19">
        <f>E9+(E9*$C$6)</f>
        <v>15283800</v>
      </c>
      <c r="H9" s="14"/>
    </row>
    <row r="10" spans="2:8" x14ac:dyDescent="0.25">
      <c r="B10" s="11" t="s">
        <v>13</v>
      </c>
      <c r="C10" s="27" t="s">
        <v>25</v>
      </c>
      <c r="D10" s="37">
        <v>0.24</v>
      </c>
      <c r="E10" s="15">
        <f t="shared" si="0"/>
        <v>24454080</v>
      </c>
      <c r="F10" s="18">
        <f t="shared" ref="F10:F14" si="1">E10+(E10*$C$6)</f>
        <v>24454080</v>
      </c>
      <c r="H10" s="14"/>
    </row>
    <row r="11" spans="2:8" x14ac:dyDescent="0.25">
      <c r="B11" s="11" t="s">
        <v>10</v>
      </c>
      <c r="C11" s="27" t="s">
        <v>25</v>
      </c>
      <c r="D11" s="37">
        <v>0.21</v>
      </c>
      <c r="E11" s="15">
        <f t="shared" si="0"/>
        <v>21397320</v>
      </c>
      <c r="F11" s="18">
        <f t="shared" si="1"/>
        <v>21397320</v>
      </c>
      <c r="H11" s="14"/>
    </row>
    <row r="12" spans="2:8" x14ac:dyDescent="0.25">
      <c r="B12" s="11" t="s">
        <v>19</v>
      </c>
      <c r="C12" s="27" t="s">
        <v>25</v>
      </c>
      <c r="D12" s="37">
        <v>7.0000000000000007E-2</v>
      </c>
      <c r="E12" s="15">
        <f t="shared" si="0"/>
        <v>7132440.0000000009</v>
      </c>
      <c r="F12" s="18">
        <f t="shared" si="1"/>
        <v>7132440.0000000009</v>
      </c>
      <c r="H12" s="14"/>
    </row>
    <row r="13" spans="2:8" x14ac:dyDescent="0.25">
      <c r="B13" s="11" t="s">
        <v>11</v>
      </c>
      <c r="C13" s="27" t="s">
        <v>25</v>
      </c>
      <c r="D13" s="37">
        <v>0.19</v>
      </c>
      <c r="E13" s="15">
        <f t="shared" si="0"/>
        <v>19359480</v>
      </c>
      <c r="F13" s="18">
        <f t="shared" si="1"/>
        <v>19359480</v>
      </c>
      <c r="H13" s="14"/>
    </row>
    <row r="14" spans="2:8" x14ac:dyDescent="0.25">
      <c r="B14" s="11" t="s">
        <v>14</v>
      </c>
      <c r="C14" s="27" t="s">
        <v>25</v>
      </c>
      <c r="D14" s="37">
        <v>0.01</v>
      </c>
      <c r="E14" s="15">
        <f t="shared" si="0"/>
        <v>1018920</v>
      </c>
      <c r="F14" s="18">
        <f t="shared" si="1"/>
        <v>1018920</v>
      </c>
      <c r="H14" s="14"/>
    </row>
    <row r="15" spans="2:8" x14ac:dyDescent="0.25">
      <c r="B15" s="11" t="s">
        <v>2</v>
      </c>
      <c r="C15" s="28" t="s">
        <v>41</v>
      </c>
      <c r="D15" s="37">
        <v>0.04</v>
      </c>
      <c r="E15" s="15">
        <f t="shared" si="0"/>
        <v>4075680</v>
      </c>
      <c r="F15" s="18">
        <f t="shared" ref="F15:F19" si="2">E15+(E15*$C$6)</f>
        <v>4075680</v>
      </c>
      <c r="H15" s="14"/>
    </row>
    <row r="16" spans="2:8" x14ac:dyDescent="0.25">
      <c r="B16" s="11" t="s">
        <v>15</v>
      </c>
      <c r="C16" s="28" t="s">
        <v>41</v>
      </c>
      <c r="D16" s="37">
        <v>0.01</v>
      </c>
      <c r="E16" s="15">
        <f t="shared" si="0"/>
        <v>1018920</v>
      </c>
      <c r="F16" s="18">
        <f t="shared" si="2"/>
        <v>1018920</v>
      </c>
      <c r="H16" s="14"/>
    </row>
    <row r="17" spans="1:16" x14ac:dyDescent="0.25">
      <c r="B17" s="11" t="s">
        <v>16</v>
      </c>
      <c r="C17" s="28" t="s">
        <v>41</v>
      </c>
      <c r="D17" s="37">
        <v>0.01</v>
      </c>
      <c r="E17" s="15">
        <f t="shared" si="0"/>
        <v>1018920</v>
      </c>
      <c r="F17" s="18">
        <f t="shared" si="2"/>
        <v>1018920</v>
      </c>
      <c r="H17" s="14"/>
    </row>
    <row r="18" spans="1:16" x14ac:dyDescent="0.25">
      <c r="B18" s="11" t="s">
        <v>20</v>
      </c>
      <c r="C18" s="28" t="s">
        <v>41</v>
      </c>
      <c r="D18" s="37">
        <v>0.06</v>
      </c>
      <c r="E18" s="15">
        <f t="shared" si="0"/>
        <v>6113520</v>
      </c>
      <c r="F18" s="18">
        <f t="shared" si="2"/>
        <v>6113520</v>
      </c>
      <c r="H18" s="14"/>
    </row>
    <row r="19" spans="1:16" ht="15.75" thickBot="1" x14ac:dyDescent="0.3">
      <c r="B19" s="11" t="s">
        <v>4</v>
      </c>
      <c r="C19" s="30">
        <v>24</v>
      </c>
      <c r="D19" s="37">
        <v>0.01</v>
      </c>
      <c r="E19" s="15">
        <f t="shared" si="0"/>
        <v>1018920</v>
      </c>
      <c r="F19" s="18">
        <f t="shared" si="2"/>
        <v>1018920</v>
      </c>
      <c r="H19" s="14"/>
    </row>
    <row r="20" spans="1:16" ht="20.25" thickTop="1" thickBot="1" x14ac:dyDescent="0.35">
      <c r="B20" s="25" t="s">
        <v>18</v>
      </c>
      <c r="C20" s="31"/>
      <c r="D20" s="23">
        <v>1</v>
      </c>
      <c r="E20" s="16">
        <v>101892000</v>
      </c>
      <c r="F20" s="51">
        <f>E20+(E20*($C$6/100))</f>
        <v>101892000</v>
      </c>
      <c r="H20" s="14"/>
    </row>
    <row r="21" spans="1:16" x14ac:dyDescent="0.25">
      <c r="H21" s="14"/>
    </row>
    <row r="23" spans="1:16" ht="75" x14ac:dyDescent="0.25">
      <c r="B23" s="41" t="s">
        <v>34</v>
      </c>
    </row>
    <row r="24" spans="1:16" x14ac:dyDescent="0.25">
      <c r="A24" s="4"/>
      <c r="B24" s="5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6" x14ac:dyDescent="0.25">
      <c r="A25" s="2"/>
      <c r="B25" s="5"/>
      <c r="C25" s="13"/>
      <c r="D25" s="12"/>
      <c r="E25" s="12"/>
      <c r="F25" s="12"/>
      <c r="G25" s="12"/>
      <c r="H25" s="12"/>
      <c r="I25" s="13"/>
      <c r="J25" s="12"/>
      <c r="K25" s="12"/>
      <c r="L25" s="12"/>
      <c r="M25" s="12"/>
      <c r="N25" s="12"/>
    </row>
    <row r="26" spans="1:16" x14ac:dyDescent="0.25">
      <c r="A26" s="3"/>
      <c r="B26" s="5"/>
      <c r="C26" s="6"/>
      <c r="D26" s="7"/>
      <c r="I26" s="2"/>
    </row>
    <row r="27" spans="1:16" x14ac:dyDescent="0.25">
      <c r="A27" s="3"/>
      <c r="B27" s="5"/>
      <c r="C27" s="6"/>
      <c r="D27" s="7"/>
      <c r="I27" s="2"/>
    </row>
    <row r="28" spans="1:16" x14ac:dyDescent="0.25">
      <c r="A28" s="3"/>
      <c r="B28" s="5"/>
      <c r="C28" s="6"/>
      <c r="D28" s="7"/>
      <c r="I28" s="2"/>
      <c r="L28" s="8"/>
      <c r="M28" s="8"/>
      <c r="N28" s="8"/>
      <c r="O28" s="8"/>
      <c r="P28" s="8"/>
    </row>
    <row r="29" spans="1:16" x14ac:dyDescent="0.25">
      <c r="A29" s="3"/>
      <c r="B29" s="5"/>
      <c r="C29" s="6"/>
      <c r="D29" s="7"/>
      <c r="L29" s="8"/>
      <c r="M29" s="8"/>
      <c r="N29" s="8"/>
      <c r="O29" s="8"/>
      <c r="P29" s="8"/>
    </row>
    <row r="30" spans="1:16" x14ac:dyDescent="0.25">
      <c r="A30" s="3"/>
      <c r="B30" s="5"/>
      <c r="C30" s="6"/>
      <c r="D30" s="7"/>
      <c r="L30" s="9"/>
      <c r="M30" s="9"/>
      <c r="N30" s="9"/>
      <c r="O30" s="8"/>
      <c r="P30" s="8"/>
    </row>
    <row r="31" spans="1:16" x14ac:dyDescent="0.25">
      <c r="A31" s="4"/>
      <c r="B31" s="5"/>
      <c r="C31" s="6"/>
      <c r="D31" s="7"/>
      <c r="L31" s="8"/>
      <c r="M31" s="8"/>
      <c r="N31" s="8"/>
      <c r="O31" s="8"/>
      <c r="P31" s="8"/>
    </row>
    <row r="32" spans="1:16" x14ac:dyDescent="0.25">
      <c r="L32" s="8"/>
      <c r="M32" s="8"/>
      <c r="N32" s="8"/>
      <c r="O32" s="8"/>
      <c r="P32" s="8"/>
    </row>
  </sheetData>
  <sheetProtection algorithmName="SHA-512" hashValue="7uhcEEH5mYdeE1cO8FSoygaLTsUyrVvXOO7z/UX+FRc2Obxt6NcYplPK7bUAVaoqzx75lS4DNynb/2a/jvx7KQ==" saltValue="/yNH73dDOW+zlkiaHTfZ+w==" spinCount="100000" sheet="1" objects="1" scenarios="1" selectLockedCells="1"/>
  <dataValidations xWindow="704" yWindow="564" count="1">
    <dataValidation type="decimal" operator="lessThanOrEqual" allowBlank="1" showInputMessage="1" showErrorMessage="1" error="Pozor, překročili jste maximální přirážku dle Zadávací dokumentace" prompt="Maximální hodnota přirážky pro plánované stavby dle zadávací dokumentace je 11,5%." sqref="C6" xr:uid="{553DF546-E5F5-4054-A57D-BBAE44483E0B}">
      <formula1>11.5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44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6" ht="15.75" x14ac:dyDescent="0.25">
      <c r="B2" s="1" t="s">
        <v>0</v>
      </c>
      <c r="C2" s="1" t="str">
        <f>'Cena celkem'!C3</f>
        <v>název firmy</v>
      </c>
      <c r="D2" s="2"/>
      <c r="E2" s="2"/>
    </row>
    <row r="3" spans="2:6" ht="15.75" x14ac:dyDescent="0.25">
      <c r="B3" s="1" t="s">
        <v>1</v>
      </c>
      <c r="C3" s="1" t="s">
        <v>42</v>
      </c>
      <c r="D3" s="2"/>
      <c r="E3" s="2"/>
    </row>
    <row r="4" spans="2:6" ht="15.75" x14ac:dyDescent="0.25">
      <c r="B4" s="1" t="s">
        <v>6</v>
      </c>
      <c r="C4" s="1" t="s">
        <v>38</v>
      </c>
      <c r="D4" s="2"/>
      <c r="E4" s="2"/>
    </row>
    <row r="5" spans="2:6" ht="16.5" thickBot="1" x14ac:dyDescent="0.3">
      <c r="B5" s="1"/>
      <c r="C5" s="29"/>
      <c r="D5" s="2"/>
      <c r="E5" s="2"/>
    </row>
    <row r="6" spans="2:6" ht="48" thickBot="1" x14ac:dyDescent="0.4">
      <c r="B6" s="53" t="s">
        <v>40</v>
      </c>
      <c r="C6" s="54">
        <v>0</v>
      </c>
      <c r="D6" s="2"/>
      <c r="E6" s="17"/>
    </row>
    <row r="7" spans="2:6" ht="15.75" thickBot="1" x14ac:dyDescent="0.3">
      <c r="B7" s="2"/>
      <c r="C7" s="2"/>
      <c r="D7" s="2"/>
      <c r="E7" s="2"/>
    </row>
    <row r="8" spans="2:6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x14ac:dyDescent="0.25">
      <c r="B9" s="10" t="s">
        <v>12</v>
      </c>
      <c r="C9" s="27" t="s">
        <v>25</v>
      </c>
      <c r="D9" s="37">
        <v>0.48170000000000002</v>
      </c>
      <c r="E9" s="15">
        <f t="shared" ref="E9:E18" si="0">D9*$E$19</f>
        <v>639215.9</v>
      </c>
      <c r="F9" s="19">
        <f>E9+(E9*$C$6)</f>
        <v>639215.9</v>
      </c>
    </row>
    <row r="10" spans="2:6" x14ac:dyDescent="0.25">
      <c r="B10" s="11" t="s">
        <v>13</v>
      </c>
      <c r="C10" s="27" t="s">
        <v>25</v>
      </c>
      <c r="D10" s="38">
        <v>7.7600000000000002E-2</v>
      </c>
      <c r="E10" s="15">
        <f t="shared" si="0"/>
        <v>102975.2</v>
      </c>
      <c r="F10" s="18">
        <f t="shared" ref="F10:F14" si="1">E10+(E10*$C$6)</f>
        <v>102975.2</v>
      </c>
    </row>
    <row r="11" spans="2:6" x14ac:dyDescent="0.25">
      <c r="B11" s="11" t="s">
        <v>10</v>
      </c>
      <c r="C11" s="27" t="s">
        <v>25</v>
      </c>
      <c r="D11" s="39">
        <v>0.29380000000000001</v>
      </c>
      <c r="E11" s="15">
        <f t="shared" si="0"/>
        <v>389872.60000000003</v>
      </c>
      <c r="F11" s="18">
        <f t="shared" si="1"/>
        <v>389872.60000000003</v>
      </c>
    </row>
    <row r="12" spans="2:6" x14ac:dyDescent="0.25">
      <c r="B12" s="11" t="s">
        <v>19</v>
      </c>
      <c r="C12" s="27" t="s">
        <v>25</v>
      </c>
      <c r="D12" s="38">
        <v>6.6299999999999998E-2</v>
      </c>
      <c r="E12" s="15">
        <f t="shared" si="0"/>
        <v>87980.099999999991</v>
      </c>
      <c r="F12" s="18">
        <f t="shared" si="1"/>
        <v>87980.099999999991</v>
      </c>
    </row>
    <row r="13" spans="2:6" x14ac:dyDescent="0.25">
      <c r="B13" s="11" t="s">
        <v>11</v>
      </c>
      <c r="C13" s="27" t="s">
        <v>25</v>
      </c>
      <c r="D13" s="38">
        <v>1.7500000000000002E-2</v>
      </c>
      <c r="E13" s="15">
        <f t="shared" si="0"/>
        <v>23222.500000000004</v>
      </c>
      <c r="F13" s="18">
        <f t="shared" si="1"/>
        <v>23222.500000000004</v>
      </c>
    </row>
    <row r="14" spans="2:6" x14ac:dyDescent="0.25">
      <c r="B14" s="11" t="s">
        <v>14</v>
      </c>
      <c r="C14" s="27" t="s">
        <v>25</v>
      </c>
      <c r="D14" s="38">
        <v>1.9581747380686215E-2</v>
      </c>
      <c r="E14" s="15">
        <f t="shared" si="0"/>
        <v>25984.978774170606</v>
      </c>
      <c r="F14" s="18">
        <f t="shared" si="1"/>
        <v>25984.978774170606</v>
      </c>
    </row>
    <row r="15" spans="2:6" x14ac:dyDescent="0.25">
      <c r="B15" s="11" t="s">
        <v>2</v>
      </c>
      <c r="C15" s="27" t="s">
        <v>41</v>
      </c>
      <c r="D15" s="38">
        <v>2E-3</v>
      </c>
      <c r="E15" s="15">
        <f t="shared" si="0"/>
        <v>2654</v>
      </c>
      <c r="F15" s="18">
        <f t="shared" ref="F15:F18" si="2">E15+(E15*$C$6)</f>
        <v>2654</v>
      </c>
    </row>
    <row r="16" spans="2:6" x14ac:dyDescent="0.25">
      <c r="B16" s="11" t="s">
        <v>15</v>
      </c>
      <c r="C16" s="27" t="s">
        <v>41</v>
      </c>
      <c r="D16" s="38">
        <v>1.9300000000000001E-2</v>
      </c>
      <c r="E16" s="15">
        <f t="shared" si="0"/>
        <v>25611.100000000002</v>
      </c>
      <c r="F16" s="18">
        <f t="shared" si="2"/>
        <v>25611.100000000002</v>
      </c>
    </row>
    <row r="17" spans="2:6" x14ac:dyDescent="0.25">
      <c r="B17" s="11" t="s">
        <v>20</v>
      </c>
      <c r="C17" s="27" t="s">
        <v>41</v>
      </c>
      <c r="D17" s="38">
        <v>1.9400000000000001E-2</v>
      </c>
      <c r="E17" s="15">
        <f t="shared" si="0"/>
        <v>25743.8</v>
      </c>
      <c r="F17" s="18">
        <f t="shared" si="2"/>
        <v>25743.8</v>
      </c>
    </row>
    <row r="18" spans="2:6" ht="15.75" thickBot="1" x14ac:dyDescent="0.3">
      <c r="B18" s="11" t="s">
        <v>4</v>
      </c>
      <c r="C18" s="30">
        <v>24</v>
      </c>
      <c r="D18" s="40">
        <v>2.8E-3</v>
      </c>
      <c r="E18" s="15">
        <f t="shared" si="0"/>
        <v>3715.6</v>
      </c>
      <c r="F18" s="18">
        <f t="shared" si="2"/>
        <v>3715.6</v>
      </c>
    </row>
    <row r="19" spans="2:6" ht="20.25" thickTop="1" thickBot="1" x14ac:dyDescent="0.35">
      <c r="B19" s="25" t="s">
        <v>18</v>
      </c>
      <c r="C19" s="31"/>
      <c r="D19" s="23">
        <f>SUM(D9:D18)</f>
        <v>0.99998174738068613</v>
      </c>
      <c r="E19" s="16">
        <v>1327000</v>
      </c>
      <c r="F19" s="51">
        <f>E19+(E19*($C$6/100))</f>
        <v>1327000</v>
      </c>
    </row>
    <row r="22" spans="2:6" ht="75" x14ac:dyDescent="0.25">
      <c r="B22" s="41" t="s">
        <v>34</v>
      </c>
    </row>
    <row r="25" spans="2:6" x14ac:dyDescent="0.25">
      <c r="B25" s="4"/>
      <c r="C25" s="5"/>
      <c r="D25" s="6"/>
    </row>
    <row r="33" spans="4:4" x14ac:dyDescent="0.25">
      <c r="D33" s="7"/>
    </row>
    <row r="34" spans="4:4" x14ac:dyDescent="0.25">
      <c r="D34" s="7"/>
    </row>
    <row r="35" spans="4:4" x14ac:dyDescent="0.25">
      <c r="D35" s="7"/>
    </row>
    <row r="36" spans="4:4" x14ac:dyDescent="0.25">
      <c r="D36" s="7"/>
    </row>
    <row r="37" spans="4:4" x14ac:dyDescent="0.25">
      <c r="D37" s="7"/>
    </row>
    <row r="38" spans="4:4" x14ac:dyDescent="0.25">
      <c r="D38" s="7"/>
    </row>
    <row r="39" spans="4:4" x14ac:dyDescent="0.25">
      <c r="D39" s="7"/>
    </row>
    <row r="40" spans="4:4" x14ac:dyDescent="0.25">
      <c r="D40" s="7"/>
    </row>
    <row r="41" spans="4:4" x14ac:dyDescent="0.25">
      <c r="D41" s="7"/>
    </row>
    <row r="42" spans="4:4" x14ac:dyDescent="0.25">
      <c r="D42" s="7"/>
    </row>
    <row r="43" spans="4:4" x14ac:dyDescent="0.25">
      <c r="D43" s="7"/>
    </row>
    <row r="44" spans="4:4" x14ac:dyDescent="0.25">
      <c r="D44" s="7"/>
    </row>
  </sheetData>
  <sheetProtection algorithmName="SHA-512" hashValue="JDHyAeS5aweCm1zJCl2MCFj1wm1gAj5zaloiN73diWQCzUsQVlFxiH6/MwKMh5EZQR3FsRWvFIwIbFr7Osd/yQ==" saltValue="aXsGpvfLCXJFOpEoHb15Ag==" spinCount="100000" sheet="1" objects="1" scenarios="1" selectLockedCells="1"/>
  <dataValidations xWindow="744" yWindow="575" count="1">
    <dataValidation type="decimal" operator="lessThanOrEqual" allowBlank="1" showInputMessage="1" showErrorMessage="1" error="Pozor, překročili jste maximální přirážku dle Zadávací dokumentace" prompt="Maximální hodnota přirážky pro běžné opravy dle zadávací dokumentace je 22,6 %." sqref="C6" xr:uid="{133CB518-E28A-4F75-B748-5965DC896D1E}">
      <formula1>22.6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C6" sqref="C6"/>
    </sheetView>
  </sheetViews>
  <sheetFormatPr defaultColWidth="9.140625" defaultRowHeight="15.75" x14ac:dyDescent="0.25"/>
  <cols>
    <col min="1" max="1" width="5.42578125" style="34" customWidth="1"/>
    <col min="2" max="2" width="100.7109375" style="34" customWidth="1"/>
    <col min="3" max="3" width="24.5703125" style="34" bestFit="1" customWidth="1"/>
    <col min="4" max="4" width="25.85546875" style="34" bestFit="1" customWidth="1"/>
    <col min="5" max="5" width="31.140625" style="34" bestFit="1" customWidth="1"/>
    <col min="6" max="6" width="25.85546875" style="34" bestFit="1" customWidth="1"/>
    <col min="7" max="16384" width="9.140625" style="34"/>
  </cols>
  <sheetData>
    <row r="1" spans="2:6" ht="15" customHeight="1" x14ac:dyDescent="0.25"/>
    <row r="2" spans="2:6" ht="15" customHeight="1" x14ac:dyDescent="0.25">
      <c r="B2" s="1" t="s">
        <v>0</v>
      </c>
      <c r="C2" s="1" t="str">
        <f>'Cena celkem'!C3</f>
        <v>název firmy</v>
      </c>
      <c r="D2" s="2"/>
      <c r="E2" s="2"/>
      <c r="F2"/>
    </row>
    <row r="3" spans="2:6" ht="15" customHeight="1" x14ac:dyDescent="0.25">
      <c r="B3" s="1" t="s">
        <v>1</v>
      </c>
      <c r="C3" s="1" t="s">
        <v>42</v>
      </c>
      <c r="D3" s="2"/>
      <c r="E3" s="2"/>
      <c r="F3"/>
    </row>
    <row r="4" spans="2:6" ht="15" customHeight="1" x14ac:dyDescent="0.25">
      <c r="B4" s="1" t="s">
        <v>6</v>
      </c>
      <c r="C4" s="1" t="s">
        <v>39</v>
      </c>
      <c r="D4" s="2"/>
      <c r="E4" s="2"/>
      <c r="F4"/>
    </row>
    <row r="5" spans="2:6" ht="15" customHeight="1" thickBot="1" x14ac:dyDescent="0.3">
      <c r="B5" s="1"/>
      <c r="C5" s="29"/>
      <c r="D5" s="2"/>
      <c r="E5" s="2"/>
      <c r="F5"/>
    </row>
    <row r="6" spans="2:6" ht="48" thickBot="1" x14ac:dyDescent="0.4">
      <c r="B6" s="53" t="s">
        <v>40</v>
      </c>
      <c r="C6" s="54">
        <v>0</v>
      </c>
      <c r="D6" s="2"/>
      <c r="E6" s="17"/>
      <c r="F6"/>
    </row>
    <row r="7" spans="2:6" ht="15" customHeight="1" thickBot="1" x14ac:dyDescent="0.3">
      <c r="B7" s="2"/>
      <c r="C7" s="2"/>
      <c r="D7" s="2"/>
      <c r="E7" s="2"/>
      <c r="F7"/>
    </row>
    <row r="8" spans="2:6" ht="15" customHeight="1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ht="15" customHeight="1" x14ac:dyDescent="0.25">
      <c r="B9" s="10" t="s">
        <v>17</v>
      </c>
      <c r="C9" s="27" t="s">
        <v>25</v>
      </c>
      <c r="D9" s="32">
        <v>0.35370000000000001</v>
      </c>
      <c r="E9" s="15">
        <f t="shared" ref="E9:E15" si="0">$E$16*D9</f>
        <v>3387738.6</v>
      </c>
      <c r="F9" s="19">
        <f>E9+(E9*$C$6)</f>
        <v>3387738.6</v>
      </c>
    </row>
    <row r="10" spans="2:6" ht="15" customHeight="1" x14ac:dyDescent="0.25">
      <c r="B10" s="11" t="s">
        <v>8</v>
      </c>
      <c r="C10" s="27" t="s">
        <v>30</v>
      </c>
      <c r="D10" s="33">
        <v>0.5</v>
      </c>
      <c r="E10" s="15">
        <f t="shared" si="0"/>
        <v>4789000</v>
      </c>
      <c r="F10" s="18">
        <f t="shared" ref="F10:F15" si="1">E10+(E10*$C$6)</f>
        <v>4789000</v>
      </c>
    </row>
    <row r="11" spans="2:6" ht="15" customHeight="1" x14ac:dyDescent="0.25">
      <c r="B11" s="11" t="s">
        <v>26</v>
      </c>
      <c r="C11" s="27" t="s">
        <v>30</v>
      </c>
      <c r="D11" s="33">
        <v>7.0400000000000004E-2</v>
      </c>
      <c r="E11" s="15">
        <f t="shared" si="0"/>
        <v>674291.20000000007</v>
      </c>
      <c r="F11" s="18">
        <f t="shared" si="1"/>
        <v>674291.20000000007</v>
      </c>
    </row>
    <row r="12" spans="2:6" ht="15" customHeight="1" x14ac:dyDescent="0.25">
      <c r="B12" s="11" t="s">
        <v>27</v>
      </c>
      <c r="C12" s="27" t="s">
        <v>30</v>
      </c>
      <c r="D12" s="33">
        <v>3.49E-2</v>
      </c>
      <c r="E12" s="15">
        <f t="shared" si="0"/>
        <v>334272.2</v>
      </c>
      <c r="F12" s="18">
        <f t="shared" si="1"/>
        <v>334272.2</v>
      </c>
    </row>
    <row r="13" spans="2:6" ht="15" customHeight="1" x14ac:dyDescent="0.25">
      <c r="B13" s="11" t="s">
        <v>28</v>
      </c>
      <c r="C13" s="27" t="s">
        <v>30</v>
      </c>
      <c r="D13" s="33">
        <v>3.0099999999999998E-2</v>
      </c>
      <c r="E13" s="15">
        <f t="shared" si="0"/>
        <v>288297.8</v>
      </c>
      <c r="F13" s="18">
        <f t="shared" si="1"/>
        <v>288297.8</v>
      </c>
    </row>
    <row r="14" spans="2:6" ht="15" customHeight="1" x14ac:dyDescent="0.25">
      <c r="B14" s="11" t="s">
        <v>3</v>
      </c>
      <c r="C14" s="27" t="s">
        <v>25</v>
      </c>
      <c r="D14" s="33">
        <v>8.2000000000000007E-3</v>
      </c>
      <c r="E14" s="15">
        <f t="shared" si="0"/>
        <v>78539.600000000006</v>
      </c>
      <c r="F14" s="18">
        <f t="shared" si="1"/>
        <v>78539.600000000006</v>
      </c>
    </row>
    <row r="15" spans="2:6" ht="15" customHeight="1" thickBot="1" x14ac:dyDescent="0.3">
      <c r="B15" s="11" t="s">
        <v>11</v>
      </c>
      <c r="C15" s="27" t="s">
        <v>25</v>
      </c>
      <c r="D15" s="33">
        <v>2.7398831859419292E-3</v>
      </c>
      <c r="E15" s="15">
        <f t="shared" si="0"/>
        <v>26242.601154951797</v>
      </c>
      <c r="F15" s="18">
        <f t="shared" si="1"/>
        <v>26242.601154951797</v>
      </c>
    </row>
    <row r="16" spans="2:6" ht="20.25" thickTop="1" thickBot="1" x14ac:dyDescent="0.35">
      <c r="B16" s="25" t="s">
        <v>18</v>
      </c>
      <c r="C16" s="31"/>
      <c r="D16" s="23">
        <f>SUM(D9:D15)</f>
        <v>1.0000398831859421</v>
      </c>
      <c r="E16" s="16">
        <v>9578000</v>
      </c>
      <c r="F16" s="51">
        <f>E16+(E16*($C$6/100))</f>
        <v>9578000</v>
      </c>
    </row>
    <row r="17" spans="2:2" ht="15" customHeight="1" x14ac:dyDescent="0.25"/>
    <row r="18" spans="2:2" ht="45.75" customHeight="1" x14ac:dyDescent="0.25">
      <c r="B18" s="41" t="s">
        <v>34</v>
      </c>
    </row>
    <row r="19" spans="2:2" ht="15" customHeight="1" x14ac:dyDescent="0.25"/>
    <row r="20" spans="2:2" ht="15" customHeight="1" x14ac:dyDescent="0.25"/>
    <row r="21" spans="2:2" ht="15" customHeight="1" x14ac:dyDescent="0.25"/>
    <row r="22" spans="2:2" ht="15" customHeight="1" x14ac:dyDescent="0.25"/>
    <row r="23" spans="2:2" ht="15" customHeight="1" x14ac:dyDescent="0.25"/>
    <row r="24" spans="2:2" ht="15" customHeight="1" x14ac:dyDescent="0.25"/>
    <row r="25" spans="2:2" ht="15" customHeight="1" x14ac:dyDescent="0.25"/>
    <row r="26" spans="2:2" ht="15" customHeight="1" x14ac:dyDescent="0.25"/>
    <row r="27" spans="2:2" ht="15" customHeight="1" x14ac:dyDescent="0.25"/>
    <row r="28" spans="2:2" ht="15" customHeight="1" x14ac:dyDescent="0.25"/>
    <row r="29" spans="2:2" ht="15" customHeight="1" x14ac:dyDescent="0.25"/>
    <row r="30" spans="2:2" ht="15" customHeight="1" x14ac:dyDescent="0.25"/>
    <row r="31" spans="2:2" ht="15" customHeight="1" x14ac:dyDescent="0.25"/>
    <row r="32" spans="2:2" ht="15" customHeight="1" x14ac:dyDescent="0.25"/>
  </sheetData>
  <sheetProtection algorithmName="SHA-512" hashValue="ZGofS0iC2Ytznv+7lat2ZerGA4ntNCYwww/dHjUozVoP3nYjTVBUbHqiLRJQcypR1wjBkTgKRMMeVqGSFQAqBw==" saltValue="vDutvnKP3ejLhbm/MWzRAw==" spinCount="100000" sheet="1" objects="1" scenarios="1" selectLockedCells="1"/>
  <dataValidations xWindow="989" yWindow="564" count="1">
    <dataValidation type="decimal" operator="lessThanOrEqual" allowBlank="1" showInputMessage="1" showErrorMessage="1" error="Pozor, překročili jste maximální přirážku dle Zadávací dokumentace" prompt="Maximální hodnota přirážky pro poruchy dle zadávací dokumentace je 30 %." sqref="C6" xr:uid="{44869D58-9C7C-4452-8A6C-BD437CCE4366}">
      <formula1>30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H13"/>
  <sheetViews>
    <sheetView showGridLines="0" tabSelected="1" workbookViewId="0">
      <selection activeCell="C3" sqref="C3"/>
    </sheetView>
  </sheetViews>
  <sheetFormatPr defaultRowHeight="15" x14ac:dyDescent="0.25"/>
  <cols>
    <col min="2" max="2" width="57.5703125" customWidth="1"/>
    <col min="3" max="3" width="18" customWidth="1"/>
    <col min="4" max="4" width="15" bestFit="1" customWidth="1"/>
    <col min="5" max="5" width="18.85546875" customWidth="1"/>
    <col min="6" max="6" width="28.5703125" bestFit="1" customWidth="1"/>
    <col min="7" max="7" width="34.28515625" customWidth="1"/>
  </cols>
  <sheetData>
    <row r="3" spans="2:8" ht="15.75" x14ac:dyDescent="0.25">
      <c r="B3" s="1" t="s">
        <v>0</v>
      </c>
      <c r="C3" s="52" t="s">
        <v>36</v>
      </c>
    </row>
    <row r="4" spans="2:8" ht="15.75" x14ac:dyDescent="0.25">
      <c r="B4" s="1" t="s">
        <v>1</v>
      </c>
      <c r="C4" s="1" t="s">
        <v>42</v>
      </c>
    </row>
    <row r="5" spans="2:8" ht="15.75" thickBot="1" x14ac:dyDescent="0.3">
      <c r="B5" s="2"/>
      <c r="C5" s="2"/>
    </row>
    <row r="6" spans="2:8" ht="60" x14ac:dyDescent="0.25">
      <c r="B6" s="42" t="s">
        <v>6</v>
      </c>
      <c r="C6" s="43" t="s">
        <v>32</v>
      </c>
      <c r="D6" s="44" t="s">
        <v>7</v>
      </c>
      <c r="E6" s="44" t="s">
        <v>9</v>
      </c>
      <c r="F6" s="44" t="s">
        <v>31</v>
      </c>
      <c r="G6" s="45" t="s">
        <v>35</v>
      </c>
      <c r="H6" s="36"/>
    </row>
    <row r="7" spans="2:8" ht="37.15" customHeight="1" thickBot="1" x14ac:dyDescent="0.3">
      <c r="B7" s="46" t="s">
        <v>33</v>
      </c>
      <c r="C7" s="55">
        <f>'Plánované stavby'!C6</f>
        <v>0</v>
      </c>
      <c r="D7" s="56">
        <f>'Běžné opravy'!C6</f>
        <v>0</v>
      </c>
      <c r="E7" s="56">
        <f>Poruchy!C6</f>
        <v>0</v>
      </c>
      <c r="F7" s="47"/>
      <c r="G7" s="48"/>
    </row>
    <row r="8" spans="2:8" ht="21.75" thickBot="1" x14ac:dyDescent="0.3">
      <c r="B8" s="24" t="s">
        <v>29</v>
      </c>
      <c r="C8" s="49">
        <f>'Plánované stavby'!F20</f>
        <v>101892000</v>
      </c>
      <c r="D8" s="50">
        <f>'Běžné opravy'!F19</f>
        <v>1327000</v>
      </c>
      <c r="E8" s="50">
        <f>Poruchy!F16</f>
        <v>9578000</v>
      </c>
      <c r="F8" s="50">
        <f>SUM(C8:E8)</f>
        <v>112797000</v>
      </c>
      <c r="G8" s="57">
        <f>F8*4</f>
        <v>451188000</v>
      </c>
    </row>
    <row r="13" spans="2:8" x14ac:dyDescent="0.25">
      <c r="B13" s="35"/>
    </row>
  </sheetData>
  <sheetProtection algorithmName="SHA-512" hashValue="xAy3mLRRC21+ojK6vXbWLOLov8SzNiRV4bKhimHUcLHJh5aUTKzZPcFOC7Q0DO5cf1ki5g4YNpS7J9ab/i1lOg==" saltValue="toTCY777wjoHYFy9QN+keg==" spinCount="100000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Poruchy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2025-03-14T12:16:55Z</dcterms:modified>
</cp:coreProperties>
</file>