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eonos-my.sharepoint.com/personal/m18397_eon_com/Documents/Documents/_Pracovní/VZ PD-Zhotovitelé/_Zhotovitelé Podmínky RS/VZ 2026+/_Dokumentace VZ zasláno k soutěži EMP 2026+/Metodika rozpočtování eC VN-NN EMP2026+/"/>
    </mc:Choice>
  </mc:AlternateContent>
  <xr:revisionPtr revIDLastSave="10" documentId="13_ncr:1_{933B3848-320E-463C-A557-B31AA1D7C19C}" xr6:coauthVersionLast="47" xr6:coauthVersionMax="47" xr10:uidLastSave="{CB4863FB-E0AD-4F47-806A-8E30B2DC0C06}"/>
  <bookViews>
    <workbookView xWindow="60" yWindow="50" windowWidth="15270" windowHeight="20890" activeTab="1" xr2:uid="{00000000-000D-0000-FFFF-FFFF00000000}"/>
  </bookViews>
  <sheets>
    <sheet name="Rekapitulace stavby EMP2026+vz1" sheetId="1" r:id="rId1"/>
    <sheet name="SO 01 - Stavební úpravy z..." sheetId="2" r:id="rId2"/>
  </sheets>
  <definedNames>
    <definedName name="_xlnm._FilterDatabase" localSheetId="1" hidden="1">'SO 01 - Stavební úpravy z...'!$A$4:$I$269</definedName>
    <definedName name="_xlnm.Print_Titles" localSheetId="0">'Rekapitulace stavby EMP2026+vz1'!$13:$13</definedName>
    <definedName name="_xlnm.Print_Titles" localSheetId="1">'SO 01 - Stavební úpravy z...'!$4:$4</definedName>
    <definedName name="_xlnm.Print_Area" localSheetId="0">'Rekapitulace stavby EMP2026+vz1'!$A$1:$F$18</definedName>
    <definedName name="_xlnm.Print_Area" localSheetId="1">'SO 01 - Stavební úpravy z...'!$A$3:$H$270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G269" i="2" l="1"/>
  <c r="BF269" i="2"/>
  <c r="BE269" i="2"/>
  <c r="BD269" i="2"/>
  <c r="R269" i="2"/>
  <c r="P269" i="2"/>
  <c r="N269" i="2"/>
  <c r="BG268" i="2"/>
  <c r="BF268" i="2"/>
  <c r="BE268" i="2"/>
  <c r="BD268" i="2"/>
  <c r="R268" i="2"/>
  <c r="P268" i="2"/>
  <c r="N268" i="2"/>
  <c r="BG266" i="2"/>
  <c r="BF266" i="2"/>
  <c r="BE266" i="2"/>
  <c r="BD266" i="2"/>
  <c r="R266" i="2"/>
  <c r="P266" i="2"/>
  <c r="N266" i="2"/>
  <c r="BG265" i="2"/>
  <c r="BF265" i="2"/>
  <c r="BE265" i="2"/>
  <c r="BD265" i="2"/>
  <c r="R265" i="2"/>
  <c r="P265" i="2"/>
  <c r="N265" i="2"/>
  <c r="BG263" i="2"/>
  <c r="BF263" i="2"/>
  <c r="BE263" i="2"/>
  <c r="BD263" i="2"/>
  <c r="R263" i="2"/>
  <c r="P263" i="2"/>
  <c r="N263" i="2"/>
  <c r="BG262" i="2"/>
  <c r="BF262" i="2"/>
  <c r="BE262" i="2"/>
  <c r="BD262" i="2"/>
  <c r="R262" i="2"/>
  <c r="P262" i="2"/>
  <c r="N262" i="2"/>
  <c r="BG261" i="2"/>
  <c r="BF261" i="2"/>
  <c r="BE261" i="2"/>
  <c r="BD261" i="2"/>
  <c r="R261" i="2"/>
  <c r="P261" i="2"/>
  <c r="N261" i="2"/>
  <c r="BG260" i="2"/>
  <c r="BF260" i="2"/>
  <c r="BE260" i="2"/>
  <c r="BD260" i="2"/>
  <c r="R260" i="2"/>
  <c r="P260" i="2"/>
  <c r="N260" i="2"/>
  <c r="BG259" i="2"/>
  <c r="BF259" i="2"/>
  <c r="BE259" i="2"/>
  <c r="BD259" i="2"/>
  <c r="R259" i="2"/>
  <c r="P259" i="2"/>
  <c r="N259" i="2"/>
  <c r="BG258" i="2"/>
  <c r="BF258" i="2"/>
  <c r="BE258" i="2"/>
  <c r="BD258" i="2"/>
  <c r="R258" i="2"/>
  <c r="P258" i="2"/>
  <c r="N258" i="2"/>
  <c r="BG256" i="2"/>
  <c r="BF256" i="2"/>
  <c r="BE256" i="2"/>
  <c r="BD256" i="2"/>
  <c r="R256" i="2"/>
  <c r="P256" i="2"/>
  <c r="N256" i="2"/>
  <c r="BG255" i="2"/>
  <c r="BF255" i="2"/>
  <c r="BE255" i="2"/>
  <c r="BD255" i="2"/>
  <c r="R255" i="2"/>
  <c r="P255" i="2"/>
  <c r="N255" i="2"/>
  <c r="BG254" i="2"/>
  <c r="BF254" i="2"/>
  <c r="BE254" i="2"/>
  <c r="BD254" i="2"/>
  <c r="R254" i="2"/>
  <c r="P254" i="2"/>
  <c r="N254" i="2"/>
  <c r="BG253" i="2"/>
  <c r="BF253" i="2"/>
  <c r="BE253" i="2"/>
  <c r="BD253" i="2"/>
  <c r="R253" i="2"/>
  <c r="P253" i="2"/>
  <c r="N253" i="2"/>
  <c r="BG252" i="2"/>
  <c r="BF252" i="2"/>
  <c r="BE252" i="2"/>
  <c r="BD252" i="2"/>
  <c r="R252" i="2"/>
  <c r="P252" i="2"/>
  <c r="N252" i="2"/>
  <c r="BG251" i="2"/>
  <c r="BF251" i="2"/>
  <c r="BE251" i="2"/>
  <c r="BD251" i="2"/>
  <c r="R251" i="2"/>
  <c r="P251" i="2"/>
  <c r="N251" i="2"/>
  <c r="BG250" i="2"/>
  <c r="BF250" i="2"/>
  <c r="BE250" i="2"/>
  <c r="BD250" i="2"/>
  <c r="R250" i="2"/>
  <c r="P250" i="2"/>
  <c r="N250" i="2"/>
  <c r="BG248" i="2"/>
  <c r="BF248" i="2"/>
  <c r="BE248" i="2"/>
  <c r="BD248" i="2"/>
  <c r="R248" i="2"/>
  <c r="P248" i="2"/>
  <c r="N248" i="2"/>
  <c r="BG247" i="2"/>
  <c r="BF247" i="2"/>
  <c r="BE247" i="2"/>
  <c r="BD247" i="2"/>
  <c r="R247" i="2"/>
  <c r="P247" i="2"/>
  <c r="N247" i="2"/>
  <c r="BG245" i="2"/>
  <c r="BF245" i="2"/>
  <c r="BE245" i="2"/>
  <c r="BD245" i="2"/>
  <c r="R245" i="2"/>
  <c r="P245" i="2"/>
  <c r="N245" i="2"/>
  <c r="BG244" i="2"/>
  <c r="BF244" i="2"/>
  <c r="BE244" i="2"/>
  <c r="BD244" i="2"/>
  <c r="R244" i="2"/>
  <c r="P244" i="2"/>
  <c r="N244" i="2"/>
  <c r="BG243" i="2"/>
  <c r="BF243" i="2"/>
  <c r="BE243" i="2"/>
  <c r="BD243" i="2"/>
  <c r="R243" i="2"/>
  <c r="P243" i="2"/>
  <c r="N243" i="2"/>
  <c r="BG242" i="2"/>
  <c r="BF242" i="2"/>
  <c r="BE242" i="2"/>
  <c r="BD242" i="2"/>
  <c r="R242" i="2"/>
  <c r="P242" i="2"/>
  <c r="N242" i="2"/>
  <c r="BG241" i="2"/>
  <c r="BF241" i="2"/>
  <c r="BE241" i="2"/>
  <c r="BD241" i="2"/>
  <c r="R241" i="2"/>
  <c r="P241" i="2"/>
  <c r="N241" i="2"/>
  <c r="BG240" i="2"/>
  <c r="BF240" i="2"/>
  <c r="BE240" i="2"/>
  <c r="BD240" i="2"/>
  <c r="R240" i="2"/>
  <c r="P240" i="2"/>
  <c r="N240" i="2"/>
  <c r="BG239" i="2"/>
  <c r="BF239" i="2"/>
  <c r="BE239" i="2"/>
  <c r="BD239" i="2"/>
  <c r="R239" i="2"/>
  <c r="P239" i="2"/>
  <c r="N239" i="2"/>
  <c r="BG238" i="2"/>
  <c r="BF238" i="2"/>
  <c r="BE238" i="2"/>
  <c r="BD238" i="2"/>
  <c r="R238" i="2"/>
  <c r="P238" i="2"/>
  <c r="N238" i="2"/>
  <c r="BG237" i="2"/>
  <c r="BF237" i="2"/>
  <c r="BE237" i="2"/>
  <c r="BD237" i="2"/>
  <c r="R237" i="2"/>
  <c r="P237" i="2"/>
  <c r="N237" i="2"/>
  <c r="BG236" i="2"/>
  <c r="BF236" i="2"/>
  <c r="BE236" i="2"/>
  <c r="BD236" i="2"/>
  <c r="R236" i="2"/>
  <c r="P236" i="2"/>
  <c r="N236" i="2"/>
  <c r="BG235" i="2"/>
  <c r="BF235" i="2"/>
  <c r="BE235" i="2"/>
  <c r="BD235" i="2"/>
  <c r="R235" i="2"/>
  <c r="P235" i="2"/>
  <c r="N235" i="2"/>
  <c r="BG234" i="2"/>
  <c r="BF234" i="2"/>
  <c r="BE234" i="2"/>
  <c r="BD234" i="2"/>
  <c r="R234" i="2"/>
  <c r="P234" i="2"/>
  <c r="N234" i="2"/>
  <c r="BG233" i="2"/>
  <c r="BF233" i="2"/>
  <c r="BE233" i="2"/>
  <c r="BD233" i="2"/>
  <c r="R233" i="2"/>
  <c r="P233" i="2"/>
  <c r="N233" i="2"/>
  <c r="BG232" i="2"/>
  <c r="BF232" i="2"/>
  <c r="BE232" i="2"/>
  <c r="BD232" i="2"/>
  <c r="R232" i="2"/>
  <c r="P232" i="2"/>
  <c r="N232" i="2"/>
  <c r="BG231" i="2"/>
  <c r="BF231" i="2"/>
  <c r="BE231" i="2"/>
  <c r="BD231" i="2"/>
  <c r="R231" i="2"/>
  <c r="P231" i="2"/>
  <c r="N231" i="2"/>
  <c r="BG230" i="2"/>
  <c r="BF230" i="2"/>
  <c r="BE230" i="2"/>
  <c r="BD230" i="2"/>
  <c r="R230" i="2"/>
  <c r="P230" i="2"/>
  <c r="N230" i="2"/>
  <c r="BG229" i="2"/>
  <c r="BF229" i="2"/>
  <c r="BE229" i="2"/>
  <c r="BD229" i="2"/>
  <c r="R229" i="2"/>
  <c r="P229" i="2"/>
  <c r="N229" i="2"/>
  <c r="BG228" i="2"/>
  <c r="BF228" i="2"/>
  <c r="BE228" i="2"/>
  <c r="BD228" i="2"/>
  <c r="R228" i="2"/>
  <c r="P228" i="2"/>
  <c r="N228" i="2"/>
  <c r="BG227" i="2"/>
  <c r="BF227" i="2"/>
  <c r="BE227" i="2"/>
  <c r="BD227" i="2"/>
  <c r="R227" i="2"/>
  <c r="P227" i="2"/>
  <c r="N227" i="2"/>
  <c r="BG226" i="2"/>
  <c r="BF226" i="2"/>
  <c r="BE226" i="2"/>
  <c r="BD226" i="2"/>
  <c r="R226" i="2"/>
  <c r="P226" i="2"/>
  <c r="N226" i="2"/>
  <c r="BG224" i="2"/>
  <c r="BF224" i="2"/>
  <c r="BE224" i="2"/>
  <c r="BD224" i="2"/>
  <c r="R224" i="2"/>
  <c r="P224" i="2"/>
  <c r="N224" i="2"/>
  <c r="BG223" i="2"/>
  <c r="BF223" i="2"/>
  <c r="BE223" i="2"/>
  <c r="BD223" i="2"/>
  <c r="R223" i="2"/>
  <c r="P223" i="2"/>
  <c r="N223" i="2"/>
  <c r="BG222" i="2"/>
  <c r="BF222" i="2"/>
  <c r="BE222" i="2"/>
  <c r="BD222" i="2"/>
  <c r="R222" i="2"/>
  <c r="P222" i="2"/>
  <c r="N222" i="2"/>
  <c r="BG221" i="2"/>
  <c r="BF221" i="2"/>
  <c r="BE221" i="2"/>
  <c r="BD221" i="2"/>
  <c r="R221" i="2"/>
  <c r="P221" i="2"/>
  <c r="N221" i="2"/>
  <c r="BG219" i="2"/>
  <c r="BF219" i="2"/>
  <c r="BE219" i="2"/>
  <c r="BD219" i="2"/>
  <c r="R219" i="2"/>
  <c r="P219" i="2"/>
  <c r="N219" i="2"/>
  <c r="BG218" i="2"/>
  <c r="BF218" i="2"/>
  <c r="BE218" i="2"/>
  <c r="BD218" i="2"/>
  <c r="R218" i="2"/>
  <c r="P218" i="2"/>
  <c r="N218" i="2"/>
  <c r="BG217" i="2"/>
  <c r="BF217" i="2"/>
  <c r="BE217" i="2"/>
  <c r="BD217" i="2"/>
  <c r="R217" i="2"/>
  <c r="P217" i="2"/>
  <c r="N217" i="2"/>
  <c r="BG216" i="2"/>
  <c r="BF216" i="2"/>
  <c r="BE216" i="2"/>
  <c r="BD216" i="2"/>
  <c r="R216" i="2"/>
  <c r="P216" i="2"/>
  <c r="N216" i="2"/>
  <c r="BG215" i="2"/>
  <c r="BF215" i="2"/>
  <c r="BE215" i="2"/>
  <c r="BD215" i="2"/>
  <c r="R215" i="2"/>
  <c r="P215" i="2"/>
  <c r="N215" i="2"/>
  <c r="BG214" i="2"/>
  <c r="BF214" i="2"/>
  <c r="BE214" i="2"/>
  <c r="BD214" i="2"/>
  <c r="R214" i="2"/>
  <c r="P214" i="2"/>
  <c r="N214" i="2"/>
  <c r="BG212" i="2"/>
  <c r="BF212" i="2"/>
  <c r="BE212" i="2"/>
  <c r="BD212" i="2"/>
  <c r="R212" i="2"/>
  <c r="P212" i="2"/>
  <c r="N212" i="2"/>
  <c r="BG211" i="2"/>
  <c r="BF211" i="2"/>
  <c r="BE211" i="2"/>
  <c r="BD211" i="2"/>
  <c r="R211" i="2"/>
  <c r="P211" i="2"/>
  <c r="N211" i="2"/>
  <c r="BG210" i="2"/>
  <c r="BF210" i="2"/>
  <c r="BE210" i="2"/>
  <c r="BD210" i="2"/>
  <c r="R210" i="2"/>
  <c r="P210" i="2"/>
  <c r="N210" i="2"/>
  <c r="BG209" i="2"/>
  <c r="BF209" i="2"/>
  <c r="BE209" i="2"/>
  <c r="BD209" i="2"/>
  <c r="R209" i="2"/>
  <c r="P209" i="2"/>
  <c r="N209" i="2"/>
  <c r="BG208" i="2"/>
  <c r="BF208" i="2"/>
  <c r="BE208" i="2"/>
  <c r="BD208" i="2"/>
  <c r="R208" i="2"/>
  <c r="P208" i="2"/>
  <c r="N208" i="2"/>
  <c r="BG207" i="2"/>
  <c r="BF207" i="2"/>
  <c r="BE207" i="2"/>
  <c r="BD207" i="2"/>
  <c r="R207" i="2"/>
  <c r="P207" i="2"/>
  <c r="N207" i="2"/>
  <c r="BG206" i="2"/>
  <c r="BF206" i="2"/>
  <c r="BE206" i="2"/>
  <c r="BD206" i="2"/>
  <c r="R206" i="2"/>
  <c r="P206" i="2"/>
  <c r="N206" i="2"/>
  <c r="BG205" i="2"/>
  <c r="BF205" i="2"/>
  <c r="BE205" i="2"/>
  <c r="BD205" i="2"/>
  <c r="R205" i="2"/>
  <c r="P205" i="2"/>
  <c r="N205" i="2"/>
  <c r="BG204" i="2"/>
  <c r="BF204" i="2"/>
  <c r="BE204" i="2"/>
  <c r="BD204" i="2"/>
  <c r="R204" i="2"/>
  <c r="P204" i="2"/>
  <c r="N204" i="2"/>
  <c r="BG203" i="2"/>
  <c r="BF203" i="2"/>
  <c r="BE203" i="2"/>
  <c r="BD203" i="2"/>
  <c r="R203" i="2"/>
  <c r="P203" i="2"/>
  <c r="N203" i="2"/>
  <c r="BG202" i="2"/>
  <c r="BF202" i="2"/>
  <c r="BE202" i="2"/>
  <c r="BD202" i="2"/>
  <c r="R202" i="2"/>
  <c r="P202" i="2"/>
  <c r="N202" i="2"/>
  <c r="BG201" i="2"/>
  <c r="BF201" i="2"/>
  <c r="BE201" i="2"/>
  <c r="BD201" i="2"/>
  <c r="R201" i="2"/>
  <c r="P201" i="2"/>
  <c r="N201" i="2"/>
  <c r="BG200" i="2"/>
  <c r="BF200" i="2"/>
  <c r="BE200" i="2"/>
  <c r="BD200" i="2"/>
  <c r="R200" i="2"/>
  <c r="P200" i="2"/>
  <c r="N200" i="2"/>
  <c r="BG199" i="2"/>
  <c r="BF199" i="2"/>
  <c r="BE199" i="2"/>
  <c r="BD199" i="2"/>
  <c r="R199" i="2"/>
  <c r="P199" i="2"/>
  <c r="N199" i="2"/>
  <c r="BG198" i="2"/>
  <c r="BF198" i="2"/>
  <c r="BE198" i="2"/>
  <c r="BD198" i="2"/>
  <c r="R198" i="2"/>
  <c r="P198" i="2"/>
  <c r="N198" i="2"/>
  <c r="BG197" i="2"/>
  <c r="BF197" i="2"/>
  <c r="BE197" i="2"/>
  <c r="BD197" i="2"/>
  <c r="R197" i="2"/>
  <c r="P197" i="2"/>
  <c r="N197" i="2"/>
  <c r="BG196" i="2"/>
  <c r="BF196" i="2"/>
  <c r="BE196" i="2"/>
  <c r="BD196" i="2"/>
  <c r="R196" i="2"/>
  <c r="P196" i="2"/>
  <c r="N196" i="2"/>
  <c r="BG195" i="2"/>
  <c r="BF195" i="2"/>
  <c r="BE195" i="2"/>
  <c r="BD195" i="2"/>
  <c r="R195" i="2"/>
  <c r="P195" i="2"/>
  <c r="N195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9" i="2"/>
  <c r="BF189" i="2"/>
  <c r="BE189" i="2"/>
  <c r="BD189" i="2"/>
  <c r="R189" i="2"/>
  <c r="P189" i="2"/>
  <c r="N189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6" i="2"/>
  <c r="BF186" i="2"/>
  <c r="BE186" i="2"/>
  <c r="BD186" i="2"/>
  <c r="R186" i="2"/>
  <c r="P186" i="2"/>
  <c r="N186" i="2"/>
  <c r="BG185" i="2"/>
  <c r="BF185" i="2"/>
  <c r="BE185" i="2"/>
  <c r="BD185" i="2"/>
  <c r="R185" i="2"/>
  <c r="P185" i="2"/>
  <c r="N185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70" i="2"/>
  <c r="BF170" i="2"/>
  <c r="BE170" i="2"/>
  <c r="BD170" i="2"/>
  <c r="R170" i="2"/>
  <c r="P170" i="2"/>
  <c r="N170" i="2"/>
  <c r="BG169" i="2"/>
  <c r="BF169" i="2"/>
  <c r="BE169" i="2"/>
  <c r="BD169" i="2"/>
  <c r="R169" i="2"/>
  <c r="P169" i="2"/>
  <c r="N169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6" i="2"/>
  <c r="BF166" i="2"/>
  <c r="BE166" i="2"/>
  <c r="BD166" i="2"/>
  <c r="R166" i="2"/>
  <c r="P166" i="2"/>
  <c r="N166" i="2"/>
  <c r="BG165" i="2"/>
  <c r="BF165" i="2"/>
  <c r="BE165" i="2"/>
  <c r="BD165" i="2"/>
  <c r="R165" i="2"/>
  <c r="P165" i="2"/>
  <c r="N165" i="2"/>
  <c r="BG163" i="2"/>
  <c r="BF163" i="2"/>
  <c r="BE163" i="2"/>
  <c r="BD163" i="2"/>
  <c r="R163" i="2"/>
  <c r="P163" i="2"/>
  <c r="N163" i="2"/>
  <c r="BG162" i="2"/>
  <c r="BF162" i="2"/>
  <c r="BE162" i="2"/>
  <c r="BD162" i="2"/>
  <c r="R162" i="2"/>
  <c r="P162" i="2"/>
  <c r="N162" i="2"/>
  <c r="BG161" i="2"/>
  <c r="BF161" i="2"/>
  <c r="BE161" i="2"/>
  <c r="BD161" i="2"/>
  <c r="R161" i="2"/>
  <c r="P161" i="2"/>
  <c r="N161" i="2"/>
  <c r="BG160" i="2"/>
  <c r="BF160" i="2"/>
  <c r="BE160" i="2"/>
  <c r="BD160" i="2"/>
  <c r="R160" i="2"/>
  <c r="P160" i="2"/>
  <c r="N160" i="2"/>
  <c r="BG159" i="2"/>
  <c r="BF159" i="2"/>
  <c r="BE159" i="2"/>
  <c r="BD159" i="2"/>
  <c r="R159" i="2"/>
  <c r="P159" i="2"/>
  <c r="N159" i="2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6" i="2"/>
  <c r="BF156" i="2"/>
  <c r="BE156" i="2"/>
  <c r="BD156" i="2"/>
  <c r="R156" i="2"/>
  <c r="P156" i="2"/>
  <c r="N156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7" i="2"/>
  <c r="BF147" i="2"/>
  <c r="BE147" i="2"/>
  <c r="BD147" i="2"/>
  <c r="R147" i="2"/>
  <c r="P147" i="2"/>
  <c r="N147" i="2"/>
  <c r="BG146" i="2"/>
  <c r="BF146" i="2"/>
  <c r="BE146" i="2"/>
  <c r="BD146" i="2"/>
  <c r="R146" i="2"/>
  <c r="P146" i="2"/>
  <c r="N146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8" i="2"/>
  <c r="BF138" i="2"/>
  <c r="BE138" i="2"/>
  <c r="BD138" i="2"/>
  <c r="R138" i="2"/>
  <c r="P138" i="2"/>
  <c r="N138" i="2"/>
  <c r="BG137" i="2"/>
  <c r="BF137" i="2"/>
  <c r="BE137" i="2"/>
  <c r="BD137" i="2"/>
  <c r="R137" i="2"/>
  <c r="P137" i="2"/>
  <c r="N137" i="2"/>
  <c r="BG136" i="2"/>
  <c r="BF136" i="2"/>
  <c r="BE136" i="2"/>
  <c r="BD136" i="2"/>
  <c r="R136" i="2"/>
  <c r="P136" i="2"/>
  <c r="N136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3" i="2"/>
  <c r="BF133" i="2"/>
  <c r="BE133" i="2"/>
  <c r="BD133" i="2"/>
  <c r="R133" i="2"/>
  <c r="P133" i="2"/>
  <c r="N133" i="2"/>
  <c r="BG132" i="2"/>
  <c r="BF132" i="2"/>
  <c r="BE132" i="2"/>
  <c r="BD132" i="2"/>
  <c r="R132" i="2"/>
  <c r="P132" i="2"/>
  <c r="N132" i="2"/>
  <c r="BG131" i="2"/>
  <c r="BF131" i="2"/>
  <c r="BE131" i="2"/>
  <c r="BD131" i="2"/>
  <c r="R131" i="2"/>
  <c r="P131" i="2"/>
  <c r="N131" i="2"/>
  <c r="BG130" i="2"/>
  <c r="BF130" i="2"/>
  <c r="BE130" i="2"/>
  <c r="BD130" i="2"/>
  <c r="R130" i="2"/>
  <c r="P130" i="2"/>
  <c r="N130" i="2"/>
  <c r="BG129" i="2"/>
  <c r="BF129" i="2"/>
  <c r="BE129" i="2"/>
  <c r="BD129" i="2"/>
  <c r="R129" i="2"/>
  <c r="P129" i="2"/>
  <c r="N129" i="2"/>
  <c r="BG127" i="2"/>
  <c r="BF127" i="2"/>
  <c r="BE127" i="2"/>
  <c r="BD127" i="2"/>
  <c r="R127" i="2"/>
  <c r="P127" i="2"/>
  <c r="N127" i="2"/>
  <c r="BG126" i="2"/>
  <c r="BF126" i="2"/>
  <c r="BE126" i="2"/>
  <c r="BD126" i="2"/>
  <c r="R126" i="2"/>
  <c r="P126" i="2"/>
  <c r="N126" i="2"/>
  <c r="BG125" i="2"/>
  <c r="BF125" i="2"/>
  <c r="BE125" i="2"/>
  <c r="BD125" i="2"/>
  <c r="R125" i="2"/>
  <c r="P125" i="2"/>
  <c r="N125" i="2"/>
  <c r="BG124" i="2"/>
  <c r="BF124" i="2"/>
  <c r="BE124" i="2"/>
  <c r="BD124" i="2"/>
  <c r="R124" i="2"/>
  <c r="P124" i="2"/>
  <c r="N124" i="2"/>
  <c r="BG123" i="2"/>
  <c r="BF123" i="2"/>
  <c r="BE123" i="2"/>
  <c r="BD123" i="2"/>
  <c r="R123" i="2"/>
  <c r="P123" i="2"/>
  <c r="N123" i="2"/>
  <c r="BG122" i="2"/>
  <c r="BF122" i="2"/>
  <c r="BE122" i="2"/>
  <c r="BD122" i="2"/>
  <c r="R122" i="2"/>
  <c r="P122" i="2"/>
  <c r="N122" i="2"/>
  <c r="BG121" i="2"/>
  <c r="BF121" i="2"/>
  <c r="BE121" i="2"/>
  <c r="BD121" i="2"/>
  <c r="R121" i="2"/>
  <c r="P121" i="2"/>
  <c r="N121" i="2"/>
  <c r="BG120" i="2"/>
  <c r="BF120" i="2"/>
  <c r="BE120" i="2"/>
  <c r="BD120" i="2"/>
  <c r="R120" i="2"/>
  <c r="P120" i="2"/>
  <c r="N120" i="2"/>
  <c r="BG119" i="2"/>
  <c r="BF119" i="2"/>
  <c r="BE119" i="2"/>
  <c r="BD119" i="2"/>
  <c r="R119" i="2"/>
  <c r="P119" i="2"/>
  <c r="N119" i="2"/>
  <c r="BG118" i="2"/>
  <c r="BF118" i="2"/>
  <c r="BE118" i="2"/>
  <c r="BD118" i="2"/>
  <c r="R118" i="2"/>
  <c r="P118" i="2"/>
  <c r="N118" i="2"/>
  <c r="BG116" i="2"/>
  <c r="BF116" i="2"/>
  <c r="BE116" i="2"/>
  <c r="BD116" i="2"/>
  <c r="R116" i="2"/>
  <c r="P116" i="2"/>
  <c r="N116" i="2"/>
  <c r="BG115" i="2"/>
  <c r="BF115" i="2"/>
  <c r="BE115" i="2"/>
  <c r="BD115" i="2"/>
  <c r="R115" i="2"/>
  <c r="P115" i="2"/>
  <c r="N115" i="2"/>
  <c r="BG114" i="2"/>
  <c r="BF114" i="2"/>
  <c r="BE114" i="2"/>
  <c r="BD114" i="2"/>
  <c r="R114" i="2"/>
  <c r="P114" i="2"/>
  <c r="N114" i="2"/>
  <c r="BG113" i="2"/>
  <c r="BF113" i="2"/>
  <c r="BE113" i="2"/>
  <c r="BD113" i="2"/>
  <c r="R113" i="2"/>
  <c r="P113" i="2"/>
  <c r="N113" i="2"/>
  <c r="BG112" i="2"/>
  <c r="BF112" i="2"/>
  <c r="BE112" i="2"/>
  <c r="BD112" i="2"/>
  <c r="R112" i="2"/>
  <c r="P112" i="2"/>
  <c r="N112" i="2"/>
  <c r="BG111" i="2"/>
  <c r="BF111" i="2"/>
  <c r="BE111" i="2"/>
  <c r="BD111" i="2"/>
  <c r="R111" i="2"/>
  <c r="P111" i="2"/>
  <c r="N111" i="2"/>
  <c r="BG109" i="2"/>
  <c r="BF109" i="2"/>
  <c r="BE109" i="2"/>
  <c r="BD109" i="2"/>
  <c r="R109" i="2"/>
  <c r="P109" i="2"/>
  <c r="N109" i="2"/>
  <c r="BG108" i="2"/>
  <c r="BF108" i="2"/>
  <c r="BE108" i="2"/>
  <c r="BD108" i="2"/>
  <c r="R108" i="2"/>
  <c r="P108" i="2"/>
  <c r="N108" i="2"/>
  <c r="BG107" i="2"/>
  <c r="BF107" i="2"/>
  <c r="BE107" i="2"/>
  <c r="BD107" i="2"/>
  <c r="R107" i="2"/>
  <c r="P107" i="2"/>
  <c r="N107" i="2"/>
  <c r="BG106" i="2"/>
  <c r="BF106" i="2"/>
  <c r="BE106" i="2"/>
  <c r="BD106" i="2"/>
  <c r="R106" i="2"/>
  <c r="P106" i="2"/>
  <c r="N106" i="2"/>
  <c r="BG105" i="2"/>
  <c r="BF105" i="2"/>
  <c r="BE105" i="2"/>
  <c r="BD105" i="2"/>
  <c r="R105" i="2"/>
  <c r="P105" i="2"/>
  <c r="N105" i="2"/>
  <c r="BG104" i="2"/>
  <c r="BF104" i="2"/>
  <c r="BE104" i="2"/>
  <c r="BD104" i="2"/>
  <c r="R104" i="2"/>
  <c r="P104" i="2"/>
  <c r="N104" i="2"/>
  <c r="BG102" i="2"/>
  <c r="BF102" i="2"/>
  <c r="BE102" i="2"/>
  <c r="BD102" i="2"/>
  <c r="R102" i="2"/>
  <c r="P102" i="2"/>
  <c r="N102" i="2"/>
  <c r="BG101" i="2"/>
  <c r="BF101" i="2"/>
  <c r="BE101" i="2"/>
  <c r="BD101" i="2"/>
  <c r="R101" i="2"/>
  <c r="P101" i="2"/>
  <c r="N101" i="2"/>
  <c r="BG100" i="2"/>
  <c r="BF100" i="2"/>
  <c r="BE100" i="2"/>
  <c r="BD100" i="2"/>
  <c r="R100" i="2"/>
  <c r="P100" i="2"/>
  <c r="N100" i="2"/>
  <c r="BG99" i="2"/>
  <c r="BF99" i="2"/>
  <c r="BE99" i="2"/>
  <c r="BD99" i="2"/>
  <c r="R99" i="2"/>
  <c r="P99" i="2"/>
  <c r="N99" i="2"/>
  <c r="BG98" i="2"/>
  <c r="BF98" i="2"/>
  <c r="BE98" i="2"/>
  <c r="BD98" i="2"/>
  <c r="R98" i="2"/>
  <c r="P98" i="2"/>
  <c r="N98" i="2"/>
  <c r="BG97" i="2"/>
  <c r="BF97" i="2"/>
  <c r="BE97" i="2"/>
  <c r="BD97" i="2"/>
  <c r="R97" i="2"/>
  <c r="P97" i="2"/>
  <c r="N97" i="2"/>
  <c r="BG96" i="2"/>
  <c r="BF96" i="2"/>
  <c r="BE96" i="2"/>
  <c r="BD96" i="2"/>
  <c r="R96" i="2"/>
  <c r="P96" i="2"/>
  <c r="N96" i="2"/>
  <c r="BG95" i="2"/>
  <c r="BF95" i="2"/>
  <c r="BE95" i="2"/>
  <c r="BD95" i="2"/>
  <c r="R95" i="2"/>
  <c r="P95" i="2"/>
  <c r="N95" i="2"/>
  <c r="BG94" i="2"/>
  <c r="BF94" i="2"/>
  <c r="BE94" i="2"/>
  <c r="BD94" i="2"/>
  <c r="R94" i="2"/>
  <c r="P94" i="2"/>
  <c r="N94" i="2"/>
  <c r="BG93" i="2"/>
  <c r="BF93" i="2"/>
  <c r="BE93" i="2"/>
  <c r="BD93" i="2"/>
  <c r="R93" i="2"/>
  <c r="P93" i="2"/>
  <c r="N93" i="2"/>
  <c r="BG92" i="2"/>
  <c r="BF92" i="2"/>
  <c r="BE92" i="2"/>
  <c r="BD92" i="2"/>
  <c r="R92" i="2"/>
  <c r="P92" i="2"/>
  <c r="N92" i="2"/>
  <c r="BG91" i="2"/>
  <c r="BF91" i="2"/>
  <c r="BE91" i="2"/>
  <c r="BD91" i="2"/>
  <c r="R91" i="2"/>
  <c r="P91" i="2"/>
  <c r="N91" i="2"/>
  <c r="BG89" i="2"/>
  <c r="BF89" i="2"/>
  <c r="BE89" i="2"/>
  <c r="BD89" i="2"/>
  <c r="R89" i="2"/>
  <c r="P89" i="2"/>
  <c r="N89" i="2"/>
  <c r="BG88" i="2"/>
  <c r="BF88" i="2"/>
  <c r="BE88" i="2"/>
  <c r="BD88" i="2"/>
  <c r="R88" i="2"/>
  <c r="P88" i="2"/>
  <c r="N88" i="2"/>
  <c r="BG87" i="2"/>
  <c r="BF87" i="2"/>
  <c r="BE87" i="2"/>
  <c r="BD87" i="2"/>
  <c r="R87" i="2"/>
  <c r="P87" i="2"/>
  <c r="N87" i="2"/>
  <c r="BG86" i="2"/>
  <c r="BF86" i="2"/>
  <c r="BE86" i="2"/>
  <c r="BD86" i="2"/>
  <c r="R86" i="2"/>
  <c r="P86" i="2"/>
  <c r="N86" i="2"/>
  <c r="BG85" i="2"/>
  <c r="BF85" i="2"/>
  <c r="BE85" i="2"/>
  <c r="BD85" i="2"/>
  <c r="R85" i="2"/>
  <c r="P85" i="2"/>
  <c r="N85" i="2"/>
  <c r="BG84" i="2"/>
  <c r="BF84" i="2"/>
  <c r="BE84" i="2"/>
  <c r="BD84" i="2"/>
  <c r="R84" i="2"/>
  <c r="P84" i="2"/>
  <c r="N84" i="2"/>
  <c r="BG83" i="2"/>
  <c r="BF83" i="2"/>
  <c r="BE83" i="2"/>
  <c r="BD83" i="2"/>
  <c r="R83" i="2"/>
  <c r="P83" i="2"/>
  <c r="N83" i="2"/>
  <c r="BG82" i="2"/>
  <c r="BF82" i="2"/>
  <c r="BE82" i="2"/>
  <c r="BD82" i="2"/>
  <c r="R82" i="2"/>
  <c r="P82" i="2"/>
  <c r="N82" i="2"/>
  <c r="BG80" i="2"/>
  <c r="BF80" i="2"/>
  <c r="BE80" i="2"/>
  <c r="BD80" i="2"/>
  <c r="R80" i="2"/>
  <c r="P80" i="2"/>
  <c r="N80" i="2"/>
  <c r="BG79" i="2"/>
  <c r="BF79" i="2"/>
  <c r="BE79" i="2"/>
  <c r="BD79" i="2"/>
  <c r="R79" i="2"/>
  <c r="P79" i="2"/>
  <c r="N79" i="2"/>
  <c r="BG78" i="2"/>
  <c r="BF78" i="2"/>
  <c r="BE78" i="2"/>
  <c r="BD78" i="2"/>
  <c r="R78" i="2"/>
  <c r="P78" i="2"/>
  <c r="N78" i="2"/>
  <c r="BG77" i="2"/>
  <c r="BF77" i="2"/>
  <c r="BE77" i="2"/>
  <c r="BD77" i="2"/>
  <c r="R77" i="2"/>
  <c r="P77" i="2"/>
  <c r="N77" i="2"/>
  <c r="BG76" i="2"/>
  <c r="BF76" i="2"/>
  <c r="BE76" i="2"/>
  <c r="BD76" i="2"/>
  <c r="R76" i="2"/>
  <c r="P76" i="2"/>
  <c r="N76" i="2"/>
  <c r="BG75" i="2"/>
  <c r="BF75" i="2"/>
  <c r="BE75" i="2"/>
  <c r="BD75" i="2"/>
  <c r="R75" i="2"/>
  <c r="P75" i="2"/>
  <c r="N75" i="2"/>
  <c r="BG74" i="2"/>
  <c r="BF74" i="2"/>
  <c r="BE74" i="2"/>
  <c r="BD74" i="2"/>
  <c r="R74" i="2"/>
  <c r="P74" i="2"/>
  <c r="N74" i="2"/>
  <c r="BG73" i="2"/>
  <c r="BF73" i="2"/>
  <c r="BE73" i="2"/>
  <c r="BD73" i="2"/>
  <c r="R73" i="2"/>
  <c r="P73" i="2"/>
  <c r="N73" i="2"/>
  <c r="BG72" i="2"/>
  <c r="BF72" i="2"/>
  <c r="BE72" i="2"/>
  <c r="BD72" i="2"/>
  <c r="R72" i="2"/>
  <c r="P72" i="2"/>
  <c r="N72" i="2"/>
  <c r="BG71" i="2"/>
  <c r="BF71" i="2"/>
  <c r="BE71" i="2"/>
  <c r="BD71" i="2"/>
  <c r="R71" i="2"/>
  <c r="P71" i="2"/>
  <c r="N71" i="2"/>
  <c r="BG70" i="2"/>
  <c r="BF70" i="2"/>
  <c r="BE70" i="2"/>
  <c r="BD70" i="2"/>
  <c r="R70" i="2"/>
  <c r="P70" i="2"/>
  <c r="N70" i="2"/>
  <c r="BG67" i="2"/>
  <c r="BF67" i="2"/>
  <c r="BE67" i="2"/>
  <c r="BD67" i="2"/>
  <c r="R67" i="2"/>
  <c r="P67" i="2"/>
  <c r="N67" i="2"/>
  <c r="BG66" i="2"/>
  <c r="BF66" i="2"/>
  <c r="BE66" i="2"/>
  <c r="BD66" i="2"/>
  <c r="R66" i="2"/>
  <c r="P66" i="2"/>
  <c r="N66" i="2"/>
  <c r="BG65" i="2"/>
  <c r="BF65" i="2"/>
  <c r="BE65" i="2"/>
  <c r="BD65" i="2"/>
  <c r="R65" i="2"/>
  <c r="P65" i="2"/>
  <c r="N65" i="2"/>
  <c r="BG64" i="2"/>
  <c r="BF64" i="2"/>
  <c r="BE64" i="2"/>
  <c r="BD64" i="2"/>
  <c r="R64" i="2"/>
  <c r="P64" i="2"/>
  <c r="N64" i="2"/>
  <c r="BG63" i="2"/>
  <c r="BF63" i="2"/>
  <c r="BE63" i="2"/>
  <c r="BD63" i="2"/>
  <c r="R63" i="2"/>
  <c r="P63" i="2"/>
  <c r="N63" i="2"/>
  <c r="BG62" i="2"/>
  <c r="BF62" i="2"/>
  <c r="BE62" i="2"/>
  <c r="BD62" i="2"/>
  <c r="R62" i="2"/>
  <c r="P62" i="2"/>
  <c r="N62" i="2"/>
  <c r="BG61" i="2"/>
  <c r="BF61" i="2"/>
  <c r="BE61" i="2"/>
  <c r="BD61" i="2"/>
  <c r="R61" i="2"/>
  <c r="P61" i="2"/>
  <c r="N61" i="2"/>
  <c r="BG60" i="2"/>
  <c r="BF60" i="2"/>
  <c r="BE60" i="2"/>
  <c r="BD60" i="2"/>
  <c r="R60" i="2"/>
  <c r="P60" i="2"/>
  <c r="N60" i="2"/>
  <c r="BG59" i="2"/>
  <c r="BF59" i="2"/>
  <c r="BE59" i="2"/>
  <c r="BD59" i="2"/>
  <c r="R59" i="2"/>
  <c r="P59" i="2"/>
  <c r="N59" i="2"/>
  <c r="BG58" i="2"/>
  <c r="BF58" i="2"/>
  <c r="BE58" i="2"/>
  <c r="BD58" i="2"/>
  <c r="R58" i="2"/>
  <c r="P58" i="2"/>
  <c r="N58" i="2"/>
  <c r="BG56" i="2"/>
  <c r="BF56" i="2"/>
  <c r="BE56" i="2"/>
  <c r="BD56" i="2"/>
  <c r="R56" i="2"/>
  <c r="P56" i="2"/>
  <c r="N56" i="2"/>
  <c r="BG55" i="2"/>
  <c r="BF55" i="2"/>
  <c r="BE55" i="2"/>
  <c r="BD55" i="2"/>
  <c r="R55" i="2"/>
  <c r="P55" i="2"/>
  <c r="N55" i="2"/>
  <c r="BG54" i="2"/>
  <c r="BF54" i="2"/>
  <c r="BE54" i="2"/>
  <c r="BD54" i="2"/>
  <c r="R54" i="2"/>
  <c r="P54" i="2"/>
  <c r="N54" i="2"/>
  <c r="BG53" i="2"/>
  <c r="BF53" i="2"/>
  <c r="BE53" i="2"/>
  <c r="BD53" i="2"/>
  <c r="R53" i="2"/>
  <c r="P53" i="2"/>
  <c r="N53" i="2"/>
  <c r="BG52" i="2"/>
  <c r="BF52" i="2"/>
  <c r="BE52" i="2"/>
  <c r="BD52" i="2"/>
  <c r="R52" i="2"/>
  <c r="P52" i="2"/>
  <c r="N52" i="2"/>
  <c r="BG51" i="2"/>
  <c r="BF51" i="2"/>
  <c r="BE51" i="2"/>
  <c r="BD51" i="2"/>
  <c r="R51" i="2"/>
  <c r="P51" i="2"/>
  <c r="N51" i="2"/>
  <c r="BG50" i="2"/>
  <c r="BF50" i="2"/>
  <c r="BE50" i="2"/>
  <c r="BD50" i="2"/>
  <c r="R50" i="2"/>
  <c r="P50" i="2"/>
  <c r="N50" i="2"/>
  <c r="BG49" i="2"/>
  <c r="BF49" i="2"/>
  <c r="BE49" i="2"/>
  <c r="BD49" i="2"/>
  <c r="R49" i="2"/>
  <c r="P49" i="2"/>
  <c r="N49" i="2"/>
  <c r="BG48" i="2"/>
  <c r="BF48" i="2"/>
  <c r="BE48" i="2"/>
  <c r="BD48" i="2"/>
  <c r="R48" i="2"/>
  <c r="P48" i="2"/>
  <c r="N48" i="2"/>
  <c r="BG47" i="2"/>
  <c r="BF47" i="2"/>
  <c r="BE47" i="2"/>
  <c r="BD47" i="2"/>
  <c r="R47" i="2"/>
  <c r="P47" i="2"/>
  <c r="N47" i="2"/>
  <c r="BG46" i="2"/>
  <c r="BF46" i="2"/>
  <c r="BE46" i="2"/>
  <c r="BD46" i="2"/>
  <c r="R46" i="2"/>
  <c r="P46" i="2"/>
  <c r="N46" i="2"/>
  <c r="BG45" i="2"/>
  <c r="BF45" i="2"/>
  <c r="BE45" i="2"/>
  <c r="BD45" i="2"/>
  <c r="R45" i="2"/>
  <c r="P45" i="2"/>
  <c r="N45" i="2"/>
  <c r="BG44" i="2"/>
  <c r="BF44" i="2"/>
  <c r="BE44" i="2"/>
  <c r="BD44" i="2"/>
  <c r="R44" i="2"/>
  <c r="P44" i="2"/>
  <c r="N44" i="2"/>
  <c r="BG43" i="2"/>
  <c r="BF43" i="2"/>
  <c r="BE43" i="2"/>
  <c r="BD43" i="2"/>
  <c r="R43" i="2"/>
  <c r="P43" i="2"/>
  <c r="N43" i="2"/>
  <c r="BG42" i="2"/>
  <c r="BF42" i="2"/>
  <c r="BE42" i="2"/>
  <c r="BD42" i="2"/>
  <c r="R42" i="2"/>
  <c r="P42" i="2"/>
  <c r="N42" i="2"/>
  <c r="BG41" i="2"/>
  <c r="BF41" i="2"/>
  <c r="BE41" i="2"/>
  <c r="BD41" i="2"/>
  <c r="R41" i="2"/>
  <c r="P41" i="2"/>
  <c r="N41" i="2"/>
  <c r="BG40" i="2"/>
  <c r="BF40" i="2"/>
  <c r="BE40" i="2"/>
  <c r="BD40" i="2"/>
  <c r="R40" i="2"/>
  <c r="P40" i="2"/>
  <c r="N40" i="2"/>
  <c r="BG39" i="2"/>
  <c r="BF39" i="2"/>
  <c r="BE39" i="2"/>
  <c r="BD39" i="2"/>
  <c r="R39" i="2"/>
  <c r="P39" i="2"/>
  <c r="N39" i="2"/>
  <c r="BG38" i="2"/>
  <c r="BF38" i="2"/>
  <c r="BE38" i="2"/>
  <c r="BD38" i="2"/>
  <c r="R38" i="2"/>
  <c r="P38" i="2"/>
  <c r="N38" i="2"/>
  <c r="BG37" i="2"/>
  <c r="BF37" i="2"/>
  <c r="BE37" i="2"/>
  <c r="BD37" i="2"/>
  <c r="R37" i="2"/>
  <c r="P37" i="2"/>
  <c r="N37" i="2"/>
  <c r="BG36" i="2"/>
  <c r="BF36" i="2"/>
  <c r="BE36" i="2"/>
  <c r="BD36" i="2"/>
  <c r="R36" i="2"/>
  <c r="P36" i="2"/>
  <c r="N36" i="2"/>
  <c r="BG35" i="2"/>
  <c r="BF35" i="2"/>
  <c r="BE35" i="2"/>
  <c r="BD35" i="2"/>
  <c r="R35" i="2"/>
  <c r="P35" i="2"/>
  <c r="N35" i="2"/>
  <c r="BG34" i="2"/>
  <c r="BF34" i="2"/>
  <c r="BE34" i="2"/>
  <c r="BD34" i="2"/>
  <c r="R34" i="2"/>
  <c r="P34" i="2"/>
  <c r="N34" i="2"/>
  <c r="BG33" i="2"/>
  <c r="BF33" i="2"/>
  <c r="BE33" i="2"/>
  <c r="BD33" i="2"/>
  <c r="R33" i="2"/>
  <c r="P33" i="2"/>
  <c r="N33" i="2"/>
  <c r="BG32" i="2"/>
  <c r="BF32" i="2"/>
  <c r="BE32" i="2"/>
  <c r="BD32" i="2"/>
  <c r="R32" i="2"/>
  <c r="P32" i="2"/>
  <c r="N32" i="2"/>
  <c r="BG31" i="2"/>
  <c r="BF31" i="2"/>
  <c r="BE31" i="2"/>
  <c r="BD31" i="2"/>
  <c r="R31" i="2"/>
  <c r="P31" i="2"/>
  <c r="N31" i="2"/>
  <c r="BG30" i="2"/>
  <c r="BF30" i="2"/>
  <c r="BE30" i="2"/>
  <c r="BD30" i="2"/>
  <c r="R30" i="2"/>
  <c r="P30" i="2"/>
  <c r="N30" i="2"/>
  <c r="BG29" i="2"/>
  <c r="BF29" i="2"/>
  <c r="BE29" i="2"/>
  <c r="BD29" i="2"/>
  <c r="R29" i="2"/>
  <c r="P29" i="2"/>
  <c r="N29" i="2"/>
  <c r="BG28" i="2"/>
  <c r="BF28" i="2"/>
  <c r="BE28" i="2"/>
  <c r="BD28" i="2"/>
  <c r="R28" i="2"/>
  <c r="P28" i="2"/>
  <c r="N28" i="2"/>
  <c r="BG27" i="2"/>
  <c r="BF27" i="2"/>
  <c r="BE27" i="2"/>
  <c r="BD27" i="2"/>
  <c r="R27" i="2"/>
  <c r="P27" i="2"/>
  <c r="N27" i="2"/>
  <c r="BG26" i="2"/>
  <c r="BF26" i="2"/>
  <c r="BE26" i="2"/>
  <c r="BD26" i="2"/>
  <c r="R26" i="2"/>
  <c r="P26" i="2"/>
  <c r="N26" i="2"/>
  <c r="BG25" i="2"/>
  <c r="BF25" i="2"/>
  <c r="BE25" i="2"/>
  <c r="BD25" i="2"/>
  <c r="R25" i="2"/>
  <c r="P25" i="2"/>
  <c r="N25" i="2"/>
  <c r="BG24" i="2"/>
  <c r="BF24" i="2"/>
  <c r="BE24" i="2"/>
  <c r="BD24" i="2"/>
  <c r="R24" i="2"/>
  <c r="P24" i="2"/>
  <c r="N24" i="2"/>
  <c r="BG23" i="2"/>
  <c r="BF23" i="2"/>
  <c r="BE23" i="2"/>
  <c r="BD23" i="2"/>
  <c r="R23" i="2"/>
  <c r="P23" i="2"/>
  <c r="N23" i="2"/>
  <c r="BG22" i="2"/>
  <c r="BF22" i="2"/>
  <c r="BE22" i="2"/>
  <c r="BD22" i="2"/>
  <c r="R22" i="2"/>
  <c r="P22" i="2"/>
  <c r="N22" i="2"/>
  <c r="BG20" i="2"/>
  <c r="BF20" i="2"/>
  <c r="BE20" i="2"/>
  <c r="BD20" i="2"/>
  <c r="R20" i="2"/>
  <c r="P20" i="2"/>
  <c r="N20" i="2"/>
  <c r="BG19" i="2"/>
  <c r="BF19" i="2"/>
  <c r="BE19" i="2"/>
  <c r="BD19" i="2"/>
  <c r="R19" i="2"/>
  <c r="P19" i="2"/>
  <c r="N19" i="2"/>
  <c r="BG18" i="2"/>
  <c r="BF18" i="2"/>
  <c r="BE18" i="2"/>
  <c r="BD18" i="2"/>
  <c r="R18" i="2"/>
  <c r="P18" i="2"/>
  <c r="N18" i="2"/>
  <c r="BG17" i="2"/>
  <c r="BF17" i="2"/>
  <c r="BE17" i="2"/>
  <c r="BD17" i="2"/>
  <c r="R17" i="2"/>
  <c r="P17" i="2"/>
  <c r="N17" i="2"/>
  <c r="BG16" i="2"/>
  <c r="BF16" i="2"/>
  <c r="BE16" i="2"/>
  <c r="BD16" i="2"/>
  <c r="R16" i="2"/>
  <c r="P16" i="2"/>
  <c r="N16" i="2"/>
  <c r="BG14" i="2"/>
  <c r="BF14" i="2"/>
  <c r="BE14" i="2"/>
  <c r="BD14" i="2"/>
  <c r="R14" i="2"/>
  <c r="P14" i="2"/>
  <c r="N14" i="2"/>
  <c r="BG13" i="2"/>
  <c r="BF13" i="2"/>
  <c r="BE13" i="2"/>
  <c r="BD13" i="2"/>
  <c r="R13" i="2"/>
  <c r="P13" i="2"/>
  <c r="N13" i="2"/>
  <c r="BG12" i="2"/>
  <c r="BF12" i="2"/>
  <c r="BE12" i="2"/>
  <c r="BD12" i="2"/>
  <c r="R12" i="2"/>
  <c r="P12" i="2"/>
  <c r="N12" i="2"/>
  <c r="BG11" i="2"/>
  <c r="BF11" i="2"/>
  <c r="BE11" i="2"/>
  <c r="BD11" i="2"/>
  <c r="R11" i="2"/>
  <c r="P11" i="2"/>
  <c r="N11" i="2"/>
  <c r="BG10" i="2"/>
  <c r="BF10" i="2"/>
  <c r="BE10" i="2"/>
  <c r="BD10" i="2"/>
  <c r="R10" i="2"/>
  <c r="P10" i="2"/>
  <c r="N10" i="2"/>
  <c r="BG9" i="2"/>
  <c r="BF9" i="2"/>
  <c r="BE9" i="2"/>
  <c r="BD9" i="2"/>
  <c r="R9" i="2"/>
  <c r="P9" i="2"/>
  <c r="N9" i="2"/>
  <c r="BG8" i="2"/>
  <c r="BF8" i="2"/>
  <c r="BE8" i="2"/>
  <c r="BD8" i="2"/>
  <c r="R8" i="2"/>
  <c r="P8" i="2"/>
  <c r="N8" i="2"/>
  <c r="H123" i="2"/>
  <c r="H167" i="2"/>
  <c r="BI263" i="2"/>
  <c r="BI140" i="2"/>
  <c r="BI42" i="2"/>
  <c r="H216" i="2"/>
  <c r="H262" i="2"/>
  <c r="H196" i="2"/>
  <c r="BI101" i="2"/>
  <c r="BI59" i="2"/>
  <c r="H38" i="2"/>
  <c r="BI20" i="2"/>
  <c r="BI170" i="2"/>
  <c r="BI113" i="2"/>
  <c r="BI71" i="2"/>
  <c r="BI33" i="2"/>
  <c r="H149" i="2"/>
  <c r="H101" i="2"/>
  <c r="H37" i="2"/>
  <c r="H237" i="2"/>
  <c r="H212" i="2"/>
  <c r="H138" i="2"/>
  <c r="BI96" i="2"/>
  <c r="H53" i="2"/>
  <c r="BI242" i="2"/>
  <c r="BI215" i="2"/>
  <c r="BI167" i="2"/>
  <c r="H36" i="2"/>
  <c r="BI22" i="2"/>
  <c r="H208" i="2"/>
  <c r="BI190" i="2"/>
  <c r="BI175" i="2"/>
  <c r="BI107" i="2"/>
  <c r="H34" i="2"/>
  <c r="H241" i="2"/>
  <c r="BI172" i="2"/>
  <c r="H94" i="2"/>
  <c r="H46" i="2"/>
  <c r="H255" i="2"/>
  <c r="H226" i="2"/>
  <c r="BI191" i="2"/>
  <c r="H136" i="2"/>
  <c r="BI99" i="2"/>
  <c r="H12" i="2"/>
  <c r="H201" i="2"/>
  <c r="BI207" i="2"/>
  <c r="BI115" i="2"/>
  <c r="BI160" i="2"/>
  <c r="BI261" i="2"/>
  <c r="H171" i="2"/>
  <c r="H202" i="2"/>
  <c r="BI124" i="2"/>
  <c r="BI91" i="2"/>
  <c r="H47" i="2"/>
  <c r="H22" i="2"/>
  <c r="H199" i="2"/>
  <c r="BI131" i="2"/>
  <c r="H89" i="2"/>
  <c r="BI50" i="2"/>
  <c r="BI217" i="2"/>
  <c r="H159" i="2"/>
  <c r="H109" i="2"/>
  <c r="BI72" i="2"/>
  <c r="H33" i="2"/>
  <c r="BI233" i="2"/>
  <c r="H189" i="2"/>
  <c r="H77" i="2"/>
  <c r="H9" i="2"/>
  <c r="H192" i="2"/>
  <c r="H180" i="2"/>
  <c r="H115" i="2"/>
  <c r="BI67" i="2"/>
  <c r="BI11" i="2"/>
  <c r="BI210" i="2"/>
  <c r="H134" i="2"/>
  <c r="BI258" i="2"/>
  <c r="H252" i="2"/>
  <c r="BI247" i="2"/>
  <c r="H231" i="2"/>
  <c r="H215" i="2"/>
  <c r="BI193" i="2"/>
  <c r="BI171" i="2"/>
  <c r="BI138" i="2"/>
  <c r="BI133" i="2"/>
  <c r="BI126" i="2"/>
  <c r="H106" i="2"/>
  <c r="H49" i="2"/>
  <c r="H16" i="2"/>
  <c r="BI227" i="2"/>
  <c r="BI200" i="2"/>
  <c r="BI219" i="2"/>
  <c r="BI153" i="2"/>
  <c r="H141" i="2"/>
  <c r="BI265" i="2"/>
  <c r="H263" i="2"/>
  <c r="BI183" i="2"/>
  <c r="BI109" i="2"/>
  <c r="H64" i="2"/>
  <c r="BI238" i="2"/>
  <c r="H217" i="2"/>
  <c r="BI165" i="2"/>
  <c r="BI159" i="2"/>
  <c r="H244" i="2"/>
  <c r="H166" i="2"/>
  <c r="BI111" i="2"/>
  <c r="BI97" i="2"/>
  <c r="BI60" i="2"/>
  <c r="BI44" i="2"/>
  <c r="BI29" i="2"/>
  <c r="BI24" i="2"/>
  <c r="BI14" i="2"/>
  <c r="BI244" i="2"/>
  <c r="H177" i="2"/>
  <c r="BI149" i="2"/>
  <c r="H120" i="2"/>
  <c r="H107" i="2"/>
  <c r="BI88" i="2"/>
  <c r="BI54" i="2"/>
  <c r="H173" i="2"/>
  <c r="BI105" i="2"/>
  <c r="BI89" i="2"/>
  <c r="BI66" i="2"/>
  <c r="BI38" i="2"/>
  <c r="H261" i="2"/>
  <c r="BI245" i="2"/>
  <c r="H235" i="2"/>
  <c r="H209" i="2"/>
  <c r="H187" i="2"/>
  <c r="H122" i="2"/>
  <c r="H142" i="2"/>
  <c r="H113" i="2"/>
  <c r="H85" i="2"/>
  <c r="H60" i="2"/>
  <c r="H10" i="2"/>
  <c r="H254" i="2"/>
  <c r="H218" i="2"/>
  <c r="BI52" i="2"/>
  <c r="BI230" i="2"/>
  <c r="BI218" i="2"/>
  <c r="H133" i="2"/>
  <c r="H188" i="2"/>
  <c r="H87" i="2"/>
  <c r="H43" i="2"/>
  <c r="H105" i="2"/>
  <c r="H50" i="2"/>
  <c r="BI25" i="2"/>
  <c r="BI10" i="2"/>
  <c r="BI134" i="2"/>
  <c r="H95" i="2"/>
  <c r="BI63" i="2"/>
  <c r="BI255" i="2"/>
  <c r="H221" i="2"/>
  <c r="H162" i="2"/>
  <c r="BI106" i="2"/>
  <c r="H74" i="2"/>
  <c r="H118" i="2"/>
  <c r="BI76" i="2"/>
  <c r="BI26" i="2"/>
  <c r="H8" i="2"/>
  <c r="H240" i="2"/>
  <c r="H170" i="2"/>
  <c r="BI102" i="2"/>
  <c r="H63" i="2"/>
  <c r="H243" i="2"/>
  <c r="BI180" i="2"/>
  <c r="H127" i="2"/>
  <c r="BI74" i="2"/>
  <c r="BI45" i="2"/>
  <c r="H253" i="2"/>
  <c r="BI211" i="2"/>
  <c r="H140" i="2"/>
  <c r="BI125" i="2"/>
  <c r="H13" i="2"/>
  <c r="BI206" i="2"/>
  <c r="H30" i="2"/>
  <c r="BI214" i="2"/>
  <c r="H242" i="2"/>
  <c r="H182" i="2"/>
  <c r="H100" i="2"/>
  <c r="BI56" i="2"/>
  <c r="BI35" i="2"/>
  <c r="BI12" i="2"/>
  <c r="BI162" i="2"/>
  <c r="H108" i="2"/>
  <c r="H78" i="2"/>
  <c r="H48" i="2"/>
  <c r="H150" i="2"/>
  <c r="BI129" i="2"/>
  <c r="BI77" i="2"/>
  <c r="H256" i="2"/>
  <c r="BI223" i="2"/>
  <c r="H152" i="2"/>
  <c r="BI116" i="2"/>
  <c r="BI86" i="2"/>
  <c r="BI48" i="2"/>
  <c r="BI256" i="2"/>
  <c r="BI212" i="2"/>
  <c r="H156" i="2"/>
  <c r="BI94" i="2"/>
  <c r="BI37" i="2"/>
  <c r="H24" i="2"/>
  <c r="H211" i="2"/>
  <c r="BI239" i="2"/>
  <c r="BI166" i="2"/>
  <c r="BI98" i="2"/>
  <c r="H65" i="2"/>
  <c r="H239" i="2"/>
  <c r="BI196" i="2"/>
  <c r="H124" i="2"/>
  <c r="H59" i="2"/>
  <c r="H228" i="2"/>
  <c r="H158" i="2"/>
  <c r="BI127" i="2"/>
  <c r="BI43" i="2"/>
  <c r="H224" i="2"/>
  <c r="H82" i="2"/>
  <c r="BI250" i="2"/>
  <c r="BI208" i="2"/>
  <c r="H151" i="2"/>
  <c r="BI130" i="2"/>
  <c r="BI47" i="2"/>
  <c r="BI243" i="2"/>
  <c r="BI266" i="2"/>
  <c r="BI142" i="2"/>
  <c r="H195" i="2"/>
  <c r="BI143" i="2"/>
  <c r="H125" i="2"/>
  <c r="BI85" i="2"/>
  <c r="BI39" i="2"/>
  <c r="BI13" i="2"/>
  <c r="BI150" i="2"/>
  <c r="BI118" i="2"/>
  <c r="H72" i="2"/>
  <c r="H250" i="2"/>
  <c r="H198" i="2"/>
  <c r="BI137" i="2"/>
  <c r="H83" i="2"/>
  <c r="BI51" i="2"/>
  <c r="H29" i="2"/>
  <c r="BI241" i="2"/>
  <c r="H203" i="2"/>
  <c r="BI158" i="2"/>
  <c r="H88" i="2"/>
  <c r="H28" i="2"/>
  <c r="BI16" i="2"/>
  <c r="BI204" i="2"/>
  <c r="BI237" i="2"/>
  <c r="BI168" i="2"/>
  <c r="H84" i="2"/>
  <c r="H52" i="2"/>
  <c r="H214" i="2"/>
  <c r="BI189" i="2"/>
  <c r="H205" i="2"/>
  <c r="BI151" i="2"/>
  <c r="H129" i="2"/>
  <c r="H265" i="2"/>
  <c r="BI221" i="2"/>
  <c r="H179" i="2"/>
  <c r="BI100" i="2"/>
  <c r="BI78" i="2"/>
  <c r="H14" i="2"/>
  <c r="H251" i="2"/>
  <c r="BI205" i="2"/>
  <c r="BI201" i="2"/>
  <c r="BI144" i="2"/>
  <c r="H207" i="2"/>
  <c r="BI188" i="2"/>
  <c r="BI176" i="2"/>
  <c r="H92" i="2"/>
  <c r="BI73" i="2"/>
  <c r="BI58" i="2"/>
  <c r="BI30" i="2"/>
  <c r="H174" i="2"/>
  <c r="BI156" i="2"/>
  <c r="H137" i="2"/>
  <c r="BI132" i="2"/>
  <c r="H80" i="2"/>
  <c r="BI65" i="2"/>
  <c r="H259" i="2"/>
  <c r="BI253" i="2"/>
  <c r="BI229" i="2"/>
  <c r="H219" i="2"/>
  <c r="H206" i="2"/>
  <c r="H181" i="2"/>
  <c r="BI157" i="2"/>
  <c r="H121" i="2"/>
  <c r="BI119" i="2"/>
  <c r="BI93" i="2"/>
  <c r="H79" i="2"/>
  <c r="H62" i="2"/>
  <c r="BI46" i="2"/>
  <c r="BI32" i="2"/>
  <c r="BI260" i="2"/>
  <c r="H248" i="2"/>
  <c r="BI234" i="2"/>
  <c r="BI222" i="2"/>
  <c r="H176" i="2"/>
  <c r="H165" i="2"/>
  <c r="BI121" i="2"/>
  <c r="H104" i="2"/>
  <c r="BI87" i="2"/>
  <c r="H55" i="2"/>
  <c r="BI28" i="2"/>
  <c r="H25" i="2"/>
  <c r="H20" i="2"/>
  <c r="BI236" i="2"/>
  <c r="H200" i="2"/>
  <c r="H191" i="2"/>
  <c r="H185" i="2"/>
  <c r="H178" i="2"/>
  <c r="BI152" i="2"/>
  <c r="BI141" i="2"/>
  <c r="H93" i="2"/>
  <c r="BI80" i="2"/>
  <c r="H39" i="2"/>
  <c r="BI17" i="2"/>
  <c r="BI232" i="2"/>
  <c r="H204" i="2"/>
  <c r="BI174" i="2"/>
  <c r="BI169" i="2"/>
  <c r="H131" i="2"/>
  <c r="H119" i="2"/>
  <c r="BI62" i="2"/>
  <c r="H42" i="2"/>
  <c r="BI36" i="2"/>
  <c r="BI251" i="2"/>
  <c r="BI240" i="2"/>
  <c r="H227" i="2"/>
  <c r="BI216" i="2"/>
  <c r="H197" i="2"/>
  <c r="BI185" i="2"/>
  <c r="BI146" i="2"/>
  <c r="BI135" i="2"/>
  <c r="H132" i="2"/>
  <c r="BI120" i="2"/>
  <c r="BI53" i="2"/>
  <c r="BI34" i="2"/>
  <c r="BI8" i="2"/>
  <c r="H223" i="2"/>
  <c r="H190" i="2"/>
  <c r="H229" i="2"/>
  <c r="H160" i="2"/>
  <c r="H145" i="2"/>
  <c r="H266" i="2"/>
  <c r="BI197" i="2"/>
  <c r="BI114" i="2"/>
  <c r="BI82" i="2"/>
  <c r="H44" i="2"/>
  <c r="BI259" i="2"/>
  <c r="H222" i="2"/>
  <c r="BI202" i="2"/>
  <c r="H161" i="2"/>
  <c r="H233" i="2"/>
  <c r="BI209" i="2"/>
  <c r="H175" i="2"/>
  <c r="BI145" i="2"/>
  <c r="H98" i="2"/>
  <c r="H86" i="2"/>
  <c r="BI83" i="2"/>
  <c r="H45" i="2"/>
  <c r="H40" i="2"/>
  <c r="H26" i="2"/>
  <c r="H23" i="2"/>
  <c r="H11" i="2"/>
  <c r="H234" i="2"/>
  <c r="BI163" i="2"/>
  <c r="H130" i="2"/>
  <c r="H114" i="2"/>
  <c r="BI104" i="2"/>
  <c r="BI75" i="2"/>
  <c r="H70" i="2"/>
  <c r="BI19" i="2"/>
  <c r="BI203" i="2"/>
  <c r="H168" i="2"/>
  <c r="BI147" i="2"/>
  <c r="H135" i="2"/>
  <c r="BI95" i="2"/>
  <c r="BI70" i="2"/>
  <c r="H56" i="2"/>
  <c r="H17" i="2"/>
  <c r="BI254" i="2"/>
  <c r="H232" i="2"/>
  <c r="BI226" i="2"/>
  <c r="H193" i="2"/>
  <c r="BI173" i="2"/>
  <c r="BI123" i="2"/>
  <c r="BI112" i="2"/>
  <c r="H96" i="2"/>
  <c r="H73" i="2"/>
  <c r="BI64" i="2"/>
  <c r="H32" i="2"/>
  <c r="H27" i="2"/>
  <c r="H19" i="2"/>
  <c r="H238" i="2"/>
  <c r="H210" i="2"/>
  <c r="BI181" i="2"/>
  <c r="BI235" i="2"/>
  <c r="BI187" i="2"/>
  <c r="H169" i="2"/>
  <c r="H183" i="2"/>
  <c r="H153" i="2"/>
  <c r="H126" i="2"/>
  <c r="H99" i="2"/>
  <c r="H66" i="2"/>
  <c r="H54" i="2"/>
  <c r="BI49" i="2"/>
  <c r="H58" i="2"/>
  <c r="H247" i="2"/>
  <c r="BI186" i="2"/>
  <c r="BI182" i="2"/>
  <c r="H163" i="2"/>
  <c r="H245" i="2"/>
  <c r="BI198" i="2"/>
  <c r="BI161" i="2"/>
  <c r="H116" i="2"/>
  <c r="H67" i="2"/>
  <c r="H41" i="2"/>
  <c r="BI262" i="2"/>
  <c r="H157" i="2"/>
  <c r="BI136" i="2"/>
  <c r="H102" i="2"/>
  <c r="H76" i="2"/>
  <c r="H51" i="2"/>
  <c r="H258" i="2"/>
  <c r="BI248" i="2"/>
  <c r="BI228" i="2"/>
  <c r="BI199" i="2"/>
  <c r="H147" i="2"/>
  <c r="BI122" i="2"/>
  <c r="H112" i="2"/>
  <c r="H91" i="2"/>
  <c r="H75" i="2"/>
  <c r="BI61" i="2"/>
  <c r="BI40" i="2"/>
  <c r="BI31" i="2"/>
  <c r="H260" i="2"/>
  <c r="BI252" i="2"/>
  <c r="H236" i="2"/>
  <c r="BI224" i="2"/>
  <c r="BI192" i="2"/>
  <c r="H172" i="2"/>
  <c r="H144" i="2"/>
  <c r="H111" i="2"/>
  <c r="BI92" i="2"/>
  <c r="H71" i="2"/>
  <c r="H35" i="2"/>
  <c r="BI27" i="2"/>
  <c r="BI23" i="2"/>
  <c r="BI18" i="2"/>
  <c r="BI231" i="2"/>
  <c r="BI178" i="2"/>
  <c r="BI195" i="2"/>
  <c r="H186" i="2"/>
  <c r="BI177" i="2"/>
  <c r="H146" i="2"/>
  <c r="H97" i="2"/>
  <c r="BI84" i="2"/>
  <c r="H61" i="2"/>
  <c r="H18" i="2"/>
  <c r="BI9" i="2"/>
  <c r="H230" i="2"/>
  <c r="BI179" i="2"/>
  <c r="H143" i="2"/>
  <c r="BI108" i="2"/>
  <c r="BI79" i="2"/>
  <c r="BI55" i="2"/>
  <c r="BI41" i="2"/>
  <c r="H31" i="2"/>
  <c r="N7" i="2" l="1"/>
  <c r="BI7" i="2"/>
  <c r="P7" i="2"/>
  <c r="R7" i="2"/>
  <c r="H7" i="2"/>
  <c r="N57" i="2"/>
  <c r="BI21" i="2"/>
  <c r="H21" i="2" s="1"/>
  <c r="P81" i="2"/>
  <c r="N117" i="2"/>
  <c r="BI164" i="2"/>
  <c r="H164" i="2" s="1"/>
  <c r="P213" i="2"/>
  <c r="N21" i="2"/>
  <c r="BI81" i="2"/>
  <c r="P103" i="2"/>
  <c r="R139" i="2"/>
  <c r="P155" i="2"/>
  <c r="BI220" i="2"/>
  <c r="H220" i="2" s="1"/>
  <c r="P21" i="2"/>
  <c r="N81" i="2"/>
  <c r="R103" i="2"/>
  <c r="BI128" i="2"/>
  <c r="BI148" i="2"/>
  <c r="H148" i="2" s="1"/>
  <c r="BI184" i="2"/>
  <c r="H184" i="2" s="1"/>
  <c r="N220" i="2"/>
  <c r="R21" i="2"/>
  <c r="N69" i="2"/>
  <c r="R81" i="2"/>
  <c r="N103" i="2"/>
  <c r="P128" i="2"/>
  <c r="P139" i="2"/>
  <c r="P164" i="2"/>
  <c r="P184" i="2"/>
  <c r="R194" i="2"/>
  <c r="BI225" i="2"/>
  <c r="H225" i="2" s="1"/>
  <c r="N249" i="2"/>
  <c r="R15" i="2"/>
  <c r="R57" i="2"/>
  <c r="P69" i="2"/>
  <c r="N90" i="2"/>
  <c r="BI103" i="2"/>
  <c r="H103" i="2" s="1"/>
  <c r="BI117" i="2"/>
  <c r="H117" i="2" s="1"/>
  <c r="N128" i="2"/>
  <c r="N139" i="2"/>
  <c r="P148" i="2"/>
  <c r="N164" i="2"/>
  <c r="N184" i="2"/>
  <c r="P194" i="2"/>
  <c r="N213" i="2"/>
  <c r="N225" i="2"/>
  <c r="R249" i="2"/>
  <c r="N15" i="2"/>
  <c r="P57" i="2"/>
  <c r="BI90" i="2"/>
  <c r="H90" i="2" s="1"/>
  <c r="P117" i="2"/>
  <c r="N155" i="2"/>
  <c r="BI194" i="2"/>
  <c r="H194" i="2" s="1"/>
  <c r="R213" i="2"/>
  <c r="R220" i="2"/>
  <c r="N246" i="2"/>
  <c r="P257" i="2"/>
  <c r="BI15" i="2"/>
  <c r="H15" i="2" s="1"/>
  <c r="BI69" i="2"/>
  <c r="P90" i="2"/>
  <c r="R128" i="2"/>
  <c r="R148" i="2"/>
  <c r="R155" i="2"/>
  <c r="R184" i="2"/>
  <c r="R225" i="2"/>
  <c r="R246" i="2"/>
  <c r="R264" i="2"/>
  <c r="P15" i="2"/>
  <c r="BI57" i="2"/>
  <c r="H57" i="2" s="1"/>
  <c r="R69" i="2"/>
  <c r="R90" i="2"/>
  <c r="R117" i="2"/>
  <c r="BI139" i="2"/>
  <c r="H139" i="2" s="1"/>
  <c r="N148" i="2"/>
  <c r="BI155" i="2"/>
  <c r="R164" i="2"/>
  <c r="N194" i="2"/>
  <c r="BI213" i="2"/>
  <c r="H213" i="2" s="1"/>
  <c r="P220" i="2"/>
  <c r="P225" i="2"/>
  <c r="BI246" i="2"/>
  <c r="H246" i="2" s="1"/>
  <c r="P246" i="2"/>
  <c r="BI249" i="2"/>
  <c r="H249" i="2" s="1"/>
  <c r="P249" i="2"/>
  <c r="BI257" i="2"/>
  <c r="H257" i="2" s="1"/>
  <c r="N257" i="2"/>
  <c r="R257" i="2"/>
  <c r="BI264" i="2"/>
  <c r="H264" i="2" s="1"/>
  <c r="N264" i="2"/>
  <c r="P264" i="2"/>
  <c r="N267" i="2"/>
  <c r="P267" i="2"/>
  <c r="R267" i="2"/>
  <c r="BC14" i="2"/>
  <c r="BC33" i="2"/>
  <c r="BC48" i="2"/>
  <c r="BC75" i="2"/>
  <c r="BC77" i="2"/>
  <c r="BC82" i="2"/>
  <c r="BC88" i="2"/>
  <c r="BC91" i="2"/>
  <c r="BC93" i="2"/>
  <c r="BC116" i="2"/>
  <c r="BC118" i="2"/>
  <c r="BC130" i="2"/>
  <c r="BC132" i="2"/>
  <c r="BC137" i="2"/>
  <c r="BC138" i="2"/>
  <c r="BC149" i="2"/>
  <c r="BC151" i="2"/>
  <c r="BC152" i="2"/>
  <c r="BC156" i="2"/>
  <c r="BC161" i="2"/>
  <c r="BC162" i="2"/>
  <c r="BC163" i="2"/>
  <c r="BC215" i="2"/>
  <c r="BC221" i="2"/>
  <c r="BC228" i="2"/>
  <c r="BC247" i="2"/>
  <c r="BC8" i="2"/>
  <c r="BC10" i="2"/>
  <c r="BC16" i="2"/>
  <c r="BC20" i="2"/>
  <c r="BC44" i="2"/>
  <c r="BC46" i="2"/>
  <c r="BC47" i="2"/>
  <c r="BC55" i="2"/>
  <c r="BC62" i="2"/>
  <c r="BC66" i="2"/>
  <c r="BC70" i="2"/>
  <c r="BC83" i="2"/>
  <c r="BC101" i="2"/>
  <c r="BC109" i="2"/>
  <c r="BC114" i="2"/>
  <c r="BC127" i="2"/>
  <c r="BC129" i="2"/>
  <c r="BC165" i="2"/>
  <c r="BC182" i="2"/>
  <c r="BC206" i="2"/>
  <c r="BC210" i="2"/>
  <c r="BC211" i="2"/>
  <c r="BC233" i="2"/>
  <c r="BC240" i="2"/>
  <c r="BC243" i="2"/>
  <c r="BC24" i="2"/>
  <c r="BC25" i="2"/>
  <c r="BC26" i="2"/>
  <c r="BC27" i="2"/>
  <c r="BC28" i="2"/>
  <c r="BC42" i="2"/>
  <c r="BC56" i="2"/>
  <c r="BC60" i="2"/>
  <c r="BC72" i="2"/>
  <c r="BC89" i="2"/>
  <c r="BC99" i="2"/>
  <c r="BC105" i="2"/>
  <c r="BC119" i="2"/>
  <c r="BC153" i="2"/>
  <c r="BC171" i="2"/>
  <c r="BC214" i="2"/>
  <c r="BC223" i="2"/>
  <c r="BC244" i="2"/>
  <c r="BC248" i="2"/>
  <c r="BC252" i="2"/>
  <c r="BC255" i="2"/>
  <c r="BC256" i="2"/>
  <c r="BC259" i="2"/>
  <c r="BC13" i="2"/>
  <c r="BC52" i="2"/>
  <c r="BC58" i="2"/>
  <c r="BC65" i="2"/>
  <c r="BC73" i="2"/>
  <c r="BC84" i="2"/>
  <c r="BC97" i="2"/>
  <c r="BC133" i="2"/>
  <c r="BC136" i="2"/>
  <c r="BC144" i="2"/>
  <c r="BC158" i="2"/>
  <c r="BC159" i="2"/>
  <c r="BC166" i="2"/>
  <c r="BC175" i="2"/>
  <c r="BC201" i="2"/>
  <c r="BC212" i="2"/>
  <c r="BC216" i="2"/>
  <c r="BC219" i="2"/>
  <c r="BC222" i="2"/>
  <c r="BC224" i="2"/>
  <c r="BC226" i="2"/>
  <c r="BC227" i="2"/>
  <c r="BC230" i="2"/>
  <c r="BC250" i="2"/>
  <c r="BC251" i="2"/>
  <c r="BC253" i="2"/>
  <c r="BC254" i="2"/>
  <c r="BC258" i="2"/>
  <c r="BC260" i="2"/>
  <c r="BC12" i="2"/>
  <c r="BC18" i="2"/>
  <c r="BC29" i="2"/>
  <c r="BC41" i="2"/>
  <c r="BC49" i="2"/>
  <c r="BC50" i="2"/>
  <c r="BC63" i="2"/>
  <c r="BC64" i="2"/>
  <c r="BC67" i="2"/>
  <c r="BC71" i="2"/>
  <c r="BC78" i="2"/>
  <c r="BC79" i="2"/>
  <c r="BC86" i="2"/>
  <c r="BC87" i="2"/>
  <c r="BC140" i="2"/>
  <c r="BC142" i="2"/>
  <c r="BC146" i="2"/>
  <c r="BC167" i="2"/>
  <c r="BC170" i="2"/>
  <c r="BC189" i="2"/>
  <c r="BC195" i="2"/>
  <c r="BC266" i="2"/>
  <c r="BC31" i="2"/>
  <c r="BC34" i="2"/>
  <c r="BC35" i="2"/>
  <c r="BC43" i="2"/>
  <c r="BC53" i="2"/>
  <c r="BC59" i="2"/>
  <c r="BC61" i="2"/>
  <c r="BC76" i="2"/>
  <c r="BC85" i="2"/>
  <c r="BC96" i="2"/>
  <c r="BC98" i="2"/>
  <c r="BC100" i="2"/>
  <c r="BC102" i="2"/>
  <c r="BC122" i="2"/>
  <c r="BC135" i="2"/>
  <c r="BC168" i="2"/>
  <c r="BC169" i="2"/>
  <c r="BC186" i="2"/>
  <c r="BC187" i="2"/>
  <c r="BC235" i="2"/>
  <c r="BC241" i="2"/>
  <c r="BC245" i="2"/>
  <c r="BC202" i="2"/>
  <c r="BC9" i="2"/>
  <c r="BC11" i="2"/>
  <c r="BC19" i="2"/>
  <c r="BC22" i="2"/>
  <c r="BC23" i="2"/>
  <c r="BC30" i="2"/>
  <c r="BC32" i="2"/>
  <c r="BC92" i="2"/>
  <c r="BC106" i="2"/>
  <c r="BC112" i="2"/>
  <c r="BC160" i="2"/>
  <c r="BC178" i="2"/>
  <c r="BC183" i="2"/>
  <c r="BC191" i="2"/>
  <c r="BC193" i="2"/>
  <c r="BC200" i="2"/>
  <c r="BC197" i="2"/>
  <c r="BC199" i="2"/>
  <c r="BC203" i="2"/>
  <c r="BC205" i="2"/>
  <c r="BC229" i="2"/>
  <c r="BC150" i="2"/>
  <c r="BC157" i="2"/>
  <c r="BC174" i="2"/>
  <c r="BC177" i="2"/>
  <c r="BC208" i="2"/>
  <c r="BC218" i="2"/>
  <c r="BC180" i="2"/>
  <c r="BC239" i="2"/>
  <c r="BC242" i="2"/>
  <c r="BC261" i="2"/>
  <c r="BC40" i="2"/>
  <c r="BC45" i="2"/>
  <c r="BC54" i="2"/>
  <c r="BC74" i="2"/>
  <c r="BC80" i="2"/>
  <c r="BC95" i="2"/>
  <c r="BC104" i="2"/>
  <c r="BC115" i="2"/>
  <c r="BC120" i="2"/>
  <c r="BC123" i="2"/>
  <c r="BC124" i="2"/>
  <c r="BC141" i="2"/>
  <c r="BC145" i="2"/>
  <c r="BC172" i="2"/>
  <c r="BC185" i="2"/>
  <c r="BC262" i="2"/>
  <c r="BC263" i="2"/>
  <c r="BC107" i="2"/>
  <c r="BC113" i="2"/>
  <c r="BC125" i="2"/>
  <c r="BC126" i="2"/>
  <c r="BC147" i="2"/>
  <c r="BC173" i="2"/>
  <c r="BC176" i="2"/>
  <c r="BC192" i="2"/>
  <c r="BC209" i="2"/>
  <c r="BC231" i="2"/>
  <c r="BC265" i="2"/>
  <c r="BC188" i="2"/>
  <c r="BC190" i="2"/>
  <c r="BC204" i="2"/>
  <c r="BC217" i="2"/>
  <c r="BC232" i="2"/>
  <c r="BC234" i="2"/>
  <c r="BC17" i="2"/>
  <c r="BC36" i="2"/>
  <c r="BC37" i="2"/>
  <c r="BC38" i="2"/>
  <c r="BC39" i="2"/>
  <c r="BC51" i="2"/>
  <c r="BC94" i="2"/>
  <c r="BC108" i="2"/>
  <c r="BC111" i="2"/>
  <c r="BC121" i="2"/>
  <c r="BC131" i="2"/>
  <c r="BC134" i="2"/>
  <c r="BC143" i="2"/>
  <c r="BC179" i="2"/>
  <c r="BC181" i="2"/>
  <c r="BC196" i="2"/>
  <c r="BC198" i="2"/>
  <c r="BC207" i="2"/>
  <c r="BC236" i="2"/>
  <c r="BC237" i="2"/>
  <c r="BC238" i="2"/>
  <c r="P110" i="2" l="1"/>
  <c r="BI68" i="2"/>
  <c r="H68" i="2" s="1"/>
  <c r="R68" i="2"/>
  <c r="R110" i="2"/>
  <c r="P68" i="2"/>
  <c r="N110" i="2"/>
  <c r="BI110" i="2"/>
  <c r="H110" i="2" s="1"/>
  <c r="N68" i="2"/>
  <c r="N6" i="2" s="1"/>
  <c r="BI154" i="2"/>
  <c r="H154" i="2" s="1"/>
  <c r="G269" i="2" s="1"/>
  <c r="H81" i="2"/>
  <c r="H128" i="2"/>
  <c r="R154" i="2"/>
  <c r="N154" i="2"/>
  <c r="P154" i="2"/>
  <c r="H69" i="2"/>
  <c r="H155" i="2"/>
  <c r="P6" i="2" l="1"/>
  <c r="R6" i="2"/>
  <c r="BI6" i="2"/>
  <c r="H6" i="2" s="1"/>
  <c r="G268" i="2" s="1"/>
  <c r="BI269" i="2"/>
  <c r="H269" i="2"/>
  <c r="BC269" i="2" s="1"/>
  <c r="BI268" i="2" l="1"/>
  <c r="BI267" i="2" s="1"/>
  <c r="BI5" i="2" s="1"/>
  <c r="H5" i="2" s="1"/>
  <c r="H268" i="2"/>
  <c r="BC268" i="2" s="1"/>
  <c r="H267" i="2" l="1"/>
  <c r="F16" i="1" l="1"/>
  <c r="F15" i="1"/>
</calcChain>
</file>

<file path=xl/sharedStrings.xml><?xml version="1.0" encoding="utf-8"?>
<sst xmlns="http://schemas.openxmlformats.org/spreadsheetml/2006/main" count="3551" uniqueCount="1039">
  <si>
    <t/>
  </si>
  <si>
    <t>{079676bc-5248-41b8-98be-e054ed55610c}</t>
  </si>
  <si>
    <t>21</t>
  </si>
  <si>
    <t>12</t>
  </si>
  <si>
    <t>Stavba:</t>
  </si>
  <si>
    <t>Místo:</t>
  </si>
  <si>
    <t>Datum:</t>
  </si>
  <si>
    <t>Zadavatel:</t>
  </si>
  <si>
    <t>Zhotovitel:</t>
  </si>
  <si>
    <t>Projektant:</t>
  </si>
  <si>
    <t>Zpracovatel:</t>
  </si>
  <si>
    <t>DPH</t>
  </si>
  <si>
    <t>základní</t>
  </si>
  <si>
    <t>REKAPITULACE OBJEKTŮ STAVBY A SOUPISŮ PRACÍ</t>
  </si>
  <si>
    <t>Kód</t>
  </si>
  <si>
    <t>Popis</t>
  </si>
  <si>
    <t>Typ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</si>
  <si>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</si>
  <si>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</si>
  <si>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</si>
  <si>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</si>
  <si>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</si>
  <si>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</si>
  <si>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</si>
  <si>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úpravy zděných trafostanic VN/NN</t>
  </si>
  <si>
    <t>1</t>
  </si>
  <si>
    <t>{b1273d0a-e1ee-418b-8090-549dfe70533a}</t>
  </si>
  <si>
    <t>2</t>
  </si>
  <si>
    <t>Cena celkem [CZK]</t>
  </si>
  <si>
    <t>-1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</si>
  <si>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</si>
  <si>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</si>
  <si>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</si>
  <si>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</si>
  <si>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</si>
  <si>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</si>
  <si>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</si>
  <si>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</si>
  <si>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</si>
  <si>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</si>
  <si>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</si>
  <si>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</si>
  <si>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</si>
  <si>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</si>
  <si>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</si>
  <si>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</si>
  <si>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</si>
  <si>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132212221</t>
  </si>
  <si>
    <t>Hloubení zapažených rýh šířky do 2000 mm v soudržných horninách třídy těžitelnosti I skupiny 3 ručně</t>
  </si>
  <si>
    <t>m3</t>
  </si>
  <si>
    <t>4</t>
  </si>
  <si>
    <t>1069900683</t>
  </si>
  <si>
    <t>132251101</t>
  </si>
  <si>
    <t>Hloubení rýh nezapažených š do 800 mm v hornině třídy těžitelnosti I skupiny 3 objem do 20 m3 strojně</t>
  </si>
  <si>
    <t>479346480</t>
  </si>
  <si>
    <t>3</t>
  </si>
  <si>
    <t>139711111</t>
  </si>
  <si>
    <t>Vykopávky v uzavřených prostorech v hornině třídy těžitelnosti I skupiny 1 až 3 ručně</t>
  </si>
  <si>
    <t>-467220310</t>
  </si>
  <si>
    <t>162351104</t>
  </si>
  <si>
    <t>Vodorovné přemístění přes 500 do 1000 m výkopku/sypaniny z horniny třídy těžitelnosti I skupiny 1 až 3</t>
  </si>
  <si>
    <t>2031504401</t>
  </si>
  <si>
    <t>5</t>
  </si>
  <si>
    <t>167151101</t>
  </si>
  <si>
    <t>Nakládání výkopku z hornin třídy těžitelnosti I skupiny 1 až 3 do 100 m3</t>
  </si>
  <si>
    <t>-78942551</t>
  </si>
  <si>
    <t>6</t>
  </si>
  <si>
    <t>171201231</t>
  </si>
  <si>
    <t>Poplatek za uložení zeminy a kamení na recyklační skládce (skládkovné) kód odpadu 17 05 04</t>
  </si>
  <si>
    <t>t</t>
  </si>
  <si>
    <t>-130114306</t>
  </si>
  <si>
    <t>7</t>
  </si>
  <si>
    <t>171251201</t>
  </si>
  <si>
    <t>Uložení sypaniny na skládky nebo meziskládky</t>
  </si>
  <si>
    <t>-359142035</t>
  </si>
  <si>
    <t>Zakládání</t>
  </si>
  <si>
    <t>8</t>
  </si>
  <si>
    <t>211561111</t>
  </si>
  <si>
    <t>Výplň odvodňovacích žeber nebo trativodů kamenivem hrubým drceným frakce 4 až 16 mm</t>
  </si>
  <si>
    <t>-2113989361</t>
  </si>
  <si>
    <t>9</t>
  </si>
  <si>
    <t>211971121</t>
  </si>
  <si>
    <t>Zřízení opláštění žeber nebo trativodů geotextilií v rýze nebo zářezu sklonu přes 1:2 š do 2,5 m</t>
  </si>
  <si>
    <t>m2</t>
  </si>
  <si>
    <t>-1764023434</t>
  </si>
  <si>
    <t>10</t>
  </si>
  <si>
    <t>M</t>
  </si>
  <si>
    <t>69311068</t>
  </si>
  <si>
    <t>geotextilie netkaná separační, ochranná, filtrační, drenážní PP 300g/m2</t>
  </si>
  <si>
    <t>787674265</t>
  </si>
  <si>
    <t>11</t>
  </si>
  <si>
    <t>212751106</t>
  </si>
  <si>
    <t>Trativod z drenážních trubek flexibilních PVC-U SN 4 perforace 360° včetně lože otevřený výkop DN 160 pro meliorace</t>
  </si>
  <si>
    <t>m</t>
  </si>
  <si>
    <t>1491380574</t>
  </si>
  <si>
    <t>278381154</t>
  </si>
  <si>
    <t>Základy pod technologická zařízení půdorysné plochy přes 0,5 do 1 m2 z betonu prostého tř. C 16/20</t>
  </si>
  <si>
    <t>-1529689217</t>
  </si>
  <si>
    <t>Svislé a kompletní konstrukce</t>
  </si>
  <si>
    <t>13</t>
  </si>
  <si>
    <t>310237241</t>
  </si>
  <si>
    <t>Zazdívka otvorů pl přes 0,09 do 0,25 m2 ve zdivu nadzákladovém cihlami pálenými tl do 300 mm</t>
  </si>
  <si>
    <t>kus</t>
  </si>
  <si>
    <t>-674811385</t>
  </si>
  <si>
    <t>14</t>
  </si>
  <si>
    <t>310238211</t>
  </si>
  <si>
    <t>Zazdívka otvorů pl přes 0,25 do 1 m2 ve zdivu nadzákladovém cihlami pálenými na MVC</t>
  </si>
  <si>
    <t>-314470635</t>
  </si>
  <si>
    <t>15</t>
  </si>
  <si>
    <t>311231117</t>
  </si>
  <si>
    <t>Zdivo nosné z cihel dl 290 mm P7 až 15 na SMS 10 MPa</t>
  </si>
  <si>
    <t>-721775664</t>
  </si>
  <si>
    <t>16</t>
  </si>
  <si>
    <t>311231296</t>
  </si>
  <si>
    <t>Zdivo nosné z cihel děrovaných CDm P10 až 25 na MC 5 nebo MC 10</t>
  </si>
  <si>
    <t>296389695</t>
  </si>
  <si>
    <t>17</t>
  </si>
  <si>
    <t>311234241</t>
  </si>
  <si>
    <t>Zdivo jednovrstvé z cihel děrovaných přes P10 do P15 na maltu M10 tl 240 mm</t>
  </si>
  <si>
    <t>120962463</t>
  </si>
  <si>
    <t>18</t>
  </si>
  <si>
    <t>311234251</t>
  </si>
  <si>
    <t>Zdivo jednovrstvé z cihel děrovaných do P10 na maltu M10 tl 300 mm</t>
  </si>
  <si>
    <t>1302998550</t>
  </si>
  <si>
    <t>19</t>
  </si>
  <si>
    <t>311272231</t>
  </si>
  <si>
    <t>Zdivo z pórobetonových tvárnic hladkých přes P2 do P4 přes 450 do 600 kg/m3 na tenkovrstvou maltu tl 300 mm</t>
  </si>
  <si>
    <t>-654586403</t>
  </si>
  <si>
    <t>20</t>
  </si>
  <si>
    <t>317121102</t>
  </si>
  <si>
    <t>Montáž prefabrikovaných překladů délky přes 1500 do 2200 mm</t>
  </si>
  <si>
    <t>-1051063849</t>
  </si>
  <si>
    <t>59321142</t>
  </si>
  <si>
    <t>překlad železobetonový RZP plný 1790x240x190mm</t>
  </si>
  <si>
    <t>1408937462</t>
  </si>
  <si>
    <t>22</t>
  </si>
  <si>
    <t>317168012</t>
  </si>
  <si>
    <t>Překlad keramický plochý š 115 mm dl 1250 mm</t>
  </si>
  <si>
    <t>1231093030</t>
  </si>
  <si>
    <t>23</t>
  </si>
  <si>
    <t>317168013</t>
  </si>
  <si>
    <t>Překlad keramický plochý š 115 mm dl 1500 mm</t>
  </si>
  <si>
    <t>-1466139429</t>
  </si>
  <si>
    <t>24</t>
  </si>
  <si>
    <t>317168052</t>
  </si>
  <si>
    <t>Překlad keramický vysoký v 238 mm dl 1250 mm</t>
  </si>
  <si>
    <t>1632642826</t>
  </si>
  <si>
    <t>25</t>
  </si>
  <si>
    <t>317168053</t>
  </si>
  <si>
    <t>Překlad keramický vysoký v 238 mm dl 1500 mm</t>
  </si>
  <si>
    <t>492436542</t>
  </si>
  <si>
    <t>26</t>
  </si>
  <si>
    <t>317168054</t>
  </si>
  <si>
    <t>Překlad keramický vysoký v 238 mm dl 1750 mm</t>
  </si>
  <si>
    <t>445392920</t>
  </si>
  <si>
    <t>27</t>
  </si>
  <si>
    <t>317168055</t>
  </si>
  <si>
    <t>Překlad keramický vysoký v 238 mm dl 2000 mm</t>
  </si>
  <si>
    <t>-686860053</t>
  </si>
  <si>
    <t>28</t>
  </si>
  <si>
    <t>317168057</t>
  </si>
  <si>
    <t>Překlad keramický vysoký v 238 mm dl 2500 mm</t>
  </si>
  <si>
    <t>1413452254</t>
  </si>
  <si>
    <t>29</t>
  </si>
  <si>
    <t>317168059</t>
  </si>
  <si>
    <t>Překlad keramický vysoký v 238 mm dl 3000 mm</t>
  </si>
  <si>
    <t>-1355390055</t>
  </si>
  <si>
    <t>30</t>
  </si>
  <si>
    <t>317234410</t>
  </si>
  <si>
    <t>Vyzdívka mezi nosníky z cihel pálených na MC</t>
  </si>
  <si>
    <t>-535762333</t>
  </si>
  <si>
    <t>31</t>
  </si>
  <si>
    <t>317944321</t>
  </si>
  <si>
    <t>Válcované nosníky do č.12 dodatečně osazované do připravených otvorů</t>
  </si>
  <si>
    <t>-755032159</t>
  </si>
  <si>
    <t>32</t>
  </si>
  <si>
    <t>317944323</t>
  </si>
  <si>
    <t>Válcované nosníky č.14 až 22 dodatečně osazované do připravených otvorů</t>
  </si>
  <si>
    <t>290246851</t>
  </si>
  <si>
    <t>33</t>
  </si>
  <si>
    <t>319201195</t>
  </si>
  <si>
    <t>Příplatek k dodatečné izolaci PE fólií zdiva tl přes 900 mm ručním podbouráním ZKD 150 mm výšky</t>
  </si>
  <si>
    <t>-1286365229</t>
  </si>
  <si>
    <t>34</t>
  </si>
  <si>
    <t>319201255</t>
  </si>
  <si>
    <t>Dodatečná izolace zdiva tl přes 800 do 1000 mm zaražením nerezových plechů chrom-nikl</t>
  </si>
  <si>
    <t>-1331505650</t>
  </si>
  <si>
    <t>35</t>
  </si>
  <si>
    <t>319202115</t>
  </si>
  <si>
    <t>Dodatečná izolace zdiva tl přes 600 do 900 mm nízkotlakou injektáží silikonovou mikroemulzí</t>
  </si>
  <si>
    <t>1595189784</t>
  </si>
  <si>
    <t>36</t>
  </si>
  <si>
    <t>319211125</t>
  </si>
  <si>
    <t>Dodatečná izolace PE fólií zdiva smíšeného tl přes 900 mm ručním podbouráním v do 300 mm</t>
  </si>
  <si>
    <t>-1580985459</t>
  </si>
  <si>
    <t>37</t>
  </si>
  <si>
    <t>319231215</t>
  </si>
  <si>
    <t>Dodatečná izolace PE fólií zdiva cihelného tl přes 800 do 1000 mm podřezáním řetězovou pilou</t>
  </si>
  <si>
    <t>-1788713706</t>
  </si>
  <si>
    <t>38</t>
  </si>
  <si>
    <t>339271R01</t>
  </si>
  <si>
    <t>Oprava pilíře skříní pro rozvod nn z vápenopískových cihel výšky 105 cm šířky 120 cm - zednické práce v rozsahu 4 hodiny včetně materiálu</t>
  </si>
  <si>
    <t>-313476843</t>
  </si>
  <si>
    <t>39</t>
  </si>
  <si>
    <t>339271R02</t>
  </si>
  <si>
    <t>Oprava pilíře skříní pro rozvod nn z vápenopískových cihel výšky 105 cm šířky 150 cm - zednické práce v rozsahu 4 hodiny včetně materiálu</t>
  </si>
  <si>
    <t>-1523695239</t>
  </si>
  <si>
    <t>40</t>
  </si>
  <si>
    <t>342244101</t>
  </si>
  <si>
    <t>Příčka z cihel děrovaných do P10 na maltu M5 tloušťky 80 mm</t>
  </si>
  <si>
    <t>302568701</t>
  </si>
  <si>
    <t>41</t>
  </si>
  <si>
    <t>342244111</t>
  </si>
  <si>
    <t>Příčka z cihel děrovaných do P10 na maltu M5 tloušťky 115 mm</t>
  </si>
  <si>
    <t>-2064417168</t>
  </si>
  <si>
    <t>42</t>
  </si>
  <si>
    <t>342244121</t>
  </si>
  <si>
    <t>Příčka z cihel děrovaných do P10 na maltu M5 tloušťky 140 mm</t>
  </si>
  <si>
    <t>1421562172</t>
  </si>
  <si>
    <t>43</t>
  </si>
  <si>
    <t>346244381</t>
  </si>
  <si>
    <t>Plentování jednostranné v do 200 mm válcovaných nosníků cihlami</t>
  </si>
  <si>
    <t>60470100</t>
  </si>
  <si>
    <t>44</t>
  </si>
  <si>
    <t>346271113</t>
  </si>
  <si>
    <t>Přizdívky z cihel betonových tl 65 mm</t>
  </si>
  <si>
    <t>324759663</t>
  </si>
  <si>
    <t>45</t>
  </si>
  <si>
    <t>346271114</t>
  </si>
  <si>
    <t>Přizdívky z cihel betonových tl 140 mm</t>
  </si>
  <si>
    <t>-117316589</t>
  </si>
  <si>
    <t>46</t>
  </si>
  <si>
    <t>346272236</t>
  </si>
  <si>
    <t>Přizdívka z pórobetonových tvárnic tl 100 mm</t>
  </si>
  <si>
    <t>-2066691410</t>
  </si>
  <si>
    <t>47</t>
  </si>
  <si>
    <t>346272246</t>
  </si>
  <si>
    <t>Přizdívka z pórobetonových tvárnic tl 125 mm</t>
  </si>
  <si>
    <t>762913817</t>
  </si>
  <si>
    <t>Vodorovné konstrukce</t>
  </si>
  <si>
    <t>48</t>
  </si>
  <si>
    <t>411168354</t>
  </si>
  <si>
    <t>Strop keramický tl 23 cm z vložek MIAKO a keramobetonových nosníků dl přes 4 do 5 m OVN 62,5 cm</t>
  </si>
  <si>
    <t>-1141007664</t>
  </si>
  <si>
    <t>49</t>
  </si>
  <si>
    <t>411168364</t>
  </si>
  <si>
    <t>Strop keramický tl 25 cm z vložek MIAKO a keramobetonových nosníků dl přes 4 do 5 m OVN 62,5 cm</t>
  </si>
  <si>
    <t>32297352</t>
  </si>
  <si>
    <t>50</t>
  </si>
  <si>
    <t>411321515</t>
  </si>
  <si>
    <t>Stropy deskové ze ŽB tř. C 20/25</t>
  </si>
  <si>
    <t>1951411037</t>
  </si>
  <si>
    <t>51</t>
  </si>
  <si>
    <t>411351011</t>
  </si>
  <si>
    <t>Zřízení bednění stropů deskových tl přes 5 do 25 cm bez podpěrné kce</t>
  </si>
  <si>
    <t>-367655465</t>
  </si>
  <si>
    <t>52</t>
  </si>
  <si>
    <t>411351012</t>
  </si>
  <si>
    <t>Odstranění bednění stropů deskových tl přes 5 do 25 cm bez podpěrné kce</t>
  </si>
  <si>
    <t>-1384321355</t>
  </si>
  <si>
    <t>53</t>
  </si>
  <si>
    <t>411354313</t>
  </si>
  <si>
    <t>Zřízení podpěrné konstrukce stropů výšky do 4 m tl přes 15 do 25 cm</t>
  </si>
  <si>
    <t>677981035</t>
  </si>
  <si>
    <t>54</t>
  </si>
  <si>
    <t>411354314</t>
  </si>
  <si>
    <t>Odstranění podpěrné konstrukce stropů výšky do 4 m tl přes 15 do 25 cm</t>
  </si>
  <si>
    <t>398953980</t>
  </si>
  <si>
    <t>55</t>
  </si>
  <si>
    <t>411361821</t>
  </si>
  <si>
    <t>Výztuž stropů betonářskou ocelí 10 505</t>
  </si>
  <si>
    <t>-1051308969</t>
  </si>
  <si>
    <t>56</t>
  </si>
  <si>
    <t>417388124</t>
  </si>
  <si>
    <t>Ztužující věnec keramických stropů tl 25 cm pro vnější zdi š 40 cm</t>
  </si>
  <si>
    <t>1688010682</t>
  </si>
  <si>
    <t>57</t>
  </si>
  <si>
    <t>417388174</t>
  </si>
  <si>
    <t>Ztužující věnec keramických stropů tl 25 cm pro vnitřní zdi š 30 cm</t>
  </si>
  <si>
    <t>1278904119</t>
  </si>
  <si>
    <t>Úpravy povrchů, podlahy a osazování výplní</t>
  </si>
  <si>
    <t>61</t>
  </si>
  <si>
    <t>Úprava povrchů vnitřních</t>
  </si>
  <si>
    <t>58</t>
  </si>
  <si>
    <t>611131121</t>
  </si>
  <si>
    <t>Penetrační disperzní nátěr vnitřních stropů nanášený ručně</t>
  </si>
  <si>
    <t>-1494129508</t>
  </si>
  <si>
    <t>59</t>
  </si>
  <si>
    <t>611321141</t>
  </si>
  <si>
    <t>Vápenocementová omítka štuková dvouvrstvá vnitřních stropů rovných nanášená ručně</t>
  </si>
  <si>
    <t>726983494</t>
  </si>
  <si>
    <t>60</t>
  </si>
  <si>
    <t>611321191</t>
  </si>
  <si>
    <t>Příplatek k vápenocementové omítce vnitřních stropů za každých dalších 5 mm tloušťky ručně</t>
  </si>
  <si>
    <t>-1766934947</t>
  </si>
  <si>
    <t>612131121</t>
  </si>
  <si>
    <t>Penetrační disperzní nátěr vnitřních stěn nanášený ručně</t>
  </si>
  <si>
    <t>1929172099</t>
  </si>
  <si>
    <t>62</t>
  </si>
  <si>
    <t>612135011</t>
  </si>
  <si>
    <t>Vyrovnání podkladu vnitřních stěn tmelem tl do 2 mm</t>
  </si>
  <si>
    <t>1942245823</t>
  </si>
  <si>
    <t>63</t>
  </si>
  <si>
    <t>612142001</t>
  </si>
  <si>
    <t>Pletivo sklovláknité vnitřních stěn vtlačené do tmelu</t>
  </si>
  <si>
    <t>-181179156</t>
  </si>
  <si>
    <t>64</t>
  </si>
  <si>
    <t>612311131</t>
  </si>
  <si>
    <t>Vápenný štuk vnitřních stěn tloušťky do 3 mm</t>
  </si>
  <si>
    <t>1226467420</t>
  </si>
  <si>
    <t>65</t>
  </si>
  <si>
    <t>612321111</t>
  </si>
  <si>
    <t>Vápenocementová omítka hrubá jednovrstvá zatřená vnitřních stěn nanášená ručně</t>
  </si>
  <si>
    <t>-146295532</t>
  </si>
  <si>
    <t>66</t>
  </si>
  <si>
    <t>612321121</t>
  </si>
  <si>
    <t>Vápenocementová omítka hladká jednovrstvá vnitřních stěn nanášená ručně</t>
  </si>
  <si>
    <t>-726869734</t>
  </si>
  <si>
    <t>67</t>
  </si>
  <si>
    <t>612321141</t>
  </si>
  <si>
    <t>Vápenocementová omítka štuková dvouvrstvá vnitřních stěn nanášená ručně</t>
  </si>
  <si>
    <t>-783598174</t>
  </si>
  <si>
    <t>68</t>
  </si>
  <si>
    <t>612321191</t>
  </si>
  <si>
    <t>Příplatek k vápenocementové omítce vnitřních stěn za každých dalších 5 mm tloušťky ručně</t>
  </si>
  <si>
    <t>760089527</t>
  </si>
  <si>
    <t>Úprava povrchů vnějších</t>
  </si>
  <si>
    <t>69</t>
  </si>
  <si>
    <t>622131121</t>
  </si>
  <si>
    <t>Penetrační nátěr vnějších stěn nanášený ručně</t>
  </si>
  <si>
    <t>-1098594817</t>
  </si>
  <si>
    <t>70</t>
  </si>
  <si>
    <t>622215123</t>
  </si>
  <si>
    <t>Oprava kontaktního zateplení stěn z polystyrenových desek tl přes 80 do 120 mm pl přes 0,25 do 0,5 m2</t>
  </si>
  <si>
    <t>1106055836</t>
  </si>
  <si>
    <t>71</t>
  </si>
  <si>
    <t>622215124</t>
  </si>
  <si>
    <t>Oprava kontaktního zateplení stěn z polystyrenových desek tl přes 80 do 120 mm pl přes 0,5 do 1,0 m2</t>
  </si>
  <si>
    <t>-67603979</t>
  </si>
  <si>
    <t>72</t>
  </si>
  <si>
    <t>622225123</t>
  </si>
  <si>
    <t>Oprava kontaktního zateplení stěn z desek z minerální vlny tl přes 80 do 120 mm pl přes 0,25 do 0,5 m2</t>
  </si>
  <si>
    <t>-1508713506</t>
  </si>
  <si>
    <t>73</t>
  </si>
  <si>
    <t>622225124</t>
  </si>
  <si>
    <t>Oprava kontaktního zateplení stěn z desek z minerální vlny tl přes 80 do 120 mm pl přes 0,5 do 1,0 m2</t>
  </si>
  <si>
    <t>1838016546</t>
  </si>
  <si>
    <t>74</t>
  </si>
  <si>
    <t>622321141</t>
  </si>
  <si>
    <t>Vápenocementová omítka štuková dvouvrstvá vnějších stěn nanášená ručně</t>
  </si>
  <si>
    <t>42250168</t>
  </si>
  <si>
    <t>75</t>
  </si>
  <si>
    <t>622325209</t>
  </si>
  <si>
    <t>Oprava vnější vápenocementové štukové omítky složitosti 1 stěn v rozsahu přes 80 do 100 %</t>
  </si>
  <si>
    <t>-1789108353</t>
  </si>
  <si>
    <t>76</t>
  </si>
  <si>
    <t>622525104</t>
  </si>
  <si>
    <t>Tenkovrstvá omítka malých ploch přes 0,5 do 1 m2 na stěnách</t>
  </si>
  <si>
    <t>-71651286</t>
  </si>
  <si>
    <t>Podlahy a podlahové konstrukce</t>
  </si>
  <si>
    <t>77</t>
  </si>
  <si>
    <t>631311124</t>
  </si>
  <si>
    <t>Mazanina tl přes 80 do 120 mm z betonu prostého bez zvýšených nároků na prostředí tř. C 16/20</t>
  </si>
  <si>
    <t>566773061</t>
  </si>
  <si>
    <t>78</t>
  </si>
  <si>
    <t>631311134</t>
  </si>
  <si>
    <t>Mazanina tl přes 120 do 240 mm z betonu prostého bez zvýšených nároků na prostředí tř. C 16/20</t>
  </si>
  <si>
    <t>1063975280</t>
  </si>
  <si>
    <t>79</t>
  </si>
  <si>
    <t>631319012</t>
  </si>
  <si>
    <t>Příplatek k mazanině tl přes 80 do 120 mm za přehlazení povrchu</t>
  </si>
  <si>
    <t>1195061988</t>
  </si>
  <si>
    <t>80</t>
  </si>
  <si>
    <t>631319013</t>
  </si>
  <si>
    <t>Příplatek k mazanině tl přes 120 do 240 mm za přehlazení povrchu</t>
  </si>
  <si>
    <t>-1937003354</t>
  </si>
  <si>
    <t>81</t>
  </si>
  <si>
    <t>631319173</t>
  </si>
  <si>
    <t>Příplatek k mazanině tl přes 80 do 120 mm za stržení povrchu spodní vrstvy před vložením výztuže</t>
  </si>
  <si>
    <t>-1314930548</t>
  </si>
  <si>
    <t>82</t>
  </si>
  <si>
    <t>631319175</t>
  </si>
  <si>
    <t>Příplatek k mazanině tl přes 120 do 240 mm za stržení povrchu spodní vrstvy před vložením výztuže</t>
  </si>
  <si>
    <t>-419478563</t>
  </si>
  <si>
    <t>83</t>
  </si>
  <si>
    <t>631362021</t>
  </si>
  <si>
    <t>Výztuž mazanin svařovanými sítěmi Kari</t>
  </si>
  <si>
    <t>-317116939</t>
  </si>
  <si>
    <t>84</t>
  </si>
  <si>
    <t>632450132</t>
  </si>
  <si>
    <t>Vyrovnávací cementový potěr tl přes 20 do 30 mm ze suchých směsí provedený v ploše</t>
  </si>
  <si>
    <t>-376688877</t>
  </si>
  <si>
    <t>85</t>
  </si>
  <si>
    <t>632450134</t>
  </si>
  <si>
    <t>Vyrovnávací cementový potěr tl přes 40 do 50 mm ze suchých směsí provedený v ploše</t>
  </si>
  <si>
    <t>-1877171271</t>
  </si>
  <si>
    <t>86</t>
  </si>
  <si>
    <t>635111215</t>
  </si>
  <si>
    <t>Násyp pod podlahy ze štěrkopísku se zhutněním</t>
  </si>
  <si>
    <t>-578678053</t>
  </si>
  <si>
    <t>87</t>
  </si>
  <si>
    <t>637121112</t>
  </si>
  <si>
    <t>Okapový chodník z kačírku tl 150 mm s udusáním</t>
  </si>
  <si>
    <t>-1653832290</t>
  </si>
  <si>
    <t>88</t>
  </si>
  <si>
    <t>637211112</t>
  </si>
  <si>
    <t>Okapový chodník z betonových dlaždic tl 60 mm na MC 10</t>
  </si>
  <si>
    <t>-1349771362</t>
  </si>
  <si>
    <t>Osazování výplní otvorů</t>
  </si>
  <si>
    <t>89</t>
  </si>
  <si>
    <t>642943111</t>
  </si>
  <si>
    <t>Osazování úhelníkových rámů s dveřními křídly do 2,5 m2</t>
  </si>
  <si>
    <t>1786975523</t>
  </si>
  <si>
    <t>90</t>
  </si>
  <si>
    <t>642943112</t>
  </si>
  <si>
    <t>Osazování úhelníkových rámů s dveřními křídly přes 2,5 do 4 m2</t>
  </si>
  <si>
    <t>1743953342</t>
  </si>
  <si>
    <t>91</t>
  </si>
  <si>
    <t>642944121</t>
  </si>
  <si>
    <t>Osazování ocelových zárubní dodatečné pl do 2,5 m2</t>
  </si>
  <si>
    <t>1495090826</t>
  </si>
  <si>
    <t>92</t>
  </si>
  <si>
    <t>642944221</t>
  </si>
  <si>
    <t>Osazování ocelových zárubní dodatečné pl přes 2,5 m2</t>
  </si>
  <si>
    <t>1664012660</t>
  </si>
  <si>
    <t>93</t>
  </si>
  <si>
    <t>644941112</t>
  </si>
  <si>
    <t>Osazování ventilačních mřížek velikosti přes 150 x 200 do 300 x 300 mm</t>
  </si>
  <si>
    <t>258836069</t>
  </si>
  <si>
    <t>94</t>
  </si>
  <si>
    <t>55341413</t>
  </si>
  <si>
    <t>průvětrník mřížový s klapkami 300x300mm</t>
  </si>
  <si>
    <t>1967918793</t>
  </si>
  <si>
    <t>Ostatní konstrukce a práce, bourání</t>
  </si>
  <si>
    <t>95</t>
  </si>
  <si>
    <t>952901221</t>
  </si>
  <si>
    <t>Vyčištění budov průmyslových objektů při jakékoliv výšce podlaží</t>
  </si>
  <si>
    <t>1806991115</t>
  </si>
  <si>
    <t>96</t>
  </si>
  <si>
    <t>953941411</t>
  </si>
  <si>
    <t>Osazování železných ventilací pl do 0,1 m2</t>
  </si>
  <si>
    <t>-292674362</t>
  </si>
  <si>
    <t>97</t>
  </si>
  <si>
    <t>42972340</t>
  </si>
  <si>
    <t>mřížka stěnová otevřená jednořadá kovová úhel lamel 15° 500x200mm</t>
  </si>
  <si>
    <t>-1071936305</t>
  </si>
  <si>
    <t>98</t>
  </si>
  <si>
    <t>953941421</t>
  </si>
  <si>
    <t>Osazování železných ventilací pl přes 0,1 m2</t>
  </si>
  <si>
    <t>575877955</t>
  </si>
  <si>
    <t>99</t>
  </si>
  <si>
    <t>42972360</t>
  </si>
  <si>
    <t>mřížka stěnová otevřená jednořadá kovová úhel lamel 15° 1200x400mm</t>
  </si>
  <si>
    <t>-1919365245</t>
  </si>
  <si>
    <t>100</t>
  </si>
  <si>
    <t>953943114</t>
  </si>
  <si>
    <t>Osazování výrobků přes 15 do 30 kg/kus do vysekaných kapes zdiva</t>
  </si>
  <si>
    <t>993939136</t>
  </si>
  <si>
    <t>Lešení a stavební výtahy</t>
  </si>
  <si>
    <t>101</t>
  </si>
  <si>
    <t>941111121</t>
  </si>
  <si>
    <t>Montáž lešení řadového trubkového lehkého s podlahami zatížení do 200 kg/m2 š od 0,9 do 1,2 m v do 10 m</t>
  </si>
  <si>
    <t>897846054</t>
  </si>
  <si>
    <t>102</t>
  </si>
  <si>
    <t>941111221</t>
  </si>
  <si>
    <t>Příplatek k lešení řadovému trubkovému lehkému s podlahami do 200 kg/m2 š od 0,9 do 1,2 m v 10 m za každý den použití</t>
  </si>
  <si>
    <t>-910900010</t>
  </si>
  <si>
    <t>103</t>
  </si>
  <si>
    <t>941111821</t>
  </si>
  <si>
    <t>Demontáž lešení řadového trubkového lehkého s podlahami zatížení do 200 kg/m2 š od 0,9 do 1,2 m v do 10 m</t>
  </si>
  <si>
    <t>135941020</t>
  </si>
  <si>
    <t>104</t>
  </si>
  <si>
    <t>944511111</t>
  </si>
  <si>
    <t>Montáž ochranné sítě z textilie z umělých vláken</t>
  </si>
  <si>
    <t>1276691714</t>
  </si>
  <si>
    <t>105</t>
  </si>
  <si>
    <t>944511211</t>
  </si>
  <si>
    <t>Příplatek k ochranné síti za každý den použití</t>
  </si>
  <si>
    <t>-245626274</t>
  </si>
  <si>
    <t>106</t>
  </si>
  <si>
    <t>944511811</t>
  </si>
  <si>
    <t>Demontáž ochranné sítě z textilie z umělých vláken</t>
  </si>
  <si>
    <t>592791373</t>
  </si>
  <si>
    <t>107</t>
  </si>
  <si>
    <t>949101111</t>
  </si>
  <si>
    <t>Lešení pomocné pro objekty pozemních staveb s lešeňovou podlahou v do 1,9 m zatížení do 150 kg/m2</t>
  </si>
  <si>
    <t>1736184193</t>
  </si>
  <si>
    <t>108</t>
  </si>
  <si>
    <t>949111111</t>
  </si>
  <si>
    <t>Montáž lešení lehkého kozového trubkového v do 1,2 m</t>
  </si>
  <si>
    <t>sada</t>
  </si>
  <si>
    <t>-1301629664</t>
  </si>
  <si>
    <t>109</t>
  </si>
  <si>
    <t>949111211</t>
  </si>
  <si>
    <t>Příplatek k lešení lehkému kozovému trubkovému v do 1,2 m za každý den použití</t>
  </si>
  <si>
    <t>122658577</t>
  </si>
  <si>
    <t>110</t>
  </si>
  <si>
    <t>949111811</t>
  </si>
  <si>
    <t>Demontáž lešení lehkého kozového trubkového v do 1,2 m</t>
  </si>
  <si>
    <t>-703706309</t>
  </si>
  <si>
    <t>Bourání konstrukcí</t>
  </si>
  <si>
    <t>111</t>
  </si>
  <si>
    <t>962031133</t>
  </si>
  <si>
    <t>Bourání příček nebo přizdívek z cihel pálených tl přes 100 do 150 mm</t>
  </si>
  <si>
    <t>641212890</t>
  </si>
  <si>
    <t>112</t>
  </si>
  <si>
    <t>962032230</t>
  </si>
  <si>
    <t>Bourání zdiva z cihel pálených nebo vápenopískových na MV nebo MVC do 1 m3</t>
  </si>
  <si>
    <t>-1562182478</t>
  </si>
  <si>
    <t>113</t>
  </si>
  <si>
    <t>962032231</t>
  </si>
  <si>
    <t>Bourání zdiva z cihel pálených nebo vápenopískových na MV nebo MVC přes 1 m3</t>
  </si>
  <si>
    <t>274986831</t>
  </si>
  <si>
    <t>114</t>
  </si>
  <si>
    <t>962052210</t>
  </si>
  <si>
    <t>Bourání zdiva nadzákladového ze ŽB do 1 m3</t>
  </si>
  <si>
    <t>320670154</t>
  </si>
  <si>
    <t>115</t>
  </si>
  <si>
    <t>962052211</t>
  </si>
  <si>
    <t>Bourání zdiva nadzákladového ze ŽB přes 1 m3</t>
  </si>
  <si>
    <t>1197101683</t>
  </si>
  <si>
    <t>116</t>
  </si>
  <si>
    <t>964011221</t>
  </si>
  <si>
    <t>Vybourání ŽB překladů prefabrikovaných dl do 3 m hmotnosti do 75 kg/m</t>
  </si>
  <si>
    <t>-986246858</t>
  </si>
  <si>
    <t>117</t>
  </si>
  <si>
    <t>964073211</t>
  </si>
  <si>
    <t>Vybourání válcovaných nosníků ze zdiva cihelného dl do 4 m hmotnosti 10 kg/m</t>
  </si>
  <si>
    <t>1202361863</t>
  </si>
  <si>
    <t>118</t>
  </si>
  <si>
    <t>965042131</t>
  </si>
  <si>
    <t>Bourání podkladů pod dlažby nebo mazanin betonových nebo z litého asfaltu tl do 100 mm pl do 4 m2</t>
  </si>
  <si>
    <t>-92803077</t>
  </si>
  <si>
    <t>119</t>
  </si>
  <si>
    <t>965081212</t>
  </si>
  <si>
    <t>Bourání podlah z dlaždic keramických nebo xylolitových tl do 10 mm plochy do 1 m2</t>
  </si>
  <si>
    <t>-1984853662</t>
  </si>
  <si>
    <t>120</t>
  </si>
  <si>
    <t>965081312</t>
  </si>
  <si>
    <t>Bourání podlah z dlaždic betonových, teracových nebo čedičových tl do 20 mm plochy do 1 m2</t>
  </si>
  <si>
    <t>-1191622529</t>
  </si>
  <si>
    <t>Prorážení otvorů a ostatní bourací práce</t>
  </si>
  <si>
    <t>121</t>
  </si>
  <si>
    <t>971033441</t>
  </si>
  <si>
    <t>Vybourání otvorů ve zdivu cihelném pl do 0,25 m2 na MVC nebo MV tl do 300 mm</t>
  </si>
  <si>
    <t>1383447522</t>
  </si>
  <si>
    <t>122</t>
  </si>
  <si>
    <t>971033451</t>
  </si>
  <si>
    <t>Vybourání otvorů ve zdivu cihelném pl do 0,25 m2 na MVC nebo MV tl do 450 mm</t>
  </si>
  <si>
    <t>-1552055837</t>
  </si>
  <si>
    <t>123</t>
  </si>
  <si>
    <t>971033541</t>
  </si>
  <si>
    <t>Vybourání otvorů ve zdivu cihelném pl do 1 m2 na MVC nebo MV tl do 300 mm</t>
  </si>
  <si>
    <t>177840109</t>
  </si>
  <si>
    <t>124</t>
  </si>
  <si>
    <t>971033561</t>
  </si>
  <si>
    <t>Vybourání otvorů ve zdivu cihelném pl do 1 m2 na MVC nebo MV tl do 600 mm</t>
  </si>
  <si>
    <t>-1858999505</t>
  </si>
  <si>
    <t>125</t>
  </si>
  <si>
    <t>978011191</t>
  </si>
  <si>
    <t>Otlučení (osekání) vnitřní vápenné nebo vápenocementové omítky stropů v rozsahu přes 50 do 100 %</t>
  </si>
  <si>
    <t>1867699175</t>
  </si>
  <si>
    <t>126</t>
  </si>
  <si>
    <t>978013191</t>
  </si>
  <si>
    <t>Otlučení (osekání) vnitřní vápenné nebo vápenocementové omítky stěn v rozsahu přes 50 do 100 %</t>
  </si>
  <si>
    <t>-1401704912</t>
  </si>
  <si>
    <t>127</t>
  </si>
  <si>
    <t>978036191</t>
  </si>
  <si>
    <t>Otlučení (osekání) cementových omítek vnějších ploch v rozsahu přes 80 do 100 %</t>
  </si>
  <si>
    <t>999810167</t>
  </si>
  <si>
    <t>128</t>
  </si>
  <si>
    <t>978059641</t>
  </si>
  <si>
    <t>Odsekání a odebrání obkladů stěn z vnějších obkládaček plochy přes 1 m2</t>
  </si>
  <si>
    <t>2013816083</t>
  </si>
  <si>
    <t>997</t>
  </si>
  <si>
    <t>Přesun sutě</t>
  </si>
  <si>
    <t>129</t>
  </si>
  <si>
    <t>997013112</t>
  </si>
  <si>
    <t>Vnitrostaveništní doprava suti a vybouraných hmot pro budovy v přes 6 do 9 m</t>
  </si>
  <si>
    <t>1717273627</t>
  </si>
  <si>
    <t>130</t>
  </si>
  <si>
    <t>997013501</t>
  </si>
  <si>
    <t>Odvoz suti a vybouraných hmot na skládku nebo meziskládku do 1 km se složením</t>
  </si>
  <si>
    <t>-862507711</t>
  </si>
  <si>
    <t>131</t>
  </si>
  <si>
    <t>997013509</t>
  </si>
  <si>
    <t>Příplatek k odvozu suti a vybouraných hmot na skládku ZKD 1 km přes 1 km</t>
  </si>
  <si>
    <t>497207668</t>
  </si>
  <si>
    <t>132</t>
  </si>
  <si>
    <t>997013631</t>
  </si>
  <si>
    <t>Poplatek za uložení na skládce (skládkovné) stavebního odpadu směsného kód odpadu 17 09 04</t>
  </si>
  <si>
    <t>-2146087069</t>
  </si>
  <si>
    <t>133</t>
  </si>
  <si>
    <t>997013871</t>
  </si>
  <si>
    <t>Poplatek za uložení stavebního odpadu na recyklační skládce (skládkovné) směsného stavebního a demoličního kód odpadu 17 09 04</t>
  </si>
  <si>
    <t>-583181281</t>
  </si>
  <si>
    <t>PSV</t>
  </si>
  <si>
    <t>Práce a dodávky PSV</t>
  </si>
  <si>
    <t>711</t>
  </si>
  <si>
    <t>Izolace proti vodě, vlhkosti a plynům</t>
  </si>
  <si>
    <t>134</t>
  </si>
  <si>
    <t>711111001</t>
  </si>
  <si>
    <t>Provedení izolace proti zemní vlhkosti vodorovné za studena nátěrem penetračním</t>
  </si>
  <si>
    <t>-1209745785</t>
  </si>
  <si>
    <t>135</t>
  </si>
  <si>
    <t>711112001</t>
  </si>
  <si>
    <t>Provedení izolace proti zemní vlhkosti svislé za studena nátěrem penetračním</t>
  </si>
  <si>
    <t>361145727</t>
  </si>
  <si>
    <t>136</t>
  </si>
  <si>
    <t>11163150</t>
  </si>
  <si>
    <t>lak penetrační asfaltový</t>
  </si>
  <si>
    <t>287859375</t>
  </si>
  <si>
    <t>137</t>
  </si>
  <si>
    <t>711141559</t>
  </si>
  <si>
    <t>Provedení izolace proti zemní vlhkosti pásy přitavením vodorovné NAIP</t>
  </si>
  <si>
    <t>-2031600323</t>
  </si>
  <si>
    <t>138</t>
  </si>
  <si>
    <t>711142559</t>
  </si>
  <si>
    <t>Provedení izolace proti zemní vlhkosti pásy přitavením svislé NAIP</t>
  </si>
  <si>
    <t>2115517202</t>
  </si>
  <si>
    <t>139</t>
  </si>
  <si>
    <t>62855001</t>
  </si>
  <si>
    <t>pás asfaltový natavitelný modifikovaný SBS s vložkou z polyesterové rohože a spalitelnou PE fólií nebo jemnozrnným minerálním posypem na horním povrchu tl 4,0mm</t>
  </si>
  <si>
    <t>437040817</t>
  </si>
  <si>
    <t>140</t>
  </si>
  <si>
    <t>711161222</t>
  </si>
  <si>
    <t>Izolace proti zemní vlhkosti nopovou fólií s textilií svislá, nopek v 8,0 mm, tl do 0,6 mm</t>
  </si>
  <si>
    <t>-1035662578</t>
  </si>
  <si>
    <t>141</t>
  </si>
  <si>
    <t>711161384</t>
  </si>
  <si>
    <t>Izolace proti zemní vlhkosti nopovou fólií ukončení provětrávací lištou</t>
  </si>
  <si>
    <t>-924277053</t>
  </si>
  <si>
    <t>712</t>
  </si>
  <si>
    <t>Povlakové krytiny</t>
  </si>
  <si>
    <t>142</t>
  </si>
  <si>
    <t>712311101</t>
  </si>
  <si>
    <t>Provedení povlakové krytiny střech do 10° za studena lakem penetračním nebo asfaltovým</t>
  </si>
  <si>
    <t>528666988</t>
  </si>
  <si>
    <t>143</t>
  </si>
  <si>
    <t>211049680</t>
  </si>
  <si>
    <t>144</t>
  </si>
  <si>
    <t>712321132</t>
  </si>
  <si>
    <t>Provedení povlakové krytiny střech do 10° za horka nátěrem asfaltovým</t>
  </si>
  <si>
    <t>-2140593811</t>
  </si>
  <si>
    <t>145</t>
  </si>
  <si>
    <t>24618218</t>
  </si>
  <si>
    <t>nátěr hydroizolační pro opravy asfaltových střech</t>
  </si>
  <si>
    <t>kg</t>
  </si>
  <si>
    <t>64013049</t>
  </si>
  <si>
    <t>146</t>
  </si>
  <si>
    <t>712340832</t>
  </si>
  <si>
    <t>Odstranění povlakové krytiny střech do 10° z pásů NAIP přitavených v plné ploše dvouvrstvé</t>
  </si>
  <si>
    <t>-1878177954</t>
  </si>
  <si>
    <t>147</t>
  </si>
  <si>
    <t>712341559</t>
  </si>
  <si>
    <t>Provedení povlakové krytiny střech do 10° pásy NAIP přitavením v plné ploše</t>
  </si>
  <si>
    <t>-1982789439</t>
  </si>
  <si>
    <t>148</t>
  </si>
  <si>
    <t>62853004</t>
  </si>
  <si>
    <t>pás asfaltový natavitelný modifikovaný SBS s vložkou ze skleněné tkaniny a spalitelnou PE fólií nebo jemnozrnným minerálním posypem na horním povrchu tl 4,0mm</t>
  </si>
  <si>
    <t>-1199949992</t>
  </si>
  <si>
    <t>149</t>
  </si>
  <si>
    <t>62855011</t>
  </si>
  <si>
    <t>pás asfaltový natavitelný modifikovaný SBS s vložkou z polyesterové rohože a hrubozrnným břidličným posypem na horním povrchu tl 5,3mm</t>
  </si>
  <si>
    <t>631320973</t>
  </si>
  <si>
    <t>150</t>
  </si>
  <si>
    <t>712363352</t>
  </si>
  <si>
    <t>Povlakové krytiny střech do 10° z tvarovaných poplastovaných lišt délky 2 m koutová lišta vnitřní rš 100 mm</t>
  </si>
  <si>
    <t>1946024507</t>
  </si>
  <si>
    <t>151</t>
  </si>
  <si>
    <t>712363353</t>
  </si>
  <si>
    <t>Povlakové krytiny střech do 10° z tvarovaných poplastovaných lišt délky 2 m koutová lišta vnější rš 100 mm</t>
  </si>
  <si>
    <t>419236324</t>
  </si>
  <si>
    <t>152</t>
  </si>
  <si>
    <t>712363354</t>
  </si>
  <si>
    <t>Povlakové krytiny střech do 10° z tvarovaných poplastovaných lišt délky 2 m stěnová lišta vyhnutá rš 70 mm</t>
  </si>
  <si>
    <t>456944904</t>
  </si>
  <si>
    <t>153</t>
  </si>
  <si>
    <t>712363356</t>
  </si>
  <si>
    <t>Povlakové krytiny střech do 10° z tvarovaných poplastovaných lišt délky 2 m okapnice široká rš 200 mm</t>
  </si>
  <si>
    <t>57903823</t>
  </si>
  <si>
    <t>154</t>
  </si>
  <si>
    <t>712363358</t>
  </si>
  <si>
    <t>Povlakové krytiny střech do 10° z tvarovaných poplastovaných lišt délky 2 m závětrná lišta rš 250 mm</t>
  </si>
  <si>
    <t>1674566379</t>
  </si>
  <si>
    <t>155</t>
  </si>
  <si>
    <t>712363404</t>
  </si>
  <si>
    <t>Provedení povlak krytiny mechanicky kotvenou do betonu TI tl do 100 mm vnitřní pole, budova v do 18 m</t>
  </si>
  <si>
    <t>-653020459</t>
  </si>
  <si>
    <t>156</t>
  </si>
  <si>
    <t>712363405</t>
  </si>
  <si>
    <t>Provedení povlak krytiny mechanicky kotvenou do betonu TI tl do 100 mm krajní pole, budova v do 18 m</t>
  </si>
  <si>
    <t>-1318707944</t>
  </si>
  <si>
    <t>157</t>
  </si>
  <si>
    <t>712363406</t>
  </si>
  <si>
    <t>Provedení povlak krytiny mechanicky kotvenou do betonu TI tl do 100 mm rohové pole, budova v do 18 m</t>
  </si>
  <si>
    <t>-2087786887</t>
  </si>
  <si>
    <t>158</t>
  </si>
  <si>
    <t>28322064</t>
  </si>
  <si>
    <t>fólie hydroizolační střešní mPVC mechanicky kotvená se zvýšenou požární odolností tl 1,5mm</t>
  </si>
  <si>
    <t>-1747966487</t>
  </si>
  <si>
    <t>159</t>
  </si>
  <si>
    <t>712391171</t>
  </si>
  <si>
    <t>Provedení povlakové krytiny střech do 10° podkladní textilní vrstvy</t>
  </si>
  <si>
    <t>-1214269868</t>
  </si>
  <si>
    <t>160</t>
  </si>
  <si>
    <t>1213186608</t>
  </si>
  <si>
    <t>762</t>
  </si>
  <si>
    <t>Konstrukce tesařské</t>
  </si>
  <si>
    <t>161</t>
  </si>
  <si>
    <t>762332131</t>
  </si>
  <si>
    <t>Montáž vázaných kcí krovů pravidelných pomocí tesařských spojů z hraněného řeziva průřezové pl přes 50 do 120 cm2</t>
  </si>
  <si>
    <t>-262067448</t>
  </si>
  <si>
    <t>162</t>
  </si>
  <si>
    <t>762332132</t>
  </si>
  <si>
    <t>Montáž vázaných kcí krovů pravidelných pomocí tesařských spojů z hraněného řeziva průřezové pl přes 120 do 224 cm2</t>
  </si>
  <si>
    <t>-1337388183</t>
  </si>
  <si>
    <t>163</t>
  </si>
  <si>
    <t>762332133</t>
  </si>
  <si>
    <t>Montáž vázaných kcí krovů pravidelných pomocí tesařských spojů z hraněného řeziva průřezové pl přes 224 do 288 cm2</t>
  </si>
  <si>
    <t>1195517938</t>
  </si>
  <si>
    <t>164</t>
  </si>
  <si>
    <t>60512135</t>
  </si>
  <si>
    <t>hranol stavební řezivo průřezu do 288cm2 do dl 6m</t>
  </si>
  <si>
    <t>-1117613381</t>
  </si>
  <si>
    <t>165</t>
  </si>
  <si>
    <t>762332134</t>
  </si>
  <si>
    <t>Montáž vázaných kcí krovů pravidelných pomocí tesařských spojů z hraněného řeziva průřezové pl přes 288 do 450 cm2</t>
  </si>
  <si>
    <t>-1517479310</t>
  </si>
  <si>
    <t>166</t>
  </si>
  <si>
    <t>762341027</t>
  </si>
  <si>
    <t>Bednění střech rovných sklon do 60° z desek OSB tl 25 mm na pero a drážku šroubovaných na krokve</t>
  </si>
  <si>
    <t>1324402039</t>
  </si>
  <si>
    <t>167</t>
  </si>
  <si>
    <t>762342214</t>
  </si>
  <si>
    <t>Montáž laťování na střechách jednoduchých sklonu do 60° osové vzdálenosti přes 150 do 360 mm</t>
  </si>
  <si>
    <t>641979685</t>
  </si>
  <si>
    <t>168</t>
  </si>
  <si>
    <t>762342511</t>
  </si>
  <si>
    <t>Montáž kontralatí na podklad bez tepelné izolace</t>
  </si>
  <si>
    <t>-1463345075</t>
  </si>
  <si>
    <t>169</t>
  </si>
  <si>
    <t>60514114</t>
  </si>
  <si>
    <t>řezivo jehličnaté lať impregnovaná dl 4 m</t>
  </si>
  <si>
    <t>913790774</t>
  </si>
  <si>
    <t>764</t>
  </si>
  <si>
    <t>Konstrukce klempířské</t>
  </si>
  <si>
    <t>170</t>
  </si>
  <si>
    <t>764002841</t>
  </si>
  <si>
    <t>Demontáž oplechování horních ploch zdí a nadezdívek do suti</t>
  </si>
  <si>
    <t>-2137477405</t>
  </si>
  <si>
    <t>171</t>
  </si>
  <si>
    <t>764002861</t>
  </si>
  <si>
    <t>Demontáž oplechování říms a ozdobných prvků do suti</t>
  </si>
  <si>
    <t>-368110556</t>
  </si>
  <si>
    <t>172</t>
  </si>
  <si>
    <t>764004803</t>
  </si>
  <si>
    <t>Demontáž podokapního žlabu k dalšímu použití</t>
  </si>
  <si>
    <t>1284124882</t>
  </si>
  <si>
    <t>173</t>
  </si>
  <si>
    <t>764004863</t>
  </si>
  <si>
    <t>Demontáž svodu k dalšímu použití</t>
  </si>
  <si>
    <t>374218107</t>
  </si>
  <si>
    <t>174</t>
  </si>
  <si>
    <t>764111411</t>
  </si>
  <si>
    <t>Krytina střechy rovné drážkováním ze svitků z Pz plechu rš 670 mm sklonu do 30°</t>
  </si>
  <si>
    <t>-1344239189</t>
  </si>
  <si>
    <t>175</t>
  </si>
  <si>
    <t>764111641</t>
  </si>
  <si>
    <t>Krytina střechy rovné drážkováním ze svitků z Pz plechu s povrchovou úpravou do rš 670 mm sklonu do 30°</t>
  </si>
  <si>
    <t>1378215331</t>
  </si>
  <si>
    <t>176</t>
  </si>
  <si>
    <t>764212434</t>
  </si>
  <si>
    <t>Oplechování rovné okapové hrany z Pz plechu rš 330 mm</t>
  </si>
  <si>
    <t>449315374</t>
  </si>
  <si>
    <t>177</t>
  </si>
  <si>
    <t>764212664</t>
  </si>
  <si>
    <t>Oplechování rovné okapové hrany z Pz s povrchovou úpravou rš 330 mm</t>
  </si>
  <si>
    <t>2075011039</t>
  </si>
  <si>
    <t>178</t>
  </si>
  <si>
    <t>764214406</t>
  </si>
  <si>
    <t>Oplechování horních ploch a nadezdívek (atik) bez rohů z Pz plechu mechanicky kotvené rš 500 mm</t>
  </si>
  <si>
    <t>-1182660096</t>
  </si>
  <si>
    <t>179</t>
  </si>
  <si>
    <t>764214606</t>
  </si>
  <si>
    <t>Oplechování horních ploch a atik bez rohů z Pz s povrch úpravou mechanicky kotvené rš 500 mm</t>
  </si>
  <si>
    <t>-407485480</t>
  </si>
  <si>
    <t>180</t>
  </si>
  <si>
    <t>764218407</t>
  </si>
  <si>
    <t>Oplechování rovné římsy mechanicky kotvené z Pz plechu rš 670 mm</t>
  </si>
  <si>
    <t>1475492263</t>
  </si>
  <si>
    <t>181</t>
  </si>
  <si>
    <t>764218607</t>
  </si>
  <si>
    <t>Oplechování rovné římsy mechanicky kotvené z Pz s upraveným povrchem rš 670 mm</t>
  </si>
  <si>
    <t>-1967824418</t>
  </si>
  <si>
    <t>182</t>
  </si>
  <si>
    <t>764511404</t>
  </si>
  <si>
    <t>Žlab podokapní půlkruhový z Pz plechu rš 330 mm</t>
  </si>
  <si>
    <t>1812763538</t>
  </si>
  <si>
    <t>183</t>
  </si>
  <si>
    <t>764511444</t>
  </si>
  <si>
    <t>Kotlík oválný (trychtýřový) pro podokapní žlaby z Pz plechu 330/100 mm</t>
  </si>
  <si>
    <t>-1431951318</t>
  </si>
  <si>
    <t>184</t>
  </si>
  <si>
    <t>764511602</t>
  </si>
  <si>
    <t>Žlab podokapní půlkruhový z Pz s povrchovou úpravou rš 330 mm</t>
  </si>
  <si>
    <t>-772241622</t>
  </si>
  <si>
    <t>185</t>
  </si>
  <si>
    <t>764511642</t>
  </si>
  <si>
    <t>Kotlík oválný (trychtýřový) pro podokapní žlaby z Pz s povrchovou úpravou 330/100 mm</t>
  </si>
  <si>
    <t>-1270137878</t>
  </si>
  <si>
    <t>186</t>
  </si>
  <si>
    <t>764518422</t>
  </si>
  <si>
    <t>Svody kruhové včetně objímek, kolen, odskoků z Pz plechu průměru 100 mm</t>
  </si>
  <si>
    <t>1039547608</t>
  </si>
  <si>
    <t>187</t>
  </si>
  <si>
    <t>764518622</t>
  </si>
  <si>
    <t>Svody kruhové včetně objímek, kolen, odskoků z Pz s povrchovou úpravou průměru 100 mm</t>
  </si>
  <si>
    <t>2086190089</t>
  </si>
  <si>
    <t>765</t>
  </si>
  <si>
    <t>Krytina skládaná</t>
  </si>
  <si>
    <t>188</t>
  </si>
  <si>
    <t>765121801</t>
  </si>
  <si>
    <t>Demontáž krytiny betonové sklonu do 30° na sucho do suti</t>
  </si>
  <si>
    <t>1927912589</t>
  </si>
  <si>
    <t>189</t>
  </si>
  <si>
    <t>765123012</t>
  </si>
  <si>
    <t>Krytina betonová drážková s povrchovou úpravou skládaná na sucho sklonu do 30°</t>
  </si>
  <si>
    <t>-1397903963</t>
  </si>
  <si>
    <t>190</t>
  </si>
  <si>
    <t>765123312</t>
  </si>
  <si>
    <t>Krytina betonová drážková hřeben provětrávaný z hřebenáčů s povrchovou úpravou</t>
  </si>
  <si>
    <t>-246803678</t>
  </si>
  <si>
    <t>191</t>
  </si>
  <si>
    <t>765123512</t>
  </si>
  <si>
    <t>Krytina betonová drážková štítová hrana z tašek okrajových s povrchovou úpravou</t>
  </si>
  <si>
    <t>1643094595</t>
  </si>
  <si>
    <t>192</t>
  </si>
  <si>
    <t>765191021</t>
  </si>
  <si>
    <t>Montáž pojistné hydroizolační nebo parotěsné fólie kladené ve sklonu přes 20° s lepenými spoji na krokve</t>
  </si>
  <si>
    <t>221489728</t>
  </si>
  <si>
    <t>193</t>
  </si>
  <si>
    <t>28329030</t>
  </si>
  <si>
    <t>fólie kontaktní difuzně propustná pro doplňkovou hydroizolační vrstvu, monolitická třívrstvá PES/PP 150-160g/m2, integrovaná samolepící páska</t>
  </si>
  <si>
    <t>-38353298</t>
  </si>
  <si>
    <t>766</t>
  </si>
  <si>
    <t>Konstrukce truhlářské</t>
  </si>
  <si>
    <t>194</t>
  </si>
  <si>
    <t>766421213</t>
  </si>
  <si>
    <t>Montáž obložení podhledů jednoduchých palubkami z měkkého dřeva š přes 80 do 100 mm</t>
  </si>
  <si>
    <t>1684815559</t>
  </si>
  <si>
    <t>195</t>
  </si>
  <si>
    <t>61191125</t>
  </si>
  <si>
    <t>palubky obkladové smrk profil klasický 15x116 mm jakost A/B</t>
  </si>
  <si>
    <t>-706418992</t>
  </si>
  <si>
    <t>196</t>
  </si>
  <si>
    <t>766427112</t>
  </si>
  <si>
    <t>Montáž podkladového roštu pro obložení podhledů</t>
  </si>
  <si>
    <t>1124729672</t>
  </si>
  <si>
    <t>197</t>
  </si>
  <si>
    <t>960443322</t>
  </si>
  <si>
    <t>767</t>
  </si>
  <si>
    <t>Konstrukce zámečnické</t>
  </si>
  <si>
    <t>198</t>
  </si>
  <si>
    <t>767121901</t>
  </si>
  <si>
    <t>Oprava stěn s výplní z drátěné sítě - výměna pletiva</t>
  </si>
  <si>
    <t>-471048404</t>
  </si>
  <si>
    <t>199</t>
  </si>
  <si>
    <t>31327502</t>
  </si>
  <si>
    <t>pletivo drátěné plastifikované se čtvercovými oky 50/2,2mm v 1500mm</t>
  </si>
  <si>
    <t>2090118079</t>
  </si>
  <si>
    <t>200</t>
  </si>
  <si>
    <t>767122111</t>
  </si>
  <si>
    <t>Montáž stěn a příček s výplní z drátěné sítě šroubovaných</t>
  </si>
  <si>
    <t>-199717886</t>
  </si>
  <si>
    <t>201</t>
  </si>
  <si>
    <t>767122812</t>
  </si>
  <si>
    <t>Demontáž stěn s výplní z drátěné sítě, svařovaných</t>
  </si>
  <si>
    <t>1693493324</t>
  </si>
  <si>
    <t>202</t>
  </si>
  <si>
    <t>767590R01</t>
  </si>
  <si>
    <t>Montáž a dodávka kanálového krytu ze žebrovaného plechu včetně roštu a lemování  (váha konstrukce 45 kg/m2) včetně nátěru</t>
  </si>
  <si>
    <t>423686260</t>
  </si>
  <si>
    <t>203</t>
  </si>
  <si>
    <t>767640221</t>
  </si>
  <si>
    <t>Montáž dveří ocelových nebo hliníkových vchodových dvoukřídlových bez nadsvětlíku včetně rámu nebo zárubně</t>
  </si>
  <si>
    <t>217631758</t>
  </si>
  <si>
    <t>204</t>
  </si>
  <si>
    <t>55341163.R</t>
  </si>
  <si>
    <t>dveře dvoukřídlé ocelové vchodové 2400x2100mm včetně rámové zárubně (dveře se zárubní 38400 + pozink 3500)</t>
  </si>
  <si>
    <t>1021059102</t>
  </si>
  <si>
    <t>205</t>
  </si>
  <si>
    <t>767640322</t>
  </si>
  <si>
    <t>Montáž dveří ocelových nebo hliníkových vnitřních dvoukřídlových bez zárubní</t>
  </si>
  <si>
    <t>-1231568835</t>
  </si>
  <si>
    <t>206</t>
  </si>
  <si>
    <t>767641800</t>
  </si>
  <si>
    <t>Demontáž zárubní dveří odřezáním plochy do 2,5 m2</t>
  </si>
  <si>
    <t>1229847012</t>
  </si>
  <si>
    <t>207</t>
  </si>
  <si>
    <t>767641805</t>
  </si>
  <si>
    <t>Demontáž zárubní dveří odřezáním plochy přes 2,5 do 4,5 m2</t>
  </si>
  <si>
    <t>-987496055</t>
  </si>
  <si>
    <t>208</t>
  </si>
  <si>
    <t>767646510</t>
  </si>
  <si>
    <t>Montáž dveří protipožárního uzávěru jednokřídlového</t>
  </si>
  <si>
    <t>-1185867709</t>
  </si>
  <si>
    <t>209</t>
  </si>
  <si>
    <t>55341168</t>
  </si>
  <si>
    <t>dveře jednokřídlé ocelové interierové protipožární EW 15, 30, 45 D1 rohová zárubeň 800x1970mm</t>
  </si>
  <si>
    <t>-1363983391</t>
  </si>
  <si>
    <t>210</t>
  </si>
  <si>
    <t>767646521</t>
  </si>
  <si>
    <t>Montáž dveří protipožárního uzávěru dvoukřídlového v do 1970 mm</t>
  </si>
  <si>
    <t>1600816696</t>
  </si>
  <si>
    <t>211</t>
  </si>
  <si>
    <t>55341173</t>
  </si>
  <si>
    <t>dveře dvoukřídlé ocelové interierové protipožární EW 15, 30, 45 D1 rohová zárubeň 1450x1970mm</t>
  </si>
  <si>
    <t>2028627894</t>
  </si>
  <si>
    <t>212</t>
  </si>
  <si>
    <t>767995111</t>
  </si>
  <si>
    <t>Montáž atypických zámečnických konstrukcí hmotnosti přes 3 do 5 kg</t>
  </si>
  <si>
    <t>712709395</t>
  </si>
  <si>
    <t>213</t>
  </si>
  <si>
    <t>767995112</t>
  </si>
  <si>
    <t>Montáž atypických zámečnických konstrukcí hmotnosti přes 5 do 10 kg</t>
  </si>
  <si>
    <t>147324716</t>
  </si>
  <si>
    <t>214</t>
  </si>
  <si>
    <t>767995113</t>
  </si>
  <si>
    <t>Montáž atypických zámečnických konstrukcí hmotnosti přes 10 do 20 kg</t>
  </si>
  <si>
    <t>-872380511</t>
  </si>
  <si>
    <t>215</t>
  </si>
  <si>
    <t>767995114</t>
  </si>
  <si>
    <t>Montáž atypických zámečnických konstrukcí hmotnosti přes 20 do 50 kg</t>
  </si>
  <si>
    <t>1379034167</t>
  </si>
  <si>
    <t>216</t>
  </si>
  <si>
    <t>767995115</t>
  </si>
  <si>
    <t>Montáž atypických zámečnických konstrukcí hmotnosti přes 50 do 100 kg</t>
  </si>
  <si>
    <t>-282340570</t>
  </si>
  <si>
    <t>217</t>
  </si>
  <si>
    <t>767995116</t>
  </si>
  <si>
    <t>Montáž atypických zámečnických konstrukcí hmotnosti přes 100 do 250 kg</t>
  </si>
  <si>
    <t>-100525875</t>
  </si>
  <si>
    <t>777</t>
  </si>
  <si>
    <t>Podlahy lité</t>
  </si>
  <si>
    <t>218</t>
  </si>
  <si>
    <t>777511101</t>
  </si>
  <si>
    <t>Krycí epoxidová stěrka tloušťky do 1 mm dekorativní lité podlahy</t>
  </si>
  <si>
    <t>-1899450891</t>
  </si>
  <si>
    <t>219</t>
  </si>
  <si>
    <t>777611121</t>
  </si>
  <si>
    <t>Krycí epoxidový průmyslový nátěr podlahy</t>
  </si>
  <si>
    <t>1656788858</t>
  </si>
  <si>
    <t>781</t>
  </si>
  <si>
    <t>Dokončovací práce - obklady</t>
  </si>
  <si>
    <t>220</t>
  </si>
  <si>
    <t>781121011</t>
  </si>
  <si>
    <t>Nátěr penetrační na stěnu</t>
  </si>
  <si>
    <t>714807320</t>
  </si>
  <si>
    <t>221</t>
  </si>
  <si>
    <t>781151031</t>
  </si>
  <si>
    <t>Celoplošné vyrovnání podkladu stěrkou tl 3 mm</t>
  </si>
  <si>
    <t>1328883799</t>
  </si>
  <si>
    <t>222</t>
  </si>
  <si>
    <t>781472219</t>
  </si>
  <si>
    <t>Montáž obkladů keramických hladkých lepených cementovým flexibilním lepidlem přes 22 do 25 ks/m2</t>
  </si>
  <si>
    <t>-1227951445</t>
  </si>
  <si>
    <t>223</t>
  </si>
  <si>
    <t>781472291</t>
  </si>
  <si>
    <t>Příplatek k montáži obkladů keramických lepených cementovým flexibilním lepidlem za plochu do 10 m2</t>
  </si>
  <si>
    <t>644118595</t>
  </si>
  <si>
    <t>224</t>
  </si>
  <si>
    <t>59761714</t>
  </si>
  <si>
    <t>obklad keramický nemrazuvzdorný povrch hladký/matný tl do 10mm přes 22 do 25ks/m2</t>
  </si>
  <si>
    <t>-74406983</t>
  </si>
  <si>
    <t>225</t>
  </si>
  <si>
    <t>781473810</t>
  </si>
  <si>
    <t>Demontáž obkladů z obkladaček keramických lepených</t>
  </si>
  <si>
    <t>-1807070771</t>
  </si>
  <si>
    <t>226</t>
  </si>
  <si>
    <t>781495115</t>
  </si>
  <si>
    <t>Spárování vnitřních obkladů silikonem</t>
  </si>
  <si>
    <t>252055491</t>
  </si>
  <si>
    <t>783</t>
  </si>
  <si>
    <t>Dokončovací práce - nátěry</t>
  </si>
  <si>
    <t>227</t>
  </si>
  <si>
    <t>783118211</t>
  </si>
  <si>
    <t>Lakovací dvojnásobný syntetický nátěr truhlářských konstrukcí s mezibroušením</t>
  </si>
  <si>
    <t>-518808847</t>
  </si>
  <si>
    <t>228</t>
  </si>
  <si>
    <t>783314203</t>
  </si>
  <si>
    <t>Základní antikorozní jednonásobný syntetický samozákladující nátěr zámečnických konstrukcí</t>
  </si>
  <si>
    <t>-1295236174</t>
  </si>
  <si>
    <t>229</t>
  </si>
  <si>
    <t>783315101</t>
  </si>
  <si>
    <t>Mezinátěr jednonásobný syntetický standardní zámečnických konstrukcí</t>
  </si>
  <si>
    <t>556031491</t>
  </si>
  <si>
    <t>230</t>
  </si>
  <si>
    <t>783317101</t>
  </si>
  <si>
    <t>Krycí jednonásobný syntetický standardní nátěr zámečnických konstrukcí</t>
  </si>
  <si>
    <t>-821181010</t>
  </si>
  <si>
    <t>231</t>
  </si>
  <si>
    <t>783823135</t>
  </si>
  <si>
    <t>Penetrační silikonový nátěr hladkých, tenkovrstvých zrnitých nebo štukových omítek</t>
  </si>
  <si>
    <t>1627600597</t>
  </si>
  <si>
    <t>232</t>
  </si>
  <si>
    <t>783827425</t>
  </si>
  <si>
    <t>Krycí dvojnásobný silikonový nátěr omítek stupně členitosti 1 a 2</t>
  </si>
  <si>
    <t>1467597278</t>
  </si>
  <si>
    <t>784</t>
  </si>
  <si>
    <t>Dokončovací práce - malby a tapety</t>
  </si>
  <si>
    <t>233</t>
  </si>
  <si>
    <t>784121001</t>
  </si>
  <si>
    <t>Oškrabání malby v místnostech v do 3,80 m</t>
  </si>
  <si>
    <t>-1988205082</t>
  </si>
  <si>
    <t>234</t>
  </si>
  <si>
    <t>784211121</t>
  </si>
  <si>
    <t>Dvojnásobné bílé malby ze směsí za mokra středně oděruvzdorných v místnostech v do 3,80 m</t>
  </si>
  <si>
    <t>121051901</t>
  </si>
  <si>
    <t>OST</t>
  </si>
  <si>
    <t xml:space="preserve">Přesuny hmot </t>
  </si>
  <si>
    <t>235</t>
  </si>
  <si>
    <t>X9981</t>
  </si>
  <si>
    <t>K uvedeným cenám bude připočten přesun hmot a to u prací HSV ve výši cca 5%</t>
  </si>
  <si>
    <t>512</t>
  </si>
  <si>
    <t>1766774472</t>
  </si>
  <si>
    <t>236</t>
  </si>
  <si>
    <t>X9982</t>
  </si>
  <si>
    <t>K uvedeným cenám bude připočten přesun hmot a to u prací PSV ve výši cca 3,5%</t>
  </si>
  <si>
    <t>503502613</t>
  </si>
  <si>
    <t>EG.D</t>
  </si>
  <si>
    <t>EMP 2026+
vz1</t>
  </si>
  <si>
    <t>Cena báze bez DPH [CZK]</t>
  </si>
  <si>
    <t>celkový náklad se zapíše v eC do majetkové třídy CZD00007 položkou 54051-Stavební činnost TS (Kč)</t>
  </si>
  <si>
    <t>Celkové Náklady z rozpočtů</t>
  </si>
  <si>
    <t>Číslo zakázky:</t>
  </si>
  <si>
    <t>Stavba EG.D</t>
  </si>
  <si>
    <t>Subdodavatelský stavební rozpočet VN/NN
Níže uvedené požadavky jsou v souladu s platnou rámcovou smlouvou (dohodou).
Subdodavatelskou stavební PD předem schvaluje technik EG.D.
Stavební PD s rozpočtem bude vypracovaná autorizovanou osobou – obor Pozemní stavby.
Požadavky na rozpočtovou část jsou uvedeny v Metodice rozpočtování eC VN/NN:
  - přednostně používat položky z přílohy č. 14 Metodiky rozpočtování 
  - v případě potřeby se může z cenové soustavy ÚRS 2024-II pol. použít i jiná položka (než je v příl. 14), která se zdůvodní technikovi EG.D
  - pro investiční stavby CAPEX vyplněný stavební rozpočet projektant VN/NN naimportuje do zakázky v eC na majetkovou třídu CZD00007 - Trafostanice 22/04 kV vnitřní budova nebo použije položku 54051-Stavební činnost TS (celková cena z krycího rozpočtu).
Položky z DB ÚRS (stavební práce) jsou převzaté z cenové soustavy 2024-II pol. dle podmínek RD EMP2026+, tyto bázové ceny platí pro stavby objednané z kontraktu EMP2026+ na které se vztahuje sleva/přirážka.</t>
  </si>
  <si>
    <r>
      <t>Rozpočet pro stavební úpravy zděných trafostanic -</t>
    </r>
    <r>
      <rPr>
        <b/>
        <sz val="12"/>
        <color rgb="FFFF0000"/>
        <rFont val="Arial"/>
        <family val="2"/>
        <charset val="238"/>
      </rPr>
      <t xml:space="preserve"> </t>
    </r>
    <r>
      <rPr>
        <b/>
        <sz val="12"/>
        <color rgb="FFC00000"/>
        <rFont val="Arial"/>
        <family val="2"/>
        <charset val="238"/>
      </rPr>
      <t>EMP2026+ vz1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</si>
</sst>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0"/>
    <numFmt numFmtId="165" formatCode="#,##0.000"/>
    <numFmt numFmtId="166" formatCode="0.0%"/>
    <numFmt numFmtId="167" formatCode="_(#,##0&quot;.&quot;_);;;_(@_)"/>
    <numFmt numFmtId="168" formatCode="_(#,##0.0??;\-\ #,##0.0??;&quot;–&quot;???;_(@_)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0"/>
      <color rgb="FF003366"/>
      <name val="Arial CE"/>
      <family val="2"/>
      <charset val="238"/>
    </font>
    <font>
      <b/>
      <sz val="8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b/>
      <sz val="12"/>
      <color theme="9" tint="-0.249977111117893"/>
      <name val="Arial CE"/>
      <family val="2"/>
      <charset val="238"/>
    </font>
    <font>
      <b/>
      <sz val="8"/>
      <color theme="9" tint="-0.249977111117893"/>
      <name val="Arial CE"/>
      <family val="2"/>
      <charset val="238"/>
    </font>
    <font>
      <sz val="8"/>
      <color theme="9" tint="-0.249977111117893"/>
      <name val="Arial CE"/>
      <family val="2"/>
      <charset val="238"/>
    </font>
    <font>
      <b/>
      <sz val="8"/>
      <color rgb="FFFF000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 CE"/>
      <family val="2"/>
    </font>
    <font>
      <sz val="9"/>
      <name val="Arial CE"/>
      <family val="2"/>
    </font>
    <font>
      <b/>
      <sz val="11"/>
      <color rgb="FF003366"/>
      <name val="Arial CE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rgb="FFC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indexed="42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7" fillId="0" borderId="0" applyNumberFormat="0" applyFill="0" applyBorder="0" applyAlignment="0" applyProtection="0"/>
    <xf numFmtId="0" fontId="29" fillId="0" borderId="0"/>
  </cellStyleXfs>
  <cellXfs count="10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4" fontId="14" fillId="0" borderId="0" xfId="0" applyNumberFormat="1" applyFont="1" applyAlignment="1">
      <alignment vertical="center"/>
    </xf>
    <xf numFmtId="0" fontId="6" fillId="0" borderId="1" xfId="0" applyFont="1" applyBorder="1"/>
    <xf numFmtId="0" fontId="6" fillId="0" borderId="0" xfId="0" applyFont="1" applyAlignment="1">
      <alignment horizontal="left"/>
    </xf>
    <xf numFmtId="0" fontId="6" fillId="0" borderId="4" xfId="0" applyFont="1" applyBorder="1"/>
    <xf numFmtId="164" fontId="6" fillId="0" borderId="0" xfId="0" applyNumberFormat="1" applyFont="1"/>
    <xf numFmtId="164" fontId="6" fillId="0" borderId="5" xfId="0" applyNumberFormat="1" applyFont="1" applyBorder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165" fontId="8" fillId="0" borderId="12" xfId="0" applyNumberFormat="1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9" fillId="0" borderId="4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164" fontId="9" fillId="0" borderId="5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5" fontId="15" fillId="0" borderId="12" xfId="0" applyNumberFormat="1" applyFont="1" applyBorder="1" applyAlignment="1" applyProtection="1">
      <alignment vertical="center"/>
      <protection locked="0"/>
    </xf>
    <xf numFmtId="0" fontId="16" fillId="0" borderId="12" xfId="0" applyFont="1" applyBorder="1" applyAlignment="1" applyProtection="1">
      <alignment vertical="center"/>
      <protection locked="0"/>
    </xf>
    <xf numFmtId="0" fontId="16" fillId="0" borderId="1" xfId="0" applyFont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64" fontId="9" fillId="0" borderId="10" xfId="0" applyNumberFormat="1" applyFont="1" applyBorder="1" applyAlignment="1">
      <alignment vertical="center"/>
    </xf>
    <xf numFmtId="164" fontId="9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/>
    <xf numFmtId="0" fontId="21" fillId="0" borderId="0" xfId="0" applyFont="1" applyAlignment="1">
      <alignment horizontal="left"/>
    </xf>
    <xf numFmtId="0" fontId="22" fillId="0" borderId="0" xfId="0" applyFont="1"/>
    <xf numFmtId="4" fontId="21" fillId="0" borderId="0" xfId="0" applyNumberFormat="1" applyFont="1"/>
    <xf numFmtId="0" fontId="18" fillId="0" borderId="0" xfId="0" applyFont="1" applyAlignment="1">
      <alignment horizontal="left"/>
    </xf>
    <xf numFmtId="0" fontId="19" fillId="0" borderId="0" xfId="0" applyFont="1"/>
    <xf numFmtId="4" fontId="18" fillId="0" borderId="0" xfId="0" applyNumberFormat="1" applyFont="1"/>
    <xf numFmtId="0" fontId="8" fillId="0" borderId="12" xfId="0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12" xfId="0" applyNumberFormat="1" applyFont="1" applyBorder="1" applyAlignment="1">
      <alignment vertical="center"/>
    </xf>
    <xf numFmtId="4" fontId="8" fillId="0" borderId="12" xfId="0" applyNumberFormat="1" applyFont="1" applyBorder="1" applyAlignment="1">
      <alignment vertical="center"/>
    </xf>
    <xf numFmtId="0" fontId="15" fillId="0" borderId="12" xfId="0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vertical="center"/>
    </xf>
    <xf numFmtId="0" fontId="20" fillId="0" borderId="0" xfId="0" applyFont="1" applyAlignment="1">
      <alignment horizontal="left"/>
    </xf>
    <xf numFmtId="0" fontId="23" fillId="0" borderId="0" xfId="0" applyFont="1"/>
    <xf numFmtId="9" fontId="8" fillId="0" borderId="12" xfId="0" applyNumberFormat="1" applyFont="1" applyBorder="1" applyAlignment="1">
      <alignment horizontal="center" vertical="center" wrapText="1"/>
    </xf>
    <xf numFmtId="166" fontId="8" fillId="0" borderId="12" xfId="0" applyNumberFormat="1" applyFont="1" applyBorder="1" applyAlignment="1">
      <alignment horizontal="center" vertical="center" wrapText="1"/>
    </xf>
    <xf numFmtId="0" fontId="12" fillId="0" borderId="0" xfId="1" applyFont="1" applyAlignment="1" applyProtection="1">
      <alignment horizontal="center" vertical="center"/>
    </xf>
    <xf numFmtId="0" fontId="26" fillId="0" borderId="16" xfId="0" applyFont="1" applyBorder="1" applyAlignment="1" applyProtection="1">
      <alignment vertical="center"/>
      <protection locked="0"/>
    </xf>
    <xf numFmtId="0" fontId="26" fillId="0" borderId="16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0" fillId="0" borderId="22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vertical="center"/>
    </xf>
    <xf numFmtId="0" fontId="27" fillId="0" borderId="21" xfId="0" applyFont="1" applyBorder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22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2" borderId="23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25" fillId="2" borderId="24" xfId="0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28" fillId="0" borderId="2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4" fontId="10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21" xfId="0" applyFont="1" applyBorder="1" applyAlignment="1">
      <alignment vertical="center"/>
    </xf>
    <xf numFmtId="0" fontId="13" fillId="0" borderId="0" xfId="0" applyFont="1" applyAlignment="1">
      <alignment vertical="center" wrapText="1"/>
    </xf>
    <xf numFmtId="4" fontId="33" fillId="0" borderId="22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0" xfId="0" applyAlignment="1">
      <alignment vertical="top"/>
    </xf>
    <xf numFmtId="0" fontId="31" fillId="0" borderId="13" xfId="0" applyFont="1" applyBorder="1" applyAlignment="1">
      <alignment horizontal="left" vertical="top" wrapText="1"/>
    </xf>
    <xf numFmtId="0" fontId="32" fillId="0" borderId="14" xfId="0" applyFont="1" applyBorder="1" applyAlignment="1">
      <alignment horizontal="left" vertical="top" wrapText="1"/>
    </xf>
    <xf numFmtId="0" fontId="32" fillId="0" borderId="15" xfId="0" applyFont="1" applyBorder="1" applyAlignment="1">
      <alignment horizontal="left" vertical="top" wrapText="1"/>
    </xf>
    <xf numFmtId="0" fontId="24" fillId="0" borderId="17" xfId="0" applyFont="1" applyBorder="1" applyAlignment="1">
      <alignment horizontal="left" vertical="center" wrapText="1"/>
    </xf>
    <xf numFmtId="167" fontId="30" fillId="3" borderId="19" xfId="2" applyNumberFormat="1" applyFont="1" applyFill="1" applyBorder="1" applyAlignment="1">
      <alignment horizontal="center" vertical="center"/>
    </xf>
    <xf numFmtId="167" fontId="30" fillId="3" borderId="20" xfId="2" applyNumberFormat="1" applyFont="1" applyFill="1" applyBorder="1" applyAlignment="1">
      <alignment horizontal="center" vertical="center"/>
    </xf>
    <xf numFmtId="168" fontId="30" fillId="3" borderId="0" xfId="2" applyNumberFormat="1" applyFont="1" applyFill="1" applyAlignment="1">
      <alignment horizontal="center" vertical="center"/>
    </xf>
    <xf numFmtId="168" fontId="30" fillId="3" borderId="22" xfId="2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Hypertextový odkaz" xfId="1" builtinId="8"/>
    <cellStyle name="Normální" xfId="0" builtinId="0" customBuiltin="1"/>
    <cellStyle name="Normální 2" xfId="2" xr:uid="{BF0F13AA-964E-4F01-B69C-26D3A695F0D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H28"/>
  <sheetViews>
    <sheetView showGridLines="0" workbookViewId="0">
      <selection activeCell="H2" sqref="H2"/>
    </sheetView>
  </sheetViews>
  <sheetFormatPr defaultColWidth="9.33203125" defaultRowHeight="10"/>
  <cols>
    <col min="1" max="1" width="8.33203125" customWidth="1"/>
    <col min="2" max="2" width="26.21875" customWidth="1"/>
    <col min="3" max="3" width="48" customWidth="1"/>
    <col min="4" max="4" width="4.6640625" customWidth="1"/>
    <col min="5" max="5" width="14.33203125" customWidth="1"/>
    <col min="6" max="6" width="73.44140625" customWidth="1"/>
    <col min="14" max="34" width="9.33203125" hidden="1"/>
  </cols>
  <sheetData>
    <row r="2" spans="1:34" s="1" customFormat="1" ht="7" customHeight="1">
      <c r="B2" s="66"/>
      <c r="C2" s="67"/>
      <c r="D2" s="67"/>
      <c r="E2" s="67"/>
      <c r="F2" s="68"/>
    </row>
    <row r="3" spans="1:34" s="1" customFormat="1" ht="25" customHeight="1">
      <c r="A3" s="100" t="s">
        <v>1031</v>
      </c>
      <c r="B3" s="69" t="s">
        <v>13</v>
      </c>
      <c r="F3" s="70"/>
    </row>
    <row r="4" spans="1:34" s="1" customFormat="1" ht="7" customHeight="1">
      <c r="A4" s="100"/>
      <c r="B4" s="71"/>
      <c r="F4" s="70"/>
    </row>
    <row r="5" spans="1:34" s="72" customFormat="1" ht="12" customHeight="1">
      <c r="B5" s="73" t="s">
        <v>1035</v>
      </c>
      <c r="C5" s="64"/>
      <c r="D5" s="74"/>
      <c r="E5" s="74"/>
      <c r="F5" s="75"/>
    </row>
    <row r="6" spans="1:34" s="76" customFormat="1" ht="37" customHeight="1">
      <c r="B6" s="77" t="s">
        <v>4</v>
      </c>
      <c r="C6" s="64"/>
      <c r="F6" s="75"/>
    </row>
    <row r="7" spans="1:34" s="1" customFormat="1" ht="7" customHeight="1">
      <c r="B7" s="71"/>
      <c r="F7" s="70"/>
    </row>
    <row r="8" spans="1:34" s="1" customFormat="1" ht="12" customHeight="1">
      <c r="B8" s="77" t="s">
        <v>5</v>
      </c>
      <c r="C8" s="64"/>
      <c r="E8" s="78" t="s">
        <v>6</v>
      </c>
      <c r="F8" s="64"/>
    </row>
    <row r="9" spans="1:34" s="1" customFormat="1" ht="7" customHeight="1">
      <c r="B9" s="71"/>
      <c r="F9" s="70"/>
    </row>
    <row r="10" spans="1:34" s="1" customFormat="1" ht="15.25" customHeight="1">
      <c r="B10" s="77" t="s">
        <v>7</v>
      </c>
      <c r="C10" s="65" t="s">
        <v>1030</v>
      </c>
      <c r="E10" s="78" t="s">
        <v>9</v>
      </c>
      <c r="F10" s="64"/>
    </row>
    <row r="11" spans="1:34" s="1" customFormat="1" ht="25.75" customHeight="1">
      <c r="B11" s="77" t="s">
        <v>8</v>
      </c>
      <c r="C11" s="64"/>
      <c r="E11" s="78" t="s">
        <v>10</v>
      </c>
      <c r="F11" s="64"/>
    </row>
    <row r="12" spans="1:34" s="1" customFormat="1" ht="10.9" customHeight="1">
      <c r="B12" s="71"/>
      <c r="F12" s="70"/>
    </row>
    <row r="13" spans="1:34" s="1" customFormat="1" ht="29.25" customHeight="1">
      <c r="B13" s="79"/>
      <c r="C13" s="80"/>
      <c r="D13" s="80"/>
      <c r="E13" s="80"/>
      <c r="F13" s="81" t="s">
        <v>1032</v>
      </c>
    </row>
    <row r="14" spans="1:34" s="1" customFormat="1" ht="10.9" customHeight="1">
      <c r="B14" s="71"/>
      <c r="F14" s="70"/>
    </row>
    <row r="15" spans="1:34" s="82" customFormat="1" ht="32.5" customHeight="1">
      <c r="B15" s="83" t="s">
        <v>1034</v>
      </c>
      <c r="C15" s="84"/>
      <c r="D15" s="84"/>
      <c r="E15" s="84"/>
      <c r="F15" s="85">
        <f>'SO 01 - Stavební úpravy z...'!H5</f>
        <v>2553.7800000000002</v>
      </c>
      <c r="N15" s="86" t="s">
        <v>17</v>
      </c>
      <c r="O15" s="86" t="s">
        <v>18</v>
      </c>
      <c r="P15" s="87" t="s">
        <v>19</v>
      </c>
      <c r="Q15" s="86" t="s">
        <v>20</v>
      </c>
      <c r="R15" s="86" t="s">
        <v>1</v>
      </c>
      <c r="S15" s="86" t="s">
        <v>21</v>
      </c>
      <c r="AG15" s="86" t="s">
        <v>0</v>
      </c>
    </row>
    <row r="16" spans="1:34" s="91" customFormat="1" ht="24.75" customHeight="1">
      <c r="A16" s="63" t="s">
        <v>22</v>
      </c>
      <c r="B16" s="88" t="s">
        <v>23</v>
      </c>
      <c r="C16" s="89" t="s">
        <v>24</v>
      </c>
      <c r="D16" s="89"/>
      <c r="E16" s="89"/>
      <c r="F16" s="90">
        <f>'SO 01 - Stavební úpravy z...'!H5</f>
        <v>2553.7800000000002</v>
      </c>
      <c r="O16" s="92" t="s">
        <v>25</v>
      </c>
      <c r="Q16" s="92" t="s">
        <v>20</v>
      </c>
      <c r="R16" s="92" t="s">
        <v>26</v>
      </c>
      <c r="S16" s="92" t="s">
        <v>1</v>
      </c>
      <c r="AG16" s="92" t="s">
        <v>0</v>
      </c>
      <c r="AH16" s="92" t="s">
        <v>27</v>
      </c>
    </row>
    <row r="17" spans="2:6" s="1" customFormat="1" ht="30" customHeight="1">
      <c r="B17" s="71"/>
      <c r="F17" s="70"/>
    </row>
    <row r="18" spans="2:6" s="1" customFormat="1" ht="7" customHeight="1">
      <c r="B18" s="93"/>
      <c r="C18" s="94"/>
      <c r="D18" s="94"/>
      <c r="E18" s="94"/>
      <c r="F18" s="95"/>
    </row>
    <row r="20" spans="2:6" ht="192.5" customHeight="1">
      <c r="B20" s="97" t="s">
        <v>1037</v>
      </c>
      <c r="C20" s="98"/>
      <c r="D20" s="98"/>
      <c r="E20" s="98"/>
      <c r="F20" s="99"/>
    </row>
    <row r="21" spans="2:6">
      <c r="B21" s="96"/>
      <c r="C21" s="96"/>
      <c r="D21" s="96"/>
      <c r="E21" s="96"/>
      <c r="F21" s="96"/>
    </row>
    <row r="22" spans="2:6">
      <c r="B22" s="96"/>
      <c r="C22" s="96"/>
      <c r="D22" s="96"/>
      <c r="E22" s="96"/>
      <c r="F22" s="96"/>
    </row>
    <row r="23" spans="2:6">
      <c r="B23" s="96"/>
      <c r="C23" s="96"/>
      <c r="D23" s="96"/>
      <c r="E23" s="96"/>
      <c r="F23" s="96"/>
    </row>
    <row r="24" spans="2:6">
      <c r="B24" s="96"/>
      <c r="C24" s="96"/>
      <c r="D24" s="96"/>
      <c r="E24" s="96"/>
      <c r="F24" s="96"/>
    </row>
    <row r="25" spans="2:6">
      <c r="B25" s="96"/>
      <c r="C25" s="96"/>
      <c r="D25" s="96"/>
      <c r="E25" s="96"/>
      <c r="F25" s="96"/>
    </row>
    <row r="26" spans="2:6">
      <c r="B26" s="96"/>
      <c r="C26" s="96"/>
      <c r="D26" s="96"/>
      <c r="E26" s="96"/>
      <c r="F26" s="96"/>
    </row>
    <row r="27" spans="2:6">
      <c r="B27" s="96"/>
      <c r="C27" s="96"/>
      <c r="D27" s="96"/>
      <c r="E27" s="96"/>
      <c r="F27" s="96"/>
    </row>
    <row r="28" spans="2:6">
      <c r="B28" s="96"/>
      <c r="C28" s="96"/>
      <c r="D28" s="96"/>
      <c r="E28" s="96"/>
      <c r="F28" s="96"/>
    </row>
  </sheetData>
  <sheetProtection algorithmName="SHA-512" hashValue="6Q25kjOd2UATbjDP8WGYJZq4WqG7P50Z9tQYG+VxqhyOhR97sztz+d90WrVSfAMpdcVcMHE2Syr3amxmku9GNw==" saltValue="q1Xssx42Pr4HXAa5lIzOyQ==" spinCount="100000" sheet="1" objects="1" scenarios="1"/>
  <mergeCells count="2">
    <mergeCell ref="B20:F20"/>
    <mergeCell ref="A3:A4"/>
  </mergeCells>
  <hyperlinks>
    <hyperlink ref="A16" location="'SO 01 - Stavební úpravy z...'!C2" display="/" xr:uid="{00000000-0004-0000-0000-000000000000}"/>
  </hyperlinks>
  <printOptions horizontalCentered="1"/>
  <pageMargins left="0.39370078740157483" right="0.39370078740157483" top="0.39370078740157483" bottom="0.39370078740157483" header="0" footer="0"/>
  <pageSetup paperSize="9" scale="68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K270"/>
  <sheetViews>
    <sheetView showGridLines="0" tabSelected="1" workbookViewId="0">
      <pane ySplit="5" topLeftCell="A68" activePane="bottomLeft" state="frozen"/>
      <selection pane="bottomLeft" activeCell="F89" sqref="F89"/>
    </sheetView>
  </sheetViews>
  <sheetFormatPr defaultRowHeight="10"/>
  <cols>
    <col min="1" max="1" width="6.21875" customWidth="1"/>
    <col min="2" max="2" width="4.33203125" customWidth="1"/>
    <col min="3" max="3" width="17.109375" customWidth="1"/>
    <col min="4" max="4" width="50.77734375" customWidth="1"/>
    <col min="5" max="5" width="7.44140625" customWidth="1"/>
    <col min="6" max="6" width="14" customWidth="1"/>
    <col min="7" max="7" width="15.77734375" customWidth="1"/>
    <col min="8" max="8" width="22.33203125" customWidth="1"/>
    <col min="9" max="9" width="22.33203125" hidden="1" customWidth="1"/>
    <col min="10" max="10" width="9.33203125" customWidth="1"/>
    <col min="11" max="11" width="10.77734375" hidden="1" customWidth="1"/>
    <col min="12" max="12" width="9.33203125" hidden="1"/>
    <col min="13" max="18" width="14.10937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1" spans="1:63" ht="15.5">
      <c r="A1" s="101" t="s">
        <v>1038</v>
      </c>
      <c r="B1" s="101"/>
      <c r="C1" s="101"/>
      <c r="D1" s="101"/>
      <c r="E1" s="101"/>
      <c r="F1" s="101"/>
      <c r="G1" s="101"/>
      <c r="H1" s="102"/>
    </row>
    <row r="2" spans="1:63" ht="15.5">
      <c r="A2" s="103" t="s">
        <v>1036</v>
      </c>
      <c r="B2" s="103"/>
      <c r="C2" s="103"/>
      <c r="D2" s="103"/>
      <c r="E2" s="103"/>
      <c r="F2" s="103"/>
      <c r="G2" s="103"/>
      <c r="H2" s="104"/>
    </row>
    <row r="3" spans="1:63" s="1" customFormat="1" ht="10.4" customHeight="1">
      <c r="J3" s="5"/>
    </row>
    <row r="4" spans="1:63" s="2" customFormat="1" ht="50" customHeight="1">
      <c r="A4" s="11" t="s">
        <v>30</v>
      </c>
      <c r="B4" s="12" t="s">
        <v>16</v>
      </c>
      <c r="C4" s="12" t="s">
        <v>14</v>
      </c>
      <c r="D4" s="12" t="s">
        <v>15</v>
      </c>
      <c r="E4" s="12" t="s">
        <v>31</v>
      </c>
      <c r="F4" s="12" t="s">
        <v>32</v>
      </c>
      <c r="G4" s="12" t="s">
        <v>33</v>
      </c>
      <c r="H4" s="13" t="s">
        <v>28</v>
      </c>
      <c r="I4" s="14" t="s">
        <v>34</v>
      </c>
      <c r="J4" s="10"/>
      <c r="K4" s="7" t="s">
        <v>0</v>
      </c>
      <c r="L4" s="8" t="s">
        <v>11</v>
      </c>
      <c r="M4" s="8" t="s">
        <v>35</v>
      </c>
      <c r="N4" s="8" t="s">
        <v>36</v>
      </c>
      <c r="O4" s="8" t="s">
        <v>37</v>
      </c>
      <c r="P4" s="8" t="s">
        <v>38</v>
      </c>
      <c r="Q4" s="8" t="s">
        <v>39</v>
      </c>
      <c r="R4" s="9" t="s">
        <v>40</v>
      </c>
    </row>
    <row r="5" spans="1:63" s="1" customFormat="1" ht="31" customHeight="1">
      <c r="A5" s="40" t="s">
        <v>41</v>
      </c>
      <c r="H5" s="41">
        <f>BI5</f>
        <v>2553.7800000000002</v>
      </c>
      <c r="J5" s="105" t="s">
        <v>1033</v>
      </c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AR5" s="4" t="s">
        <v>17</v>
      </c>
      <c r="AS5" s="4" t="s">
        <v>29</v>
      </c>
      <c r="BI5" s="15">
        <f>BI6+BI154+BI267</f>
        <v>2553.7800000000002</v>
      </c>
    </row>
    <row r="6" spans="1:63" s="3" customFormat="1" ht="25.9" customHeight="1">
      <c r="B6" s="17" t="s">
        <v>17</v>
      </c>
      <c r="C6" s="42" t="s">
        <v>42</v>
      </c>
      <c r="D6" s="42" t="s">
        <v>43</v>
      </c>
      <c r="E6" s="43"/>
      <c r="F6" s="43"/>
      <c r="G6" s="43"/>
      <c r="H6" s="44">
        <f>BI6</f>
        <v>2432.17</v>
      </c>
      <c r="J6" s="16"/>
      <c r="K6" s="18"/>
      <c r="N6" s="19">
        <f>N7+N15+N21+N57+N68+N110+N148</f>
        <v>2.2679240000000003</v>
      </c>
      <c r="P6" s="19">
        <f>P7+P15+P21+P57+P68+P110+P148</f>
        <v>6.8365760000000012E-2</v>
      </c>
      <c r="R6" s="20">
        <f>R7+R15+R21+R57+R68+R110+R148</f>
        <v>0</v>
      </c>
      <c r="AP6" s="17" t="s">
        <v>25</v>
      </c>
      <c r="AR6" s="21" t="s">
        <v>17</v>
      </c>
      <c r="AS6" s="21" t="s">
        <v>18</v>
      </c>
      <c r="AW6" s="17" t="s">
        <v>44</v>
      </c>
      <c r="BI6" s="22">
        <f>BI7+BI15+BI21+BI57+BI68+BI110+BI148</f>
        <v>2432.17</v>
      </c>
    </row>
    <row r="7" spans="1:63" s="3" customFormat="1" ht="22.9" customHeight="1">
      <c r="B7" s="17" t="s">
        <v>17</v>
      </c>
      <c r="C7" s="45" t="s">
        <v>25</v>
      </c>
      <c r="D7" s="45" t="s">
        <v>45</v>
      </c>
      <c r="E7" s="46"/>
      <c r="F7" s="46"/>
      <c r="G7" s="46"/>
      <c r="H7" s="47">
        <f>BI7</f>
        <v>0</v>
      </c>
      <c r="J7" s="16"/>
      <c r="K7" s="18"/>
      <c r="N7" s="19">
        <f>SUM(N8:N14)</f>
        <v>0</v>
      </c>
      <c r="P7" s="19">
        <f>SUM(P8:P14)</f>
        <v>0</v>
      </c>
      <c r="R7" s="20">
        <f>SUM(R8:R14)</f>
        <v>0</v>
      </c>
      <c r="AP7" s="17" t="s">
        <v>25</v>
      </c>
      <c r="AR7" s="21" t="s">
        <v>17</v>
      </c>
      <c r="AS7" s="21" t="s">
        <v>25</v>
      </c>
      <c r="AW7" s="17" t="s">
        <v>44</v>
      </c>
      <c r="BI7" s="22">
        <f>SUM(BI8:BI14)</f>
        <v>0</v>
      </c>
    </row>
    <row r="8" spans="1:63" s="1" customFormat="1" ht="33" customHeight="1">
      <c r="A8" s="48" t="s">
        <v>25</v>
      </c>
      <c r="B8" s="48" t="s">
        <v>46</v>
      </c>
      <c r="C8" s="49" t="s">
        <v>47</v>
      </c>
      <c r="D8" s="50" t="s">
        <v>48</v>
      </c>
      <c r="E8" s="51" t="s">
        <v>49</v>
      </c>
      <c r="F8" s="23">
        <v>0</v>
      </c>
      <c r="G8" s="53">
        <v>1590</v>
      </c>
      <c r="H8" s="53">
        <f t="shared" ref="H8:H14" si="0">ROUND(G8*F8,2)</f>
        <v>0</v>
      </c>
      <c r="I8" s="24"/>
      <c r="J8" s="5"/>
      <c r="K8" s="25" t="s">
        <v>0</v>
      </c>
      <c r="L8" s="26" t="s">
        <v>12</v>
      </c>
      <c r="M8" s="27">
        <v>4.7039999999999997</v>
      </c>
      <c r="N8" s="27">
        <f t="shared" ref="N8:N14" si="1">M8*F8</f>
        <v>0</v>
      </c>
      <c r="O8" s="27">
        <v>0</v>
      </c>
      <c r="P8" s="27">
        <f t="shared" ref="P8:P14" si="2">O8*F8</f>
        <v>0</v>
      </c>
      <c r="Q8" s="27">
        <v>0</v>
      </c>
      <c r="R8" s="28">
        <f t="shared" ref="R8:R14" si="3">Q8*F8</f>
        <v>0</v>
      </c>
      <c r="AP8" s="29" t="s">
        <v>50</v>
      </c>
      <c r="AR8" s="29" t="s">
        <v>46</v>
      </c>
      <c r="AS8" s="29" t="s">
        <v>27</v>
      </c>
      <c r="AW8" s="4" t="s">
        <v>44</v>
      </c>
      <c r="BC8" s="30">
        <f t="shared" ref="BC8:BC14" si="4">IF(L8="základní",H8,0)</f>
        <v>0</v>
      </c>
      <c r="BD8" s="30">
        <f t="shared" ref="BD8:BD14" si="5">IF(L8="snížená",H8,0)</f>
        <v>0</v>
      </c>
      <c r="BE8" s="30">
        <f t="shared" ref="BE8:BE14" si="6">IF(L8="zákl. přenesená",H8,0)</f>
        <v>0</v>
      </c>
      <c r="BF8" s="30">
        <f t="shared" ref="BF8:BF14" si="7">IF(L8="sníž. přenesená",H8,0)</f>
        <v>0</v>
      </c>
      <c r="BG8" s="30">
        <f t="shared" ref="BG8:BG14" si="8">IF(L8="nulová",H8,0)</f>
        <v>0</v>
      </c>
      <c r="BH8" s="4" t="s">
        <v>25</v>
      </c>
      <c r="BI8" s="30">
        <f t="shared" ref="BI8:BI14" si="9">ROUND(G8*F8,2)</f>
        <v>0</v>
      </c>
      <c r="BJ8" s="4" t="s">
        <v>50</v>
      </c>
      <c r="BK8" s="29" t="s">
        <v>51</v>
      </c>
    </row>
    <row r="9" spans="1:63" s="1" customFormat="1" ht="33" customHeight="1">
      <c r="A9" s="48" t="s">
        <v>27</v>
      </c>
      <c r="B9" s="48" t="s">
        <v>46</v>
      </c>
      <c r="C9" s="49" t="s">
        <v>52</v>
      </c>
      <c r="D9" s="50" t="s">
        <v>53</v>
      </c>
      <c r="E9" s="51" t="s">
        <v>49</v>
      </c>
      <c r="F9" s="23">
        <v>0</v>
      </c>
      <c r="G9" s="53">
        <v>1090</v>
      </c>
      <c r="H9" s="53">
        <f t="shared" si="0"/>
        <v>0</v>
      </c>
      <c r="I9" s="24"/>
      <c r="J9" s="5"/>
      <c r="K9" s="25" t="s">
        <v>0</v>
      </c>
      <c r="L9" s="26" t="s">
        <v>12</v>
      </c>
      <c r="M9" s="27">
        <v>1.72</v>
      </c>
      <c r="N9" s="27">
        <f t="shared" si="1"/>
        <v>0</v>
      </c>
      <c r="O9" s="27">
        <v>0</v>
      </c>
      <c r="P9" s="27">
        <f t="shared" si="2"/>
        <v>0</v>
      </c>
      <c r="Q9" s="27">
        <v>0</v>
      </c>
      <c r="R9" s="28">
        <f t="shared" si="3"/>
        <v>0</v>
      </c>
      <c r="AP9" s="29" t="s">
        <v>50</v>
      </c>
      <c r="AR9" s="29" t="s">
        <v>46</v>
      </c>
      <c r="AS9" s="29" t="s">
        <v>27</v>
      </c>
      <c r="AW9" s="4" t="s">
        <v>44</v>
      </c>
      <c r="BC9" s="30">
        <f t="shared" si="4"/>
        <v>0</v>
      </c>
      <c r="BD9" s="30">
        <f t="shared" si="5"/>
        <v>0</v>
      </c>
      <c r="BE9" s="30">
        <f t="shared" si="6"/>
        <v>0</v>
      </c>
      <c r="BF9" s="30">
        <f t="shared" si="7"/>
        <v>0</v>
      </c>
      <c r="BG9" s="30">
        <f t="shared" si="8"/>
        <v>0</v>
      </c>
      <c r="BH9" s="4" t="s">
        <v>25</v>
      </c>
      <c r="BI9" s="30">
        <f t="shared" si="9"/>
        <v>0</v>
      </c>
      <c r="BJ9" s="4" t="s">
        <v>50</v>
      </c>
      <c r="BK9" s="29" t="s">
        <v>54</v>
      </c>
    </row>
    <row r="10" spans="1:63" s="1" customFormat="1" ht="24.25" customHeight="1">
      <c r="A10" s="48" t="s">
        <v>55</v>
      </c>
      <c r="B10" s="48" t="s">
        <v>46</v>
      </c>
      <c r="C10" s="49" t="s">
        <v>56</v>
      </c>
      <c r="D10" s="50" t="s">
        <v>57</v>
      </c>
      <c r="E10" s="51" t="s">
        <v>49</v>
      </c>
      <c r="F10" s="23">
        <v>0</v>
      </c>
      <c r="G10" s="53">
        <v>2400</v>
      </c>
      <c r="H10" s="53">
        <f t="shared" si="0"/>
        <v>0</v>
      </c>
      <c r="I10" s="24"/>
      <c r="J10" s="5"/>
      <c r="K10" s="25" t="s">
        <v>0</v>
      </c>
      <c r="L10" s="26" t="s">
        <v>12</v>
      </c>
      <c r="M10" s="27">
        <v>7.1269999999999998</v>
      </c>
      <c r="N10" s="27">
        <f t="shared" si="1"/>
        <v>0</v>
      </c>
      <c r="O10" s="27">
        <v>0</v>
      </c>
      <c r="P10" s="27">
        <f t="shared" si="2"/>
        <v>0</v>
      </c>
      <c r="Q10" s="27">
        <v>0</v>
      </c>
      <c r="R10" s="28">
        <f t="shared" si="3"/>
        <v>0</v>
      </c>
      <c r="AP10" s="29" t="s">
        <v>50</v>
      </c>
      <c r="AR10" s="29" t="s">
        <v>46</v>
      </c>
      <c r="AS10" s="29" t="s">
        <v>27</v>
      </c>
      <c r="AW10" s="4" t="s">
        <v>44</v>
      </c>
      <c r="BC10" s="30">
        <f t="shared" si="4"/>
        <v>0</v>
      </c>
      <c r="BD10" s="30">
        <f t="shared" si="5"/>
        <v>0</v>
      </c>
      <c r="BE10" s="30">
        <f t="shared" si="6"/>
        <v>0</v>
      </c>
      <c r="BF10" s="30">
        <f t="shared" si="7"/>
        <v>0</v>
      </c>
      <c r="BG10" s="30">
        <f t="shared" si="8"/>
        <v>0</v>
      </c>
      <c r="BH10" s="4" t="s">
        <v>25</v>
      </c>
      <c r="BI10" s="30">
        <f t="shared" si="9"/>
        <v>0</v>
      </c>
      <c r="BJ10" s="4" t="s">
        <v>50</v>
      </c>
      <c r="BK10" s="29" t="s">
        <v>58</v>
      </c>
    </row>
    <row r="11" spans="1:63" s="1" customFormat="1" ht="37.9" customHeight="1">
      <c r="A11" s="48" t="s">
        <v>50</v>
      </c>
      <c r="B11" s="48" t="s">
        <v>46</v>
      </c>
      <c r="C11" s="49" t="s">
        <v>59</v>
      </c>
      <c r="D11" s="50" t="s">
        <v>60</v>
      </c>
      <c r="E11" s="51" t="s">
        <v>49</v>
      </c>
      <c r="F11" s="23">
        <v>0</v>
      </c>
      <c r="G11" s="53">
        <v>99.7</v>
      </c>
      <c r="H11" s="53">
        <f t="shared" si="0"/>
        <v>0</v>
      </c>
      <c r="I11" s="24"/>
      <c r="J11" s="5"/>
      <c r="K11" s="25" t="s">
        <v>0</v>
      </c>
      <c r="L11" s="26" t="s">
        <v>12</v>
      </c>
      <c r="M11" s="27">
        <v>4.5999999999999999E-2</v>
      </c>
      <c r="N11" s="27">
        <f t="shared" si="1"/>
        <v>0</v>
      </c>
      <c r="O11" s="27">
        <v>0</v>
      </c>
      <c r="P11" s="27">
        <f t="shared" si="2"/>
        <v>0</v>
      </c>
      <c r="Q11" s="27">
        <v>0</v>
      </c>
      <c r="R11" s="28">
        <f t="shared" si="3"/>
        <v>0</v>
      </c>
      <c r="AP11" s="29" t="s">
        <v>50</v>
      </c>
      <c r="AR11" s="29" t="s">
        <v>46</v>
      </c>
      <c r="AS11" s="29" t="s">
        <v>27</v>
      </c>
      <c r="AW11" s="4" t="s">
        <v>44</v>
      </c>
      <c r="BC11" s="30">
        <f t="shared" si="4"/>
        <v>0</v>
      </c>
      <c r="BD11" s="30">
        <f t="shared" si="5"/>
        <v>0</v>
      </c>
      <c r="BE11" s="30">
        <f t="shared" si="6"/>
        <v>0</v>
      </c>
      <c r="BF11" s="30">
        <f t="shared" si="7"/>
        <v>0</v>
      </c>
      <c r="BG11" s="30">
        <f t="shared" si="8"/>
        <v>0</v>
      </c>
      <c r="BH11" s="4" t="s">
        <v>25</v>
      </c>
      <c r="BI11" s="30">
        <f t="shared" si="9"/>
        <v>0</v>
      </c>
      <c r="BJ11" s="4" t="s">
        <v>50</v>
      </c>
      <c r="BK11" s="29" t="s">
        <v>61</v>
      </c>
    </row>
    <row r="12" spans="1:63" s="1" customFormat="1" ht="24.25" customHeight="1">
      <c r="A12" s="48" t="s">
        <v>62</v>
      </c>
      <c r="B12" s="48" t="s">
        <v>46</v>
      </c>
      <c r="C12" s="49" t="s">
        <v>63</v>
      </c>
      <c r="D12" s="50" t="s">
        <v>64</v>
      </c>
      <c r="E12" s="51" t="s">
        <v>49</v>
      </c>
      <c r="F12" s="23">
        <v>0</v>
      </c>
      <c r="G12" s="53">
        <v>167</v>
      </c>
      <c r="H12" s="53">
        <f t="shared" si="0"/>
        <v>0</v>
      </c>
      <c r="I12" s="24"/>
      <c r="J12" s="5"/>
      <c r="K12" s="25" t="s">
        <v>0</v>
      </c>
      <c r="L12" s="26" t="s">
        <v>12</v>
      </c>
      <c r="M12" s="27">
        <v>0.19700000000000001</v>
      </c>
      <c r="N12" s="27">
        <f t="shared" si="1"/>
        <v>0</v>
      </c>
      <c r="O12" s="27">
        <v>0</v>
      </c>
      <c r="P12" s="27">
        <f t="shared" si="2"/>
        <v>0</v>
      </c>
      <c r="Q12" s="27">
        <v>0</v>
      </c>
      <c r="R12" s="28">
        <f t="shared" si="3"/>
        <v>0</v>
      </c>
      <c r="AP12" s="29" t="s">
        <v>50</v>
      </c>
      <c r="AR12" s="29" t="s">
        <v>46</v>
      </c>
      <c r="AS12" s="29" t="s">
        <v>27</v>
      </c>
      <c r="AW12" s="4" t="s">
        <v>44</v>
      </c>
      <c r="BC12" s="30">
        <f t="shared" si="4"/>
        <v>0</v>
      </c>
      <c r="BD12" s="30">
        <f t="shared" si="5"/>
        <v>0</v>
      </c>
      <c r="BE12" s="30">
        <f t="shared" si="6"/>
        <v>0</v>
      </c>
      <c r="BF12" s="30">
        <f t="shared" si="7"/>
        <v>0</v>
      </c>
      <c r="BG12" s="30">
        <f t="shared" si="8"/>
        <v>0</v>
      </c>
      <c r="BH12" s="4" t="s">
        <v>25</v>
      </c>
      <c r="BI12" s="30">
        <f t="shared" si="9"/>
        <v>0</v>
      </c>
      <c r="BJ12" s="4" t="s">
        <v>50</v>
      </c>
      <c r="BK12" s="29" t="s">
        <v>65</v>
      </c>
    </row>
    <row r="13" spans="1:63" s="1" customFormat="1" ht="33" customHeight="1">
      <c r="A13" s="48" t="s">
        <v>66</v>
      </c>
      <c r="B13" s="48" t="s">
        <v>46</v>
      </c>
      <c r="C13" s="49" t="s">
        <v>67</v>
      </c>
      <c r="D13" s="50" t="s">
        <v>68</v>
      </c>
      <c r="E13" s="51" t="s">
        <v>69</v>
      </c>
      <c r="F13" s="23">
        <v>0</v>
      </c>
      <c r="G13" s="53">
        <v>342</v>
      </c>
      <c r="H13" s="53">
        <f t="shared" si="0"/>
        <v>0</v>
      </c>
      <c r="I13" s="24"/>
      <c r="J13" s="5"/>
      <c r="K13" s="25" t="s">
        <v>0</v>
      </c>
      <c r="L13" s="26" t="s">
        <v>12</v>
      </c>
      <c r="M13" s="27">
        <v>0</v>
      </c>
      <c r="N13" s="27">
        <f t="shared" si="1"/>
        <v>0</v>
      </c>
      <c r="O13" s="27">
        <v>0</v>
      </c>
      <c r="P13" s="27">
        <f t="shared" si="2"/>
        <v>0</v>
      </c>
      <c r="Q13" s="27">
        <v>0</v>
      </c>
      <c r="R13" s="28">
        <f t="shared" si="3"/>
        <v>0</v>
      </c>
      <c r="AP13" s="29" t="s">
        <v>50</v>
      </c>
      <c r="AR13" s="29" t="s">
        <v>46</v>
      </c>
      <c r="AS13" s="29" t="s">
        <v>27</v>
      </c>
      <c r="AW13" s="4" t="s">
        <v>44</v>
      </c>
      <c r="BC13" s="30">
        <f t="shared" si="4"/>
        <v>0</v>
      </c>
      <c r="BD13" s="30">
        <f t="shared" si="5"/>
        <v>0</v>
      </c>
      <c r="BE13" s="30">
        <f t="shared" si="6"/>
        <v>0</v>
      </c>
      <c r="BF13" s="30">
        <f t="shared" si="7"/>
        <v>0</v>
      </c>
      <c r="BG13" s="30">
        <f t="shared" si="8"/>
        <v>0</v>
      </c>
      <c r="BH13" s="4" t="s">
        <v>25</v>
      </c>
      <c r="BI13" s="30">
        <f t="shared" si="9"/>
        <v>0</v>
      </c>
      <c r="BJ13" s="4" t="s">
        <v>50</v>
      </c>
      <c r="BK13" s="29" t="s">
        <v>70</v>
      </c>
    </row>
    <row r="14" spans="1:63" s="1" customFormat="1" ht="16.5" customHeight="1">
      <c r="A14" s="48" t="s">
        <v>71</v>
      </c>
      <c r="B14" s="48" t="s">
        <v>46</v>
      </c>
      <c r="C14" s="49" t="s">
        <v>72</v>
      </c>
      <c r="D14" s="50" t="s">
        <v>73</v>
      </c>
      <c r="E14" s="51" t="s">
        <v>49</v>
      </c>
      <c r="F14" s="23">
        <v>0</v>
      </c>
      <c r="G14" s="53">
        <v>22</v>
      </c>
      <c r="H14" s="53">
        <f t="shared" si="0"/>
        <v>0</v>
      </c>
      <c r="I14" s="24"/>
      <c r="J14" s="5"/>
      <c r="K14" s="25" t="s">
        <v>0</v>
      </c>
      <c r="L14" s="26" t="s">
        <v>12</v>
      </c>
      <c r="M14" s="27">
        <v>8.9999999999999993E-3</v>
      </c>
      <c r="N14" s="27">
        <f t="shared" si="1"/>
        <v>0</v>
      </c>
      <c r="O14" s="27">
        <v>0</v>
      </c>
      <c r="P14" s="27">
        <f t="shared" si="2"/>
        <v>0</v>
      </c>
      <c r="Q14" s="27">
        <v>0</v>
      </c>
      <c r="R14" s="28">
        <f t="shared" si="3"/>
        <v>0</v>
      </c>
      <c r="AP14" s="29" t="s">
        <v>50</v>
      </c>
      <c r="AR14" s="29" t="s">
        <v>46</v>
      </c>
      <c r="AS14" s="29" t="s">
        <v>27</v>
      </c>
      <c r="AW14" s="4" t="s">
        <v>44</v>
      </c>
      <c r="BC14" s="30">
        <f t="shared" si="4"/>
        <v>0</v>
      </c>
      <c r="BD14" s="30">
        <f t="shared" si="5"/>
        <v>0</v>
      </c>
      <c r="BE14" s="30">
        <f t="shared" si="6"/>
        <v>0</v>
      </c>
      <c r="BF14" s="30">
        <f t="shared" si="7"/>
        <v>0</v>
      </c>
      <c r="BG14" s="30">
        <f t="shared" si="8"/>
        <v>0</v>
      </c>
      <c r="BH14" s="4" t="s">
        <v>25</v>
      </c>
      <c r="BI14" s="30">
        <f t="shared" si="9"/>
        <v>0</v>
      </c>
      <c r="BJ14" s="4" t="s">
        <v>50</v>
      </c>
      <c r="BK14" s="29" t="s">
        <v>74</v>
      </c>
    </row>
    <row r="15" spans="1:63" s="3" customFormat="1" ht="22.9" customHeight="1">
      <c r="B15" s="17" t="s">
        <v>17</v>
      </c>
      <c r="C15" s="45" t="s">
        <v>27</v>
      </c>
      <c r="D15" s="45" t="s">
        <v>75</v>
      </c>
      <c r="E15" s="46"/>
      <c r="F15" s="46"/>
      <c r="G15" s="46"/>
      <c r="H15" s="47">
        <f>BI15</f>
        <v>0</v>
      </c>
      <c r="J15" s="16"/>
      <c r="K15" s="18"/>
      <c r="N15" s="19">
        <f>SUM(N16:N20)</f>
        <v>0</v>
      </c>
      <c r="P15" s="19">
        <f>SUM(P16:P20)</f>
        <v>0</v>
      </c>
      <c r="R15" s="20">
        <f>SUM(R16:R20)</f>
        <v>0</v>
      </c>
      <c r="AP15" s="17" t="s">
        <v>25</v>
      </c>
      <c r="AR15" s="21" t="s">
        <v>17</v>
      </c>
      <c r="AS15" s="21" t="s">
        <v>25</v>
      </c>
      <c r="AW15" s="17" t="s">
        <v>44</v>
      </c>
      <c r="BI15" s="22">
        <f>SUM(BI16:BI20)</f>
        <v>0</v>
      </c>
    </row>
    <row r="16" spans="1:63" s="1" customFormat="1" ht="33" customHeight="1">
      <c r="A16" s="48" t="s">
        <v>76</v>
      </c>
      <c r="B16" s="48" t="s">
        <v>46</v>
      </c>
      <c r="C16" s="49" t="s">
        <v>77</v>
      </c>
      <c r="D16" s="50" t="s">
        <v>78</v>
      </c>
      <c r="E16" s="51" t="s">
        <v>49</v>
      </c>
      <c r="F16" s="23">
        <v>0</v>
      </c>
      <c r="G16" s="53">
        <v>1640</v>
      </c>
      <c r="H16" s="53">
        <f>ROUND(G16*F16,2)</f>
        <v>0</v>
      </c>
      <c r="I16" s="24"/>
      <c r="J16" s="5"/>
      <c r="K16" s="25" t="s">
        <v>0</v>
      </c>
      <c r="L16" s="26" t="s">
        <v>12</v>
      </c>
      <c r="M16" s="27">
        <v>0.92</v>
      </c>
      <c r="N16" s="27">
        <f>M16*F16</f>
        <v>0</v>
      </c>
      <c r="O16" s="27">
        <v>0</v>
      </c>
      <c r="P16" s="27">
        <f>O16*F16</f>
        <v>0</v>
      </c>
      <c r="Q16" s="27">
        <v>0</v>
      </c>
      <c r="R16" s="28">
        <f>Q16*F16</f>
        <v>0</v>
      </c>
      <c r="AP16" s="29" t="s">
        <v>50</v>
      </c>
      <c r="AR16" s="29" t="s">
        <v>46</v>
      </c>
      <c r="AS16" s="29" t="s">
        <v>27</v>
      </c>
      <c r="AW16" s="4" t="s">
        <v>44</v>
      </c>
      <c r="BC16" s="30">
        <f>IF(L16="základní",H16,0)</f>
        <v>0</v>
      </c>
      <c r="BD16" s="30">
        <f>IF(L16="snížená",H16,0)</f>
        <v>0</v>
      </c>
      <c r="BE16" s="30">
        <f>IF(L16="zákl. přenesená",H16,0)</f>
        <v>0</v>
      </c>
      <c r="BF16" s="30">
        <f>IF(L16="sníž. přenesená",H16,0)</f>
        <v>0</v>
      </c>
      <c r="BG16" s="30">
        <f>IF(L16="nulová",H16,0)</f>
        <v>0</v>
      </c>
      <c r="BH16" s="4" t="s">
        <v>25</v>
      </c>
      <c r="BI16" s="30">
        <f>ROUND(G16*F16,2)</f>
        <v>0</v>
      </c>
      <c r="BJ16" s="4" t="s">
        <v>50</v>
      </c>
      <c r="BK16" s="29" t="s">
        <v>79</v>
      </c>
    </row>
    <row r="17" spans="1:63" s="1" customFormat="1" ht="33" customHeight="1">
      <c r="A17" s="48" t="s">
        <v>80</v>
      </c>
      <c r="B17" s="48" t="s">
        <v>46</v>
      </c>
      <c r="C17" s="49" t="s">
        <v>81</v>
      </c>
      <c r="D17" s="50" t="s">
        <v>82</v>
      </c>
      <c r="E17" s="51" t="s">
        <v>83</v>
      </c>
      <c r="F17" s="23">
        <v>0</v>
      </c>
      <c r="G17" s="53">
        <v>49.1</v>
      </c>
      <c r="H17" s="53">
        <f>ROUND(G17*F17,2)</f>
        <v>0</v>
      </c>
      <c r="I17" s="24"/>
      <c r="J17" s="5"/>
      <c r="K17" s="25" t="s">
        <v>0</v>
      </c>
      <c r="L17" s="26" t="s">
        <v>12</v>
      </c>
      <c r="M17" s="27">
        <v>8.8999999999999996E-2</v>
      </c>
      <c r="N17" s="27">
        <f>M17*F17</f>
        <v>0</v>
      </c>
      <c r="O17" s="27">
        <v>3.1E-4</v>
      </c>
      <c r="P17" s="27">
        <f>O17*F17</f>
        <v>0</v>
      </c>
      <c r="Q17" s="27">
        <v>0</v>
      </c>
      <c r="R17" s="28">
        <f>Q17*F17</f>
        <v>0</v>
      </c>
      <c r="AP17" s="29" t="s">
        <v>50</v>
      </c>
      <c r="AR17" s="29" t="s">
        <v>46</v>
      </c>
      <c r="AS17" s="29" t="s">
        <v>27</v>
      </c>
      <c r="AW17" s="4" t="s">
        <v>44</v>
      </c>
      <c r="BC17" s="30">
        <f>IF(L17="základní",H17,0)</f>
        <v>0</v>
      </c>
      <c r="BD17" s="30">
        <f>IF(L17="snížená",H17,0)</f>
        <v>0</v>
      </c>
      <c r="BE17" s="30">
        <f>IF(L17="zákl. přenesená",H17,0)</f>
        <v>0</v>
      </c>
      <c r="BF17" s="30">
        <f>IF(L17="sníž. přenesená",H17,0)</f>
        <v>0</v>
      </c>
      <c r="BG17" s="30">
        <f>IF(L17="nulová",H17,0)</f>
        <v>0</v>
      </c>
      <c r="BH17" s="4" t="s">
        <v>25</v>
      </c>
      <c r="BI17" s="30">
        <f>ROUND(G17*F17,2)</f>
        <v>0</v>
      </c>
      <c r="BJ17" s="4" t="s">
        <v>50</v>
      </c>
      <c r="BK17" s="29" t="s">
        <v>84</v>
      </c>
    </row>
    <row r="18" spans="1:63" s="1" customFormat="1" ht="24.25" customHeight="1">
      <c r="A18" s="54" t="s">
        <v>85</v>
      </c>
      <c r="B18" s="54" t="s">
        <v>86</v>
      </c>
      <c r="C18" s="55" t="s">
        <v>87</v>
      </c>
      <c r="D18" s="56" t="s">
        <v>88</v>
      </c>
      <c r="E18" s="57" t="s">
        <v>83</v>
      </c>
      <c r="F18" s="31">
        <v>0</v>
      </c>
      <c r="G18" s="58">
        <v>33.200000000000003</v>
      </c>
      <c r="H18" s="58">
        <f>ROUND(G18*F18,2)</f>
        <v>0</v>
      </c>
      <c r="I18" s="32"/>
      <c r="J18" s="33"/>
      <c r="K18" s="34" t="s">
        <v>0</v>
      </c>
      <c r="L18" s="35" t="s">
        <v>12</v>
      </c>
      <c r="M18" s="27">
        <v>0</v>
      </c>
      <c r="N18" s="27">
        <f>M18*F18</f>
        <v>0</v>
      </c>
      <c r="O18" s="27">
        <v>2.9999999999999997E-4</v>
      </c>
      <c r="P18" s="27">
        <f>O18*F18</f>
        <v>0</v>
      </c>
      <c r="Q18" s="27">
        <v>0</v>
      </c>
      <c r="R18" s="28">
        <f>Q18*F18</f>
        <v>0</v>
      </c>
      <c r="AP18" s="29" t="s">
        <v>76</v>
      </c>
      <c r="AR18" s="29" t="s">
        <v>86</v>
      </c>
      <c r="AS18" s="29" t="s">
        <v>27</v>
      </c>
      <c r="AW18" s="4" t="s">
        <v>44</v>
      </c>
      <c r="BC18" s="30">
        <f>IF(L18="základní",H18,0)</f>
        <v>0</v>
      </c>
      <c r="BD18" s="30">
        <f>IF(L18="snížená",H18,0)</f>
        <v>0</v>
      </c>
      <c r="BE18" s="30">
        <f>IF(L18="zákl. přenesená",H18,0)</f>
        <v>0</v>
      </c>
      <c r="BF18" s="30">
        <f>IF(L18="sníž. přenesená",H18,0)</f>
        <v>0</v>
      </c>
      <c r="BG18" s="30">
        <f>IF(L18="nulová",H18,0)</f>
        <v>0</v>
      </c>
      <c r="BH18" s="4" t="s">
        <v>25</v>
      </c>
      <c r="BI18" s="30">
        <f>ROUND(G18*F18,2)</f>
        <v>0</v>
      </c>
      <c r="BJ18" s="4" t="s">
        <v>50</v>
      </c>
      <c r="BK18" s="29" t="s">
        <v>89</v>
      </c>
    </row>
    <row r="19" spans="1:63" s="1" customFormat="1" ht="37.9" customHeight="1">
      <c r="A19" s="48" t="s">
        <v>90</v>
      </c>
      <c r="B19" s="48" t="s">
        <v>46</v>
      </c>
      <c r="C19" s="49" t="s">
        <v>91</v>
      </c>
      <c r="D19" s="50" t="s">
        <v>92</v>
      </c>
      <c r="E19" s="51" t="s">
        <v>93</v>
      </c>
      <c r="F19" s="23">
        <v>0</v>
      </c>
      <c r="G19" s="53">
        <v>533</v>
      </c>
      <c r="H19" s="53">
        <f>ROUND(G19*F19,2)</f>
        <v>0</v>
      </c>
      <c r="I19" s="24"/>
      <c r="J19" s="5"/>
      <c r="K19" s="25" t="s">
        <v>0</v>
      </c>
      <c r="L19" s="26" t="s">
        <v>12</v>
      </c>
      <c r="M19" s="27">
        <v>0.43</v>
      </c>
      <c r="N19" s="27">
        <f>M19*F19</f>
        <v>0</v>
      </c>
      <c r="O19" s="27">
        <v>0.28736</v>
      </c>
      <c r="P19" s="27">
        <f>O19*F19</f>
        <v>0</v>
      </c>
      <c r="Q19" s="27">
        <v>0</v>
      </c>
      <c r="R19" s="28">
        <f>Q19*F19</f>
        <v>0</v>
      </c>
      <c r="AP19" s="29" t="s">
        <v>50</v>
      </c>
      <c r="AR19" s="29" t="s">
        <v>46</v>
      </c>
      <c r="AS19" s="29" t="s">
        <v>27</v>
      </c>
      <c r="AW19" s="4" t="s">
        <v>44</v>
      </c>
      <c r="BC19" s="30">
        <f>IF(L19="základní",H19,0)</f>
        <v>0</v>
      </c>
      <c r="BD19" s="30">
        <f>IF(L19="snížená",H19,0)</f>
        <v>0</v>
      </c>
      <c r="BE19" s="30">
        <f>IF(L19="zákl. přenesená",H19,0)</f>
        <v>0</v>
      </c>
      <c r="BF19" s="30">
        <f>IF(L19="sníž. přenesená",H19,0)</f>
        <v>0</v>
      </c>
      <c r="BG19" s="30">
        <f>IF(L19="nulová",H19,0)</f>
        <v>0</v>
      </c>
      <c r="BH19" s="4" t="s">
        <v>25</v>
      </c>
      <c r="BI19" s="30">
        <f>ROUND(G19*F19,2)</f>
        <v>0</v>
      </c>
      <c r="BJ19" s="4" t="s">
        <v>50</v>
      </c>
      <c r="BK19" s="29" t="s">
        <v>94</v>
      </c>
    </row>
    <row r="20" spans="1:63" s="1" customFormat="1" ht="33" customHeight="1">
      <c r="A20" s="48" t="s">
        <v>3</v>
      </c>
      <c r="B20" s="48" t="s">
        <v>46</v>
      </c>
      <c r="C20" s="49" t="s">
        <v>95</v>
      </c>
      <c r="D20" s="50" t="s">
        <v>96</v>
      </c>
      <c r="E20" s="51" t="s">
        <v>49</v>
      </c>
      <c r="F20" s="23">
        <v>0</v>
      </c>
      <c r="G20" s="53">
        <v>13700</v>
      </c>
      <c r="H20" s="53">
        <f>ROUND(G20*F20,2)</f>
        <v>0</v>
      </c>
      <c r="I20" s="24"/>
      <c r="J20" s="5"/>
      <c r="K20" s="25" t="s">
        <v>0</v>
      </c>
      <c r="L20" s="26" t="s">
        <v>12</v>
      </c>
      <c r="M20" s="27">
        <v>17.719000000000001</v>
      </c>
      <c r="N20" s="27">
        <f>M20*F20</f>
        <v>0</v>
      </c>
      <c r="O20" s="27">
        <v>2.6353</v>
      </c>
      <c r="P20" s="27">
        <f>O20*F20</f>
        <v>0</v>
      </c>
      <c r="Q20" s="27">
        <v>0</v>
      </c>
      <c r="R20" s="28">
        <f>Q20*F20</f>
        <v>0</v>
      </c>
      <c r="AP20" s="29" t="s">
        <v>50</v>
      </c>
      <c r="AR20" s="29" t="s">
        <v>46</v>
      </c>
      <c r="AS20" s="29" t="s">
        <v>27</v>
      </c>
      <c r="AW20" s="4" t="s">
        <v>44</v>
      </c>
      <c r="BC20" s="30">
        <f>IF(L20="základní",H20,0)</f>
        <v>0</v>
      </c>
      <c r="BD20" s="30">
        <f>IF(L20="snížená",H20,0)</f>
        <v>0</v>
      </c>
      <c r="BE20" s="30">
        <f>IF(L20="zákl. přenesená",H20,0)</f>
        <v>0</v>
      </c>
      <c r="BF20" s="30">
        <f>IF(L20="sníž. přenesená",H20,0)</f>
        <v>0</v>
      </c>
      <c r="BG20" s="30">
        <f>IF(L20="nulová",H20,0)</f>
        <v>0</v>
      </c>
      <c r="BH20" s="4" t="s">
        <v>25</v>
      </c>
      <c r="BI20" s="30">
        <f>ROUND(G20*F20,2)</f>
        <v>0</v>
      </c>
      <c r="BJ20" s="4" t="s">
        <v>50</v>
      </c>
      <c r="BK20" s="29" t="s">
        <v>97</v>
      </c>
    </row>
    <row r="21" spans="1:63" s="3" customFormat="1" ht="22.9" customHeight="1">
      <c r="B21" s="17" t="s">
        <v>17</v>
      </c>
      <c r="C21" s="45" t="s">
        <v>55</v>
      </c>
      <c r="D21" s="45" t="s">
        <v>98</v>
      </c>
      <c r="E21" s="46"/>
      <c r="F21" s="46"/>
      <c r="G21" s="46"/>
      <c r="H21" s="47">
        <f>BI21</f>
        <v>0</v>
      </c>
      <c r="J21" s="16"/>
      <c r="K21" s="18"/>
      <c r="N21" s="19">
        <f>SUM(N22:N56)</f>
        <v>0</v>
      </c>
      <c r="P21" s="19">
        <f>SUM(P22:P56)</f>
        <v>0</v>
      </c>
      <c r="R21" s="20">
        <f>SUM(R22:R56)</f>
        <v>0</v>
      </c>
      <c r="AP21" s="17" t="s">
        <v>25</v>
      </c>
      <c r="AR21" s="21" t="s">
        <v>17</v>
      </c>
      <c r="AS21" s="21" t="s">
        <v>25</v>
      </c>
      <c r="AW21" s="17" t="s">
        <v>44</v>
      </c>
      <c r="BI21" s="22">
        <f>SUM(BI22:BI56)</f>
        <v>0</v>
      </c>
    </row>
    <row r="22" spans="1:63" s="1" customFormat="1" ht="33" customHeight="1">
      <c r="A22" s="48" t="s">
        <v>99</v>
      </c>
      <c r="B22" s="48" t="s">
        <v>46</v>
      </c>
      <c r="C22" s="49" t="s">
        <v>100</v>
      </c>
      <c r="D22" s="50" t="s">
        <v>101</v>
      </c>
      <c r="E22" s="51" t="s">
        <v>102</v>
      </c>
      <c r="F22" s="23">
        <v>0</v>
      </c>
      <c r="G22" s="53">
        <v>613</v>
      </c>
      <c r="H22" s="53">
        <f t="shared" ref="H22:H56" si="10">ROUND(G22*F22,2)</f>
        <v>0</v>
      </c>
      <c r="I22" s="24"/>
      <c r="J22" s="5"/>
      <c r="K22" s="25" t="s">
        <v>0</v>
      </c>
      <c r="L22" s="26" t="s">
        <v>12</v>
      </c>
      <c r="M22" s="27">
        <v>0.55100000000000005</v>
      </c>
      <c r="N22" s="27">
        <f t="shared" ref="N22:N56" si="11">M22*F22</f>
        <v>0</v>
      </c>
      <c r="O22" s="27">
        <v>0.12021</v>
      </c>
      <c r="P22" s="27">
        <f t="shared" ref="P22:P56" si="12">O22*F22</f>
        <v>0</v>
      </c>
      <c r="Q22" s="27">
        <v>0</v>
      </c>
      <c r="R22" s="28">
        <f t="shared" ref="R22:R56" si="13">Q22*F22</f>
        <v>0</v>
      </c>
      <c r="AP22" s="29" t="s">
        <v>50</v>
      </c>
      <c r="AR22" s="29" t="s">
        <v>46</v>
      </c>
      <c r="AS22" s="29" t="s">
        <v>27</v>
      </c>
      <c r="AW22" s="4" t="s">
        <v>44</v>
      </c>
      <c r="BC22" s="30">
        <f t="shared" ref="BC22:BC56" si="14">IF(L22="základní",H22,0)</f>
        <v>0</v>
      </c>
      <c r="BD22" s="30">
        <f t="shared" ref="BD22:BD56" si="15">IF(L22="snížená",H22,0)</f>
        <v>0</v>
      </c>
      <c r="BE22" s="30">
        <f t="shared" ref="BE22:BE56" si="16">IF(L22="zákl. přenesená",H22,0)</f>
        <v>0</v>
      </c>
      <c r="BF22" s="30">
        <f t="shared" ref="BF22:BF56" si="17">IF(L22="sníž. přenesená",H22,0)</f>
        <v>0</v>
      </c>
      <c r="BG22" s="30">
        <f t="shared" ref="BG22:BG56" si="18">IF(L22="nulová",H22,0)</f>
        <v>0</v>
      </c>
      <c r="BH22" s="4" t="s">
        <v>25</v>
      </c>
      <c r="BI22" s="30">
        <f t="shared" ref="BI22:BI56" si="19">ROUND(G22*F22,2)</f>
        <v>0</v>
      </c>
      <c r="BJ22" s="4" t="s">
        <v>50</v>
      </c>
      <c r="BK22" s="29" t="s">
        <v>103</v>
      </c>
    </row>
    <row r="23" spans="1:63" s="1" customFormat="1" ht="24.25" customHeight="1">
      <c r="A23" s="48" t="s">
        <v>104</v>
      </c>
      <c r="B23" s="48" t="s">
        <v>46</v>
      </c>
      <c r="C23" s="49" t="s">
        <v>105</v>
      </c>
      <c r="D23" s="50" t="s">
        <v>106</v>
      </c>
      <c r="E23" s="51" t="s">
        <v>49</v>
      </c>
      <c r="F23" s="23">
        <v>0</v>
      </c>
      <c r="G23" s="53">
        <v>8120</v>
      </c>
      <c r="H23" s="53">
        <f t="shared" si="10"/>
        <v>0</v>
      </c>
      <c r="I23" s="24"/>
      <c r="J23" s="5"/>
      <c r="K23" s="25" t="s">
        <v>0</v>
      </c>
      <c r="L23" s="26" t="s">
        <v>12</v>
      </c>
      <c r="M23" s="27">
        <v>4.7939999999999996</v>
      </c>
      <c r="N23" s="27">
        <f t="shared" si="11"/>
        <v>0</v>
      </c>
      <c r="O23" s="27">
        <v>1.8774999999999999</v>
      </c>
      <c r="P23" s="27">
        <f t="shared" si="12"/>
        <v>0</v>
      </c>
      <c r="Q23" s="27">
        <v>0</v>
      </c>
      <c r="R23" s="28">
        <f t="shared" si="13"/>
        <v>0</v>
      </c>
      <c r="AP23" s="29" t="s">
        <v>50</v>
      </c>
      <c r="AR23" s="29" t="s">
        <v>46</v>
      </c>
      <c r="AS23" s="29" t="s">
        <v>27</v>
      </c>
      <c r="AW23" s="4" t="s">
        <v>44</v>
      </c>
      <c r="BC23" s="30">
        <f t="shared" si="14"/>
        <v>0</v>
      </c>
      <c r="BD23" s="30">
        <f t="shared" si="15"/>
        <v>0</v>
      </c>
      <c r="BE23" s="30">
        <f t="shared" si="16"/>
        <v>0</v>
      </c>
      <c r="BF23" s="30">
        <f t="shared" si="17"/>
        <v>0</v>
      </c>
      <c r="BG23" s="30">
        <f t="shared" si="18"/>
        <v>0</v>
      </c>
      <c r="BH23" s="4" t="s">
        <v>25</v>
      </c>
      <c r="BI23" s="30">
        <f t="shared" si="19"/>
        <v>0</v>
      </c>
      <c r="BJ23" s="4" t="s">
        <v>50</v>
      </c>
      <c r="BK23" s="29" t="s">
        <v>107</v>
      </c>
    </row>
    <row r="24" spans="1:63" s="1" customFormat="1" ht="24.25" customHeight="1">
      <c r="A24" s="48" t="s">
        <v>108</v>
      </c>
      <c r="B24" s="48" t="s">
        <v>46</v>
      </c>
      <c r="C24" s="49" t="s">
        <v>109</v>
      </c>
      <c r="D24" s="50" t="s">
        <v>110</v>
      </c>
      <c r="E24" s="51" t="s">
        <v>49</v>
      </c>
      <c r="F24" s="23">
        <v>0</v>
      </c>
      <c r="G24" s="53">
        <v>7270</v>
      </c>
      <c r="H24" s="53">
        <f t="shared" si="10"/>
        <v>0</v>
      </c>
      <c r="I24" s="24"/>
      <c r="J24" s="5"/>
      <c r="K24" s="25" t="s">
        <v>0</v>
      </c>
      <c r="L24" s="26" t="s">
        <v>12</v>
      </c>
      <c r="M24" s="27">
        <v>3.88</v>
      </c>
      <c r="N24" s="27">
        <f t="shared" si="11"/>
        <v>0</v>
      </c>
      <c r="O24" s="27">
        <v>1.6627000000000001</v>
      </c>
      <c r="P24" s="27">
        <f t="shared" si="12"/>
        <v>0</v>
      </c>
      <c r="Q24" s="27">
        <v>0</v>
      </c>
      <c r="R24" s="28">
        <f t="shared" si="13"/>
        <v>0</v>
      </c>
      <c r="AP24" s="29" t="s">
        <v>50</v>
      </c>
      <c r="AR24" s="29" t="s">
        <v>46</v>
      </c>
      <c r="AS24" s="29" t="s">
        <v>27</v>
      </c>
      <c r="AW24" s="4" t="s">
        <v>44</v>
      </c>
      <c r="BC24" s="30">
        <f t="shared" si="14"/>
        <v>0</v>
      </c>
      <c r="BD24" s="30">
        <f t="shared" si="15"/>
        <v>0</v>
      </c>
      <c r="BE24" s="30">
        <f t="shared" si="16"/>
        <v>0</v>
      </c>
      <c r="BF24" s="30">
        <f t="shared" si="17"/>
        <v>0</v>
      </c>
      <c r="BG24" s="30">
        <f t="shared" si="18"/>
        <v>0</v>
      </c>
      <c r="BH24" s="4" t="s">
        <v>25</v>
      </c>
      <c r="BI24" s="30">
        <f t="shared" si="19"/>
        <v>0</v>
      </c>
      <c r="BJ24" s="4" t="s">
        <v>50</v>
      </c>
      <c r="BK24" s="29" t="s">
        <v>111</v>
      </c>
    </row>
    <row r="25" spans="1:63" s="1" customFormat="1" ht="24.25" customHeight="1">
      <c r="A25" s="48" t="s">
        <v>112</v>
      </c>
      <c r="B25" s="48" t="s">
        <v>46</v>
      </c>
      <c r="C25" s="49" t="s">
        <v>113</v>
      </c>
      <c r="D25" s="50" t="s">
        <v>114</v>
      </c>
      <c r="E25" s="51" t="s">
        <v>49</v>
      </c>
      <c r="F25" s="23">
        <v>0</v>
      </c>
      <c r="G25" s="53">
        <v>6930</v>
      </c>
      <c r="H25" s="53">
        <f t="shared" si="10"/>
        <v>0</v>
      </c>
      <c r="I25" s="24"/>
      <c r="J25" s="5"/>
      <c r="K25" s="25" t="s">
        <v>0</v>
      </c>
      <c r="L25" s="26" t="s">
        <v>12</v>
      </c>
      <c r="M25" s="27">
        <v>4.03</v>
      </c>
      <c r="N25" s="27">
        <f t="shared" si="11"/>
        <v>0</v>
      </c>
      <c r="O25" s="27">
        <v>1.6916599999999999</v>
      </c>
      <c r="P25" s="27">
        <f t="shared" si="12"/>
        <v>0</v>
      </c>
      <c r="Q25" s="27">
        <v>0</v>
      </c>
      <c r="R25" s="28">
        <f t="shared" si="13"/>
        <v>0</v>
      </c>
      <c r="AP25" s="29" t="s">
        <v>50</v>
      </c>
      <c r="AR25" s="29" t="s">
        <v>46</v>
      </c>
      <c r="AS25" s="29" t="s">
        <v>27</v>
      </c>
      <c r="AW25" s="4" t="s">
        <v>44</v>
      </c>
      <c r="BC25" s="30">
        <f t="shared" si="14"/>
        <v>0</v>
      </c>
      <c r="BD25" s="30">
        <f t="shared" si="15"/>
        <v>0</v>
      </c>
      <c r="BE25" s="30">
        <f t="shared" si="16"/>
        <v>0</v>
      </c>
      <c r="BF25" s="30">
        <f t="shared" si="17"/>
        <v>0</v>
      </c>
      <c r="BG25" s="30">
        <f t="shared" si="18"/>
        <v>0</v>
      </c>
      <c r="BH25" s="4" t="s">
        <v>25</v>
      </c>
      <c r="BI25" s="30">
        <f t="shared" si="19"/>
        <v>0</v>
      </c>
      <c r="BJ25" s="4" t="s">
        <v>50</v>
      </c>
      <c r="BK25" s="29" t="s">
        <v>115</v>
      </c>
    </row>
    <row r="26" spans="1:63" s="1" customFormat="1" ht="24.25" customHeight="1">
      <c r="A26" s="48" t="s">
        <v>116</v>
      </c>
      <c r="B26" s="48" t="s">
        <v>46</v>
      </c>
      <c r="C26" s="49" t="s">
        <v>117</v>
      </c>
      <c r="D26" s="50" t="s">
        <v>118</v>
      </c>
      <c r="E26" s="51" t="s">
        <v>83</v>
      </c>
      <c r="F26" s="23">
        <v>0</v>
      </c>
      <c r="G26" s="53">
        <v>1540</v>
      </c>
      <c r="H26" s="53">
        <f t="shared" si="10"/>
        <v>0</v>
      </c>
      <c r="I26" s="24"/>
      <c r="J26" s="5"/>
      <c r="K26" s="25" t="s">
        <v>0</v>
      </c>
      <c r="L26" s="26" t="s">
        <v>12</v>
      </c>
      <c r="M26" s="27">
        <v>1.137</v>
      </c>
      <c r="N26" s="27">
        <f t="shared" si="11"/>
        <v>0</v>
      </c>
      <c r="O26" s="27">
        <v>0.26168000000000002</v>
      </c>
      <c r="P26" s="27">
        <f t="shared" si="12"/>
        <v>0</v>
      </c>
      <c r="Q26" s="27">
        <v>0</v>
      </c>
      <c r="R26" s="28">
        <f t="shared" si="13"/>
        <v>0</v>
      </c>
      <c r="AP26" s="29" t="s">
        <v>50</v>
      </c>
      <c r="AR26" s="29" t="s">
        <v>46</v>
      </c>
      <c r="AS26" s="29" t="s">
        <v>27</v>
      </c>
      <c r="AW26" s="4" t="s">
        <v>44</v>
      </c>
      <c r="BC26" s="30">
        <f t="shared" si="14"/>
        <v>0</v>
      </c>
      <c r="BD26" s="30">
        <f t="shared" si="15"/>
        <v>0</v>
      </c>
      <c r="BE26" s="30">
        <f t="shared" si="16"/>
        <v>0</v>
      </c>
      <c r="BF26" s="30">
        <f t="shared" si="17"/>
        <v>0</v>
      </c>
      <c r="BG26" s="30">
        <f t="shared" si="18"/>
        <v>0</v>
      </c>
      <c r="BH26" s="4" t="s">
        <v>25</v>
      </c>
      <c r="BI26" s="30">
        <f t="shared" si="19"/>
        <v>0</v>
      </c>
      <c r="BJ26" s="4" t="s">
        <v>50</v>
      </c>
      <c r="BK26" s="29" t="s">
        <v>119</v>
      </c>
    </row>
    <row r="27" spans="1:63" s="1" customFormat="1" ht="24.25" customHeight="1">
      <c r="A27" s="48" t="s">
        <v>120</v>
      </c>
      <c r="B27" s="48" t="s">
        <v>46</v>
      </c>
      <c r="C27" s="49" t="s">
        <v>121</v>
      </c>
      <c r="D27" s="50" t="s">
        <v>122</v>
      </c>
      <c r="E27" s="51" t="s">
        <v>83</v>
      </c>
      <c r="F27" s="23">
        <v>0</v>
      </c>
      <c r="G27" s="53">
        <v>1920</v>
      </c>
      <c r="H27" s="53">
        <f t="shared" si="10"/>
        <v>0</v>
      </c>
      <c r="I27" s="24"/>
      <c r="J27" s="5"/>
      <c r="K27" s="25" t="s">
        <v>0</v>
      </c>
      <c r="L27" s="26" t="s">
        <v>12</v>
      </c>
      <c r="M27" s="27">
        <v>1.3140000000000001</v>
      </c>
      <c r="N27" s="27">
        <f t="shared" si="11"/>
        <v>0</v>
      </c>
      <c r="O27" s="27">
        <v>0.29167999999999999</v>
      </c>
      <c r="P27" s="27">
        <f t="shared" si="12"/>
        <v>0</v>
      </c>
      <c r="Q27" s="27">
        <v>0</v>
      </c>
      <c r="R27" s="28">
        <f t="shared" si="13"/>
        <v>0</v>
      </c>
      <c r="AP27" s="29" t="s">
        <v>50</v>
      </c>
      <c r="AR27" s="29" t="s">
        <v>46</v>
      </c>
      <c r="AS27" s="29" t="s">
        <v>27</v>
      </c>
      <c r="AW27" s="4" t="s">
        <v>44</v>
      </c>
      <c r="BC27" s="30">
        <f t="shared" si="14"/>
        <v>0</v>
      </c>
      <c r="BD27" s="30">
        <f t="shared" si="15"/>
        <v>0</v>
      </c>
      <c r="BE27" s="30">
        <f t="shared" si="16"/>
        <v>0</v>
      </c>
      <c r="BF27" s="30">
        <f t="shared" si="17"/>
        <v>0</v>
      </c>
      <c r="BG27" s="30">
        <f t="shared" si="18"/>
        <v>0</v>
      </c>
      <c r="BH27" s="4" t="s">
        <v>25</v>
      </c>
      <c r="BI27" s="30">
        <f t="shared" si="19"/>
        <v>0</v>
      </c>
      <c r="BJ27" s="4" t="s">
        <v>50</v>
      </c>
      <c r="BK27" s="29" t="s">
        <v>123</v>
      </c>
    </row>
    <row r="28" spans="1:63" s="1" customFormat="1" ht="37.9" customHeight="1">
      <c r="A28" s="48" t="s">
        <v>124</v>
      </c>
      <c r="B28" s="48" t="s">
        <v>46</v>
      </c>
      <c r="C28" s="49" t="s">
        <v>125</v>
      </c>
      <c r="D28" s="50" t="s">
        <v>126</v>
      </c>
      <c r="E28" s="51" t="s">
        <v>83</v>
      </c>
      <c r="F28" s="23">
        <v>0</v>
      </c>
      <c r="G28" s="53">
        <v>1830</v>
      </c>
      <c r="H28" s="53">
        <f t="shared" si="10"/>
        <v>0</v>
      </c>
      <c r="I28" s="24"/>
      <c r="J28" s="5"/>
      <c r="K28" s="25" t="s">
        <v>0</v>
      </c>
      <c r="L28" s="26" t="s">
        <v>12</v>
      </c>
      <c r="M28" s="27">
        <v>0.69899999999999995</v>
      </c>
      <c r="N28" s="27">
        <f t="shared" si="11"/>
        <v>0</v>
      </c>
      <c r="O28" s="27">
        <v>0.24174000000000001</v>
      </c>
      <c r="P28" s="27">
        <f t="shared" si="12"/>
        <v>0</v>
      </c>
      <c r="Q28" s="27">
        <v>0</v>
      </c>
      <c r="R28" s="28">
        <f t="shared" si="13"/>
        <v>0</v>
      </c>
      <c r="AP28" s="29" t="s">
        <v>50</v>
      </c>
      <c r="AR28" s="29" t="s">
        <v>46</v>
      </c>
      <c r="AS28" s="29" t="s">
        <v>27</v>
      </c>
      <c r="AW28" s="4" t="s">
        <v>44</v>
      </c>
      <c r="BC28" s="30">
        <f t="shared" si="14"/>
        <v>0</v>
      </c>
      <c r="BD28" s="30">
        <f t="shared" si="15"/>
        <v>0</v>
      </c>
      <c r="BE28" s="30">
        <f t="shared" si="16"/>
        <v>0</v>
      </c>
      <c r="BF28" s="30">
        <f t="shared" si="17"/>
        <v>0</v>
      </c>
      <c r="BG28" s="30">
        <f t="shared" si="18"/>
        <v>0</v>
      </c>
      <c r="BH28" s="4" t="s">
        <v>25</v>
      </c>
      <c r="BI28" s="30">
        <f t="shared" si="19"/>
        <v>0</v>
      </c>
      <c r="BJ28" s="4" t="s">
        <v>50</v>
      </c>
      <c r="BK28" s="29" t="s">
        <v>127</v>
      </c>
    </row>
    <row r="29" spans="1:63" s="1" customFormat="1" ht="24.25" customHeight="1">
      <c r="A29" s="48" t="s">
        <v>128</v>
      </c>
      <c r="B29" s="48" t="s">
        <v>46</v>
      </c>
      <c r="C29" s="49" t="s">
        <v>129</v>
      </c>
      <c r="D29" s="50" t="s">
        <v>130</v>
      </c>
      <c r="E29" s="51" t="s">
        <v>102</v>
      </c>
      <c r="F29" s="23">
        <v>0</v>
      </c>
      <c r="G29" s="53">
        <v>267</v>
      </c>
      <c r="H29" s="53">
        <f t="shared" si="10"/>
        <v>0</v>
      </c>
      <c r="I29" s="24"/>
      <c r="J29" s="5"/>
      <c r="K29" s="25" t="s">
        <v>0</v>
      </c>
      <c r="L29" s="26" t="s">
        <v>12</v>
      </c>
      <c r="M29" s="27">
        <v>0.30099999999999999</v>
      </c>
      <c r="N29" s="27">
        <f t="shared" si="11"/>
        <v>0</v>
      </c>
      <c r="O29" s="27">
        <v>9.1800000000000007E-3</v>
      </c>
      <c r="P29" s="27">
        <f t="shared" si="12"/>
        <v>0</v>
      </c>
      <c r="Q29" s="27">
        <v>0</v>
      </c>
      <c r="R29" s="28">
        <f t="shared" si="13"/>
        <v>0</v>
      </c>
      <c r="AP29" s="29" t="s">
        <v>50</v>
      </c>
      <c r="AR29" s="29" t="s">
        <v>46</v>
      </c>
      <c r="AS29" s="29" t="s">
        <v>27</v>
      </c>
      <c r="AW29" s="4" t="s">
        <v>44</v>
      </c>
      <c r="BC29" s="30">
        <f t="shared" si="14"/>
        <v>0</v>
      </c>
      <c r="BD29" s="30">
        <f t="shared" si="15"/>
        <v>0</v>
      </c>
      <c r="BE29" s="30">
        <f t="shared" si="16"/>
        <v>0</v>
      </c>
      <c r="BF29" s="30">
        <f t="shared" si="17"/>
        <v>0</v>
      </c>
      <c r="BG29" s="30">
        <f t="shared" si="18"/>
        <v>0</v>
      </c>
      <c r="BH29" s="4" t="s">
        <v>25</v>
      </c>
      <c r="BI29" s="30">
        <f t="shared" si="19"/>
        <v>0</v>
      </c>
      <c r="BJ29" s="4" t="s">
        <v>50</v>
      </c>
      <c r="BK29" s="29" t="s">
        <v>131</v>
      </c>
    </row>
    <row r="30" spans="1:63" s="1" customFormat="1" ht="21.75" customHeight="1">
      <c r="A30" s="54" t="s">
        <v>2</v>
      </c>
      <c r="B30" s="54" t="s">
        <v>86</v>
      </c>
      <c r="C30" s="55" t="s">
        <v>132</v>
      </c>
      <c r="D30" s="56" t="s">
        <v>133</v>
      </c>
      <c r="E30" s="57" t="s">
        <v>102</v>
      </c>
      <c r="F30" s="31">
        <v>0</v>
      </c>
      <c r="G30" s="58">
        <v>1260</v>
      </c>
      <c r="H30" s="58">
        <f t="shared" si="10"/>
        <v>0</v>
      </c>
      <c r="I30" s="32"/>
      <c r="J30" s="33"/>
      <c r="K30" s="34" t="s">
        <v>0</v>
      </c>
      <c r="L30" s="35" t="s">
        <v>12</v>
      </c>
      <c r="M30" s="27">
        <v>0</v>
      </c>
      <c r="N30" s="27">
        <f t="shared" si="11"/>
        <v>0</v>
      </c>
      <c r="O30" s="27">
        <v>0.19500000000000001</v>
      </c>
      <c r="P30" s="27">
        <f t="shared" si="12"/>
        <v>0</v>
      </c>
      <c r="Q30" s="27">
        <v>0</v>
      </c>
      <c r="R30" s="28">
        <f t="shared" si="13"/>
        <v>0</v>
      </c>
      <c r="AP30" s="29" t="s">
        <v>76</v>
      </c>
      <c r="AR30" s="29" t="s">
        <v>86</v>
      </c>
      <c r="AS30" s="29" t="s">
        <v>27</v>
      </c>
      <c r="AW30" s="4" t="s">
        <v>44</v>
      </c>
      <c r="BC30" s="30">
        <f t="shared" si="14"/>
        <v>0</v>
      </c>
      <c r="BD30" s="30">
        <f t="shared" si="15"/>
        <v>0</v>
      </c>
      <c r="BE30" s="30">
        <f t="shared" si="16"/>
        <v>0</v>
      </c>
      <c r="BF30" s="30">
        <f t="shared" si="17"/>
        <v>0</v>
      </c>
      <c r="BG30" s="30">
        <f t="shared" si="18"/>
        <v>0</v>
      </c>
      <c r="BH30" s="4" t="s">
        <v>25</v>
      </c>
      <c r="BI30" s="30">
        <f t="shared" si="19"/>
        <v>0</v>
      </c>
      <c r="BJ30" s="4" t="s">
        <v>50</v>
      </c>
      <c r="BK30" s="29" t="s">
        <v>134</v>
      </c>
    </row>
    <row r="31" spans="1:63" s="1" customFormat="1" ht="21.75" customHeight="1">
      <c r="A31" s="48" t="s">
        <v>135</v>
      </c>
      <c r="B31" s="48" t="s">
        <v>46</v>
      </c>
      <c r="C31" s="49" t="s">
        <v>136</v>
      </c>
      <c r="D31" s="50" t="s">
        <v>137</v>
      </c>
      <c r="E31" s="51" t="s">
        <v>102</v>
      </c>
      <c r="F31" s="23">
        <v>0</v>
      </c>
      <c r="G31" s="53">
        <v>403</v>
      </c>
      <c r="H31" s="53">
        <f t="shared" si="10"/>
        <v>0</v>
      </c>
      <c r="I31" s="24"/>
      <c r="J31" s="5"/>
      <c r="K31" s="25" t="s">
        <v>0</v>
      </c>
      <c r="L31" s="26" t="s">
        <v>12</v>
      </c>
      <c r="M31" s="27">
        <v>0.318</v>
      </c>
      <c r="N31" s="27">
        <f t="shared" si="11"/>
        <v>0</v>
      </c>
      <c r="O31" s="27">
        <v>2.2780000000000002E-2</v>
      </c>
      <c r="P31" s="27">
        <f t="shared" si="12"/>
        <v>0</v>
      </c>
      <c r="Q31" s="27">
        <v>0</v>
      </c>
      <c r="R31" s="28">
        <f t="shared" si="13"/>
        <v>0</v>
      </c>
      <c r="AP31" s="29" t="s">
        <v>50</v>
      </c>
      <c r="AR31" s="29" t="s">
        <v>46</v>
      </c>
      <c r="AS31" s="29" t="s">
        <v>27</v>
      </c>
      <c r="AW31" s="4" t="s">
        <v>44</v>
      </c>
      <c r="BC31" s="30">
        <f t="shared" si="14"/>
        <v>0</v>
      </c>
      <c r="BD31" s="30">
        <f t="shared" si="15"/>
        <v>0</v>
      </c>
      <c r="BE31" s="30">
        <f t="shared" si="16"/>
        <v>0</v>
      </c>
      <c r="BF31" s="30">
        <f t="shared" si="17"/>
        <v>0</v>
      </c>
      <c r="BG31" s="30">
        <f t="shared" si="18"/>
        <v>0</v>
      </c>
      <c r="BH31" s="4" t="s">
        <v>25</v>
      </c>
      <c r="BI31" s="30">
        <f t="shared" si="19"/>
        <v>0</v>
      </c>
      <c r="BJ31" s="4" t="s">
        <v>50</v>
      </c>
      <c r="BK31" s="29" t="s">
        <v>138</v>
      </c>
    </row>
    <row r="32" spans="1:63" s="1" customFormat="1" ht="21.75" customHeight="1">
      <c r="A32" s="48" t="s">
        <v>139</v>
      </c>
      <c r="B32" s="48" t="s">
        <v>46</v>
      </c>
      <c r="C32" s="49" t="s">
        <v>140</v>
      </c>
      <c r="D32" s="50" t="s">
        <v>141</v>
      </c>
      <c r="E32" s="51" t="s">
        <v>102</v>
      </c>
      <c r="F32" s="23">
        <v>0</v>
      </c>
      <c r="G32" s="53">
        <v>456</v>
      </c>
      <c r="H32" s="53">
        <f t="shared" si="10"/>
        <v>0</v>
      </c>
      <c r="I32" s="24"/>
      <c r="J32" s="5"/>
      <c r="K32" s="25" t="s">
        <v>0</v>
      </c>
      <c r="L32" s="26" t="s">
        <v>12</v>
      </c>
      <c r="M32" s="27">
        <v>0.32300000000000001</v>
      </c>
      <c r="N32" s="27">
        <f t="shared" si="11"/>
        <v>0</v>
      </c>
      <c r="O32" s="27">
        <v>2.7109999999999999E-2</v>
      </c>
      <c r="P32" s="27">
        <f t="shared" si="12"/>
        <v>0</v>
      </c>
      <c r="Q32" s="27">
        <v>0</v>
      </c>
      <c r="R32" s="28">
        <f t="shared" si="13"/>
        <v>0</v>
      </c>
      <c r="AP32" s="29" t="s">
        <v>50</v>
      </c>
      <c r="AR32" s="29" t="s">
        <v>46</v>
      </c>
      <c r="AS32" s="29" t="s">
        <v>27</v>
      </c>
      <c r="AW32" s="4" t="s">
        <v>44</v>
      </c>
      <c r="BC32" s="30">
        <f t="shared" si="14"/>
        <v>0</v>
      </c>
      <c r="BD32" s="30">
        <f t="shared" si="15"/>
        <v>0</v>
      </c>
      <c r="BE32" s="30">
        <f t="shared" si="16"/>
        <v>0</v>
      </c>
      <c r="BF32" s="30">
        <f t="shared" si="17"/>
        <v>0</v>
      </c>
      <c r="BG32" s="30">
        <f t="shared" si="18"/>
        <v>0</v>
      </c>
      <c r="BH32" s="4" t="s">
        <v>25</v>
      </c>
      <c r="BI32" s="30">
        <f t="shared" si="19"/>
        <v>0</v>
      </c>
      <c r="BJ32" s="4" t="s">
        <v>50</v>
      </c>
      <c r="BK32" s="29" t="s">
        <v>142</v>
      </c>
    </row>
    <row r="33" spans="1:63" s="1" customFormat="1" ht="21.75" customHeight="1">
      <c r="A33" s="48" t="s">
        <v>143</v>
      </c>
      <c r="B33" s="48" t="s">
        <v>46</v>
      </c>
      <c r="C33" s="49" t="s">
        <v>144</v>
      </c>
      <c r="D33" s="50" t="s">
        <v>145</v>
      </c>
      <c r="E33" s="51" t="s">
        <v>102</v>
      </c>
      <c r="F33" s="23">
        <v>0</v>
      </c>
      <c r="G33" s="53">
        <v>549</v>
      </c>
      <c r="H33" s="53">
        <f t="shared" si="10"/>
        <v>0</v>
      </c>
      <c r="I33" s="24"/>
      <c r="J33" s="5"/>
      <c r="K33" s="25" t="s">
        <v>0</v>
      </c>
      <c r="L33" s="26" t="s">
        <v>12</v>
      </c>
      <c r="M33" s="27">
        <v>0.253</v>
      </c>
      <c r="N33" s="27">
        <f t="shared" si="11"/>
        <v>0</v>
      </c>
      <c r="O33" s="27">
        <v>4.555E-2</v>
      </c>
      <c r="P33" s="27">
        <f t="shared" si="12"/>
        <v>0</v>
      </c>
      <c r="Q33" s="27">
        <v>0</v>
      </c>
      <c r="R33" s="28">
        <f t="shared" si="13"/>
        <v>0</v>
      </c>
      <c r="AP33" s="29" t="s">
        <v>50</v>
      </c>
      <c r="AR33" s="29" t="s">
        <v>46</v>
      </c>
      <c r="AS33" s="29" t="s">
        <v>27</v>
      </c>
      <c r="AW33" s="4" t="s">
        <v>44</v>
      </c>
      <c r="BC33" s="30">
        <f t="shared" si="14"/>
        <v>0</v>
      </c>
      <c r="BD33" s="30">
        <f t="shared" si="15"/>
        <v>0</v>
      </c>
      <c r="BE33" s="30">
        <f t="shared" si="16"/>
        <v>0</v>
      </c>
      <c r="BF33" s="30">
        <f t="shared" si="17"/>
        <v>0</v>
      </c>
      <c r="BG33" s="30">
        <f t="shared" si="18"/>
        <v>0</v>
      </c>
      <c r="BH33" s="4" t="s">
        <v>25</v>
      </c>
      <c r="BI33" s="30">
        <f t="shared" si="19"/>
        <v>0</v>
      </c>
      <c r="BJ33" s="4" t="s">
        <v>50</v>
      </c>
      <c r="BK33" s="29" t="s">
        <v>146</v>
      </c>
    </row>
    <row r="34" spans="1:63" s="1" customFormat="1" ht="21.75" customHeight="1">
      <c r="A34" s="48" t="s">
        <v>147</v>
      </c>
      <c r="B34" s="48" t="s">
        <v>46</v>
      </c>
      <c r="C34" s="49" t="s">
        <v>148</v>
      </c>
      <c r="D34" s="50" t="s">
        <v>149</v>
      </c>
      <c r="E34" s="51" t="s">
        <v>102</v>
      </c>
      <c r="F34" s="23">
        <v>0</v>
      </c>
      <c r="G34" s="53">
        <v>632</v>
      </c>
      <c r="H34" s="53">
        <f t="shared" si="10"/>
        <v>0</v>
      </c>
      <c r="I34" s="24"/>
      <c r="J34" s="5"/>
      <c r="K34" s="25" t="s">
        <v>0</v>
      </c>
      <c r="L34" s="26" t="s">
        <v>12</v>
      </c>
      <c r="M34" s="27">
        <v>0.26</v>
      </c>
      <c r="N34" s="27">
        <f t="shared" si="11"/>
        <v>0</v>
      </c>
      <c r="O34" s="27">
        <v>5.4550000000000001E-2</v>
      </c>
      <c r="P34" s="27">
        <f t="shared" si="12"/>
        <v>0</v>
      </c>
      <c r="Q34" s="27">
        <v>0</v>
      </c>
      <c r="R34" s="28">
        <f t="shared" si="13"/>
        <v>0</v>
      </c>
      <c r="AP34" s="29" t="s">
        <v>50</v>
      </c>
      <c r="AR34" s="29" t="s">
        <v>46</v>
      </c>
      <c r="AS34" s="29" t="s">
        <v>27</v>
      </c>
      <c r="AW34" s="4" t="s">
        <v>44</v>
      </c>
      <c r="BC34" s="30">
        <f t="shared" si="14"/>
        <v>0</v>
      </c>
      <c r="BD34" s="30">
        <f t="shared" si="15"/>
        <v>0</v>
      </c>
      <c r="BE34" s="30">
        <f t="shared" si="16"/>
        <v>0</v>
      </c>
      <c r="BF34" s="30">
        <f t="shared" si="17"/>
        <v>0</v>
      </c>
      <c r="BG34" s="30">
        <f t="shared" si="18"/>
        <v>0</v>
      </c>
      <c r="BH34" s="4" t="s">
        <v>25</v>
      </c>
      <c r="BI34" s="30">
        <f t="shared" si="19"/>
        <v>0</v>
      </c>
      <c r="BJ34" s="4" t="s">
        <v>50</v>
      </c>
      <c r="BK34" s="29" t="s">
        <v>150</v>
      </c>
    </row>
    <row r="35" spans="1:63" s="1" customFormat="1" ht="21.75" customHeight="1">
      <c r="A35" s="48" t="s">
        <v>151</v>
      </c>
      <c r="B35" s="48" t="s">
        <v>46</v>
      </c>
      <c r="C35" s="49" t="s">
        <v>152</v>
      </c>
      <c r="D35" s="50" t="s">
        <v>153</v>
      </c>
      <c r="E35" s="51" t="s">
        <v>102</v>
      </c>
      <c r="F35" s="23">
        <v>0</v>
      </c>
      <c r="G35" s="53">
        <v>775</v>
      </c>
      <c r="H35" s="53">
        <f t="shared" si="10"/>
        <v>0</v>
      </c>
      <c r="I35" s="24"/>
      <c r="J35" s="5"/>
      <c r="K35" s="25" t="s">
        <v>0</v>
      </c>
      <c r="L35" s="26" t="s">
        <v>12</v>
      </c>
      <c r="M35" s="27">
        <v>0.26800000000000002</v>
      </c>
      <c r="N35" s="27">
        <f t="shared" si="11"/>
        <v>0</v>
      </c>
      <c r="O35" s="27">
        <v>6.3549999999999995E-2</v>
      </c>
      <c r="P35" s="27">
        <f t="shared" si="12"/>
        <v>0</v>
      </c>
      <c r="Q35" s="27">
        <v>0</v>
      </c>
      <c r="R35" s="28">
        <f t="shared" si="13"/>
        <v>0</v>
      </c>
      <c r="AP35" s="29" t="s">
        <v>50</v>
      </c>
      <c r="AR35" s="29" t="s">
        <v>46</v>
      </c>
      <c r="AS35" s="29" t="s">
        <v>27</v>
      </c>
      <c r="AW35" s="4" t="s">
        <v>44</v>
      </c>
      <c r="BC35" s="30">
        <f t="shared" si="14"/>
        <v>0</v>
      </c>
      <c r="BD35" s="30">
        <f t="shared" si="15"/>
        <v>0</v>
      </c>
      <c r="BE35" s="30">
        <f t="shared" si="16"/>
        <v>0</v>
      </c>
      <c r="BF35" s="30">
        <f t="shared" si="17"/>
        <v>0</v>
      </c>
      <c r="BG35" s="30">
        <f t="shared" si="18"/>
        <v>0</v>
      </c>
      <c r="BH35" s="4" t="s">
        <v>25</v>
      </c>
      <c r="BI35" s="30">
        <f t="shared" si="19"/>
        <v>0</v>
      </c>
      <c r="BJ35" s="4" t="s">
        <v>50</v>
      </c>
      <c r="BK35" s="29" t="s">
        <v>154</v>
      </c>
    </row>
    <row r="36" spans="1:63" s="1" customFormat="1" ht="21.75" customHeight="1">
      <c r="A36" s="48" t="s">
        <v>155</v>
      </c>
      <c r="B36" s="48" t="s">
        <v>46</v>
      </c>
      <c r="C36" s="49" t="s">
        <v>156</v>
      </c>
      <c r="D36" s="50" t="s">
        <v>157</v>
      </c>
      <c r="E36" s="51" t="s">
        <v>102</v>
      </c>
      <c r="F36" s="23">
        <v>0</v>
      </c>
      <c r="G36" s="53">
        <v>982</v>
      </c>
      <c r="H36" s="53">
        <f t="shared" si="10"/>
        <v>0</v>
      </c>
      <c r="I36" s="24"/>
      <c r="J36" s="5"/>
      <c r="K36" s="25" t="s">
        <v>0</v>
      </c>
      <c r="L36" s="26" t="s">
        <v>12</v>
      </c>
      <c r="M36" s="27">
        <v>0.3</v>
      </c>
      <c r="N36" s="27">
        <f t="shared" si="11"/>
        <v>0</v>
      </c>
      <c r="O36" s="27">
        <v>7.2849999999999998E-2</v>
      </c>
      <c r="P36" s="27">
        <f t="shared" si="12"/>
        <v>0</v>
      </c>
      <c r="Q36" s="27">
        <v>0</v>
      </c>
      <c r="R36" s="28">
        <f t="shared" si="13"/>
        <v>0</v>
      </c>
      <c r="AP36" s="29" t="s">
        <v>50</v>
      </c>
      <c r="AR36" s="29" t="s">
        <v>46</v>
      </c>
      <c r="AS36" s="29" t="s">
        <v>27</v>
      </c>
      <c r="AW36" s="4" t="s">
        <v>44</v>
      </c>
      <c r="BC36" s="30">
        <f t="shared" si="14"/>
        <v>0</v>
      </c>
      <c r="BD36" s="30">
        <f t="shared" si="15"/>
        <v>0</v>
      </c>
      <c r="BE36" s="30">
        <f t="shared" si="16"/>
        <v>0</v>
      </c>
      <c r="BF36" s="30">
        <f t="shared" si="17"/>
        <v>0</v>
      </c>
      <c r="BG36" s="30">
        <f t="shared" si="18"/>
        <v>0</v>
      </c>
      <c r="BH36" s="4" t="s">
        <v>25</v>
      </c>
      <c r="BI36" s="30">
        <f t="shared" si="19"/>
        <v>0</v>
      </c>
      <c r="BJ36" s="4" t="s">
        <v>50</v>
      </c>
      <c r="BK36" s="29" t="s">
        <v>158</v>
      </c>
    </row>
    <row r="37" spans="1:63" s="1" customFormat="1" ht="21.75" customHeight="1">
      <c r="A37" s="48" t="s">
        <v>159</v>
      </c>
      <c r="B37" s="48" t="s">
        <v>46</v>
      </c>
      <c r="C37" s="49" t="s">
        <v>160</v>
      </c>
      <c r="D37" s="50" t="s">
        <v>161</v>
      </c>
      <c r="E37" s="51" t="s">
        <v>102</v>
      </c>
      <c r="F37" s="23">
        <v>0</v>
      </c>
      <c r="G37" s="53">
        <v>1400</v>
      </c>
      <c r="H37" s="53">
        <f t="shared" si="10"/>
        <v>0</v>
      </c>
      <c r="I37" s="24"/>
      <c r="J37" s="5"/>
      <c r="K37" s="25" t="s">
        <v>0</v>
      </c>
      <c r="L37" s="26" t="s">
        <v>12</v>
      </c>
      <c r="M37" s="27">
        <v>0.4</v>
      </c>
      <c r="N37" s="27">
        <f t="shared" si="11"/>
        <v>0</v>
      </c>
      <c r="O37" s="27">
        <v>9.1050000000000006E-2</v>
      </c>
      <c r="P37" s="27">
        <f t="shared" si="12"/>
        <v>0</v>
      </c>
      <c r="Q37" s="27">
        <v>0</v>
      </c>
      <c r="R37" s="28">
        <f t="shared" si="13"/>
        <v>0</v>
      </c>
      <c r="AP37" s="29" t="s">
        <v>50</v>
      </c>
      <c r="AR37" s="29" t="s">
        <v>46</v>
      </c>
      <c r="AS37" s="29" t="s">
        <v>27</v>
      </c>
      <c r="AW37" s="4" t="s">
        <v>44</v>
      </c>
      <c r="BC37" s="30">
        <f t="shared" si="14"/>
        <v>0</v>
      </c>
      <c r="BD37" s="30">
        <f t="shared" si="15"/>
        <v>0</v>
      </c>
      <c r="BE37" s="30">
        <f t="shared" si="16"/>
        <v>0</v>
      </c>
      <c r="BF37" s="30">
        <f t="shared" si="17"/>
        <v>0</v>
      </c>
      <c r="BG37" s="30">
        <f t="shared" si="18"/>
        <v>0</v>
      </c>
      <c r="BH37" s="4" t="s">
        <v>25</v>
      </c>
      <c r="BI37" s="30">
        <f t="shared" si="19"/>
        <v>0</v>
      </c>
      <c r="BJ37" s="4" t="s">
        <v>50</v>
      </c>
      <c r="BK37" s="29" t="s">
        <v>162</v>
      </c>
    </row>
    <row r="38" spans="1:63" s="1" customFormat="1" ht="21.75" customHeight="1">
      <c r="A38" s="48" t="s">
        <v>163</v>
      </c>
      <c r="B38" s="48" t="s">
        <v>46</v>
      </c>
      <c r="C38" s="49" t="s">
        <v>164</v>
      </c>
      <c r="D38" s="50" t="s">
        <v>165</v>
      </c>
      <c r="E38" s="51" t="s">
        <v>102</v>
      </c>
      <c r="F38" s="23">
        <v>0</v>
      </c>
      <c r="G38" s="53">
        <v>1600</v>
      </c>
      <c r="H38" s="53">
        <f t="shared" si="10"/>
        <v>0</v>
      </c>
      <c r="I38" s="24"/>
      <c r="J38" s="5"/>
      <c r="K38" s="25" t="s">
        <v>0</v>
      </c>
      <c r="L38" s="26" t="s">
        <v>12</v>
      </c>
      <c r="M38" s="27">
        <v>0.48</v>
      </c>
      <c r="N38" s="27">
        <f t="shared" si="11"/>
        <v>0</v>
      </c>
      <c r="O38" s="27">
        <v>0.10904999999999999</v>
      </c>
      <c r="P38" s="27">
        <f t="shared" si="12"/>
        <v>0</v>
      </c>
      <c r="Q38" s="27">
        <v>0</v>
      </c>
      <c r="R38" s="28">
        <f t="shared" si="13"/>
        <v>0</v>
      </c>
      <c r="AP38" s="29" t="s">
        <v>50</v>
      </c>
      <c r="AR38" s="29" t="s">
        <v>46</v>
      </c>
      <c r="AS38" s="29" t="s">
        <v>27</v>
      </c>
      <c r="AW38" s="4" t="s">
        <v>44</v>
      </c>
      <c r="BC38" s="30">
        <f t="shared" si="14"/>
        <v>0</v>
      </c>
      <c r="BD38" s="30">
        <f t="shared" si="15"/>
        <v>0</v>
      </c>
      <c r="BE38" s="30">
        <f t="shared" si="16"/>
        <v>0</v>
      </c>
      <c r="BF38" s="30">
        <f t="shared" si="17"/>
        <v>0</v>
      </c>
      <c r="BG38" s="30">
        <f t="shared" si="18"/>
        <v>0</v>
      </c>
      <c r="BH38" s="4" t="s">
        <v>25</v>
      </c>
      <c r="BI38" s="30">
        <f t="shared" si="19"/>
        <v>0</v>
      </c>
      <c r="BJ38" s="4" t="s">
        <v>50</v>
      </c>
      <c r="BK38" s="29" t="s">
        <v>166</v>
      </c>
    </row>
    <row r="39" spans="1:63" s="1" customFormat="1" ht="16.5" customHeight="1">
      <c r="A39" s="48" t="s">
        <v>167</v>
      </c>
      <c r="B39" s="48" t="s">
        <v>46</v>
      </c>
      <c r="C39" s="49" t="s">
        <v>168</v>
      </c>
      <c r="D39" s="50" t="s">
        <v>169</v>
      </c>
      <c r="E39" s="51" t="s">
        <v>49</v>
      </c>
      <c r="F39" s="23">
        <v>0</v>
      </c>
      <c r="G39" s="53">
        <v>9140</v>
      </c>
      <c r="H39" s="53">
        <f t="shared" si="10"/>
        <v>0</v>
      </c>
      <c r="I39" s="24"/>
      <c r="J39" s="5"/>
      <c r="K39" s="25" t="s">
        <v>0</v>
      </c>
      <c r="L39" s="26" t="s">
        <v>12</v>
      </c>
      <c r="M39" s="27">
        <v>6.77</v>
      </c>
      <c r="N39" s="27">
        <f t="shared" si="11"/>
        <v>0</v>
      </c>
      <c r="O39" s="27">
        <v>1.94302</v>
      </c>
      <c r="P39" s="27">
        <f t="shared" si="12"/>
        <v>0</v>
      </c>
      <c r="Q39" s="27">
        <v>0</v>
      </c>
      <c r="R39" s="28">
        <f t="shared" si="13"/>
        <v>0</v>
      </c>
      <c r="AP39" s="29" t="s">
        <v>50</v>
      </c>
      <c r="AR39" s="29" t="s">
        <v>46</v>
      </c>
      <c r="AS39" s="29" t="s">
        <v>27</v>
      </c>
      <c r="AW39" s="4" t="s">
        <v>44</v>
      </c>
      <c r="BC39" s="30">
        <f t="shared" si="14"/>
        <v>0</v>
      </c>
      <c r="BD39" s="30">
        <f t="shared" si="15"/>
        <v>0</v>
      </c>
      <c r="BE39" s="30">
        <f t="shared" si="16"/>
        <v>0</v>
      </c>
      <c r="BF39" s="30">
        <f t="shared" si="17"/>
        <v>0</v>
      </c>
      <c r="BG39" s="30">
        <f t="shared" si="18"/>
        <v>0</v>
      </c>
      <c r="BH39" s="4" t="s">
        <v>25</v>
      </c>
      <c r="BI39" s="30">
        <f t="shared" si="19"/>
        <v>0</v>
      </c>
      <c r="BJ39" s="4" t="s">
        <v>50</v>
      </c>
      <c r="BK39" s="29" t="s">
        <v>170</v>
      </c>
    </row>
    <row r="40" spans="1:63" s="1" customFormat="1" ht="24.25" customHeight="1">
      <c r="A40" s="48" t="s">
        <v>171</v>
      </c>
      <c r="B40" s="48" t="s">
        <v>46</v>
      </c>
      <c r="C40" s="49" t="s">
        <v>172</v>
      </c>
      <c r="D40" s="50" t="s">
        <v>173</v>
      </c>
      <c r="E40" s="51" t="s">
        <v>69</v>
      </c>
      <c r="F40" s="23">
        <v>0</v>
      </c>
      <c r="G40" s="53">
        <v>55500</v>
      </c>
      <c r="H40" s="53">
        <f t="shared" si="10"/>
        <v>0</v>
      </c>
      <c r="I40" s="24"/>
      <c r="J40" s="5"/>
      <c r="K40" s="25" t="s">
        <v>0</v>
      </c>
      <c r="L40" s="26" t="s">
        <v>12</v>
      </c>
      <c r="M40" s="27">
        <v>40.5</v>
      </c>
      <c r="N40" s="27">
        <f t="shared" si="11"/>
        <v>0</v>
      </c>
      <c r="O40" s="27">
        <v>1.0900000000000001</v>
      </c>
      <c r="P40" s="27">
        <f t="shared" si="12"/>
        <v>0</v>
      </c>
      <c r="Q40" s="27">
        <v>0</v>
      </c>
      <c r="R40" s="28">
        <f t="shared" si="13"/>
        <v>0</v>
      </c>
      <c r="AP40" s="29" t="s">
        <v>50</v>
      </c>
      <c r="AR40" s="29" t="s">
        <v>46</v>
      </c>
      <c r="AS40" s="29" t="s">
        <v>27</v>
      </c>
      <c r="AW40" s="4" t="s">
        <v>44</v>
      </c>
      <c r="BC40" s="30">
        <f t="shared" si="14"/>
        <v>0</v>
      </c>
      <c r="BD40" s="30">
        <f t="shared" si="15"/>
        <v>0</v>
      </c>
      <c r="BE40" s="30">
        <f t="shared" si="16"/>
        <v>0</v>
      </c>
      <c r="BF40" s="30">
        <f t="shared" si="17"/>
        <v>0</v>
      </c>
      <c r="BG40" s="30">
        <f t="shared" si="18"/>
        <v>0</v>
      </c>
      <c r="BH40" s="4" t="s">
        <v>25</v>
      </c>
      <c r="BI40" s="30">
        <f t="shared" si="19"/>
        <v>0</v>
      </c>
      <c r="BJ40" s="4" t="s">
        <v>50</v>
      </c>
      <c r="BK40" s="29" t="s">
        <v>174</v>
      </c>
    </row>
    <row r="41" spans="1:63" s="1" customFormat="1" ht="24.25" customHeight="1">
      <c r="A41" s="48" t="s">
        <v>175</v>
      </c>
      <c r="B41" s="48" t="s">
        <v>46</v>
      </c>
      <c r="C41" s="49" t="s">
        <v>176</v>
      </c>
      <c r="D41" s="50" t="s">
        <v>177</v>
      </c>
      <c r="E41" s="51" t="s">
        <v>69</v>
      </c>
      <c r="F41" s="23">
        <v>0</v>
      </c>
      <c r="G41" s="53">
        <v>54700</v>
      </c>
      <c r="H41" s="53">
        <f t="shared" si="10"/>
        <v>0</v>
      </c>
      <c r="I41" s="24"/>
      <c r="J41" s="5"/>
      <c r="K41" s="25" t="s">
        <v>0</v>
      </c>
      <c r="L41" s="26" t="s">
        <v>12</v>
      </c>
      <c r="M41" s="27">
        <v>36.9</v>
      </c>
      <c r="N41" s="27">
        <f t="shared" si="11"/>
        <v>0</v>
      </c>
      <c r="O41" s="27">
        <v>1.0900000000000001</v>
      </c>
      <c r="P41" s="27">
        <f t="shared" si="12"/>
        <v>0</v>
      </c>
      <c r="Q41" s="27">
        <v>0</v>
      </c>
      <c r="R41" s="28">
        <f t="shared" si="13"/>
        <v>0</v>
      </c>
      <c r="AP41" s="29" t="s">
        <v>50</v>
      </c>
      <c r="AR41" s="29" t="s">
        <v>46</v>
      </c>
      <c r="AS41" s="29" t="s">
        <v>27</v>
      </c>
      <c r="AW41" s="4" t="s">
        <v>44</v>
      </c>
      <c r="BC41" s="30">
        <f t="shared" si="14"/>
        <v>0</v>
      </c>
      <c r="BD41" s="30">
        <f t="shared" si="15"/>
        <v>0</v>
      </c>
      <c r="BE41" s="30">
        <f t="shared" si="16"/>
        <v>0</v>
      </c>
      <c r="BF41" s="30">
        <f t="shared" si="17"/>
        <v>0</v>
      </c>
      <c r="BG41" s="30">
        <f t="shared" si="18"/>
        <v>0</v>
      </c>
      <c r="BH41" s="4" t="s">
        <v>25</v>
      </c>
      <c r="BI41" s="30">
        <f t="shared" si="19"/>
        <v>0</v>
      </c>
      <c r="BJ41" s="4" t="s">
        <v>50</v>
      </c>
      <c r="BK41" s="29" t="s">
        <v>178</v>
      </c>
    </row>
    <row r="42" spans="1:63" s="1" customFormat="1" ht="33" customHeight="1">
      <c r="A42" s="48" t="s">
        <v>179</v>
      </c>
      <c r="B42" s="48" t="s">
        <v>46</v>
      </c>
      <c r="C42" s="49" t="s">
        <v>180</v>
      </c>
      <c r="D42" s="50" t="s">
        <v>181</v>
      </c>
      <c r="E42" s="51" t="s">
        <v>83</v>
      </c>
      <c r="F42" s="23">
        <v>0</v>
      </c>
      <c r="G42" s="53">
        <v>2230</v>
      </c>
      <c r="H42" s="53">
        <f t="shared" si="10"/>
        <v>0</v>
      </c>
      <c r="I42" s="24"/>
      <c r="J42" s="5"/>
      <c r="K42" s="25" t="s">
        <v>0</v>
      </c>
      <c r="L42" s="26" t="s">
        <v>12</v>
      </c>
      <c r="M42" s="27">
        <v>2.5910000000000002</v>
      </c>
      <c r="N42" s="27">
        <f t="shared" si="11"/>
        <v>0</v>
      </c>
      <c r="O42" s="27">
        <v>0.24023</v>
      </c>
      <c r="P42" s="27">
        <f t="shared" si="12"/>
        <v>0</v>
      </c>
      <c r="Q42" s="27">
        <v>0.32900000000000001</v>
      </c>
      <c r="R42" s="28">
        <f t="shared" si="13"/>
        <v>0</v>
      </c>
      <c r="AP42" s="29" t="s">
        <v>50</v>
      </c>
      <c r="AR42" s="29" t="s">
        <v>46</v>
      </c>
      <c r="AS42" s="29" t="s">
        <v>27</v>
      </c>
      <c r="AW42" s="4" t="s">
        <v>44</v>
      </c>
      <c r="BC42" s="30">
        <f t="shared" si="14"/>
        <v>0</v>
      </c>
      <c r="BD42" s="30">
        <f t="shared" si="15"/>
        <v>0</v>
      </c>
      <c r="BE42" s="30">
        <f t="shared" si="16"/>
        <v>0</v>
      </c>
      <c r="BF42" s="30">
        <f t="shared" si="17"/>
        <v>0</v>
      </c>
      <c r="BG42" s="30">
        <f t="shared" si="18"/>
        <v>0</v>
      </c>
      <c r="BH42" s="4" t="s">
        <v>25</v>
      </c>
      <c r="BI42" s="30">
        <f t="shared" si="19"/>
        <v>0</v>
      </c>
      <c r="BJ42" s="4" t="s">
        <v>50</v>
      </c>
      <c r="BK42" s="29" t="s">
        <v>182</v>
      </c>
    </row>
    <row r="43" spans="1:63" s="1" customFormat="1" ht="24.25" customHeight="1">
      <c r="A43" s="48" t="s">
        <v>183</v>
      </c>
      <c r="B43" s="48" t="s">
        <v>46</v>
      </c>
      <c r="C43" s="49" t="s">
        <v>184</v>
      </c>
      <c r="D43" s="50" t="s">
        <v>185</v>
      </c>
      <c r="E43" s="51" t="s">
        <v>83</v>
      </c>
      <c r="F43" s="23">
        <v>0</v>
      </c>
      <c r="G43" s="53">
        <v>4140</v>
      </c>
      <c r="H43" s="53">
        <f t="shared" si="10"/>
        <v>0</v>
      </c>
      <c r="I43" s="24"/>
      <c r="J43" s="5"/>
      <c r="K43" s="25" t="s">
        <v>0</v>
      </c>
      <c r="L43" s="26" t="s">
        <v>12</v>
      </c>
      <c r="M43" s="27">
        <v>2.67</v>
      </c>
      <c r="N43" s="27">
        <f t="shared" si="11"/>
        <v>0</v>
      </c>
      <c r="O43" s="27">
        <v>1.856E-2</v>
      </c>
      <c r="P43" s="27">
        <f t="shared" si="12"/>
        <v>0</v>
      </c>
      <c r="Q43" s="27">
        <v>0</v>
      </c>
      <c r="R43" s="28">
        <f t="shared" si="13"/>
        <v>0</v>
      </c>
      <c r="AP43" s="29" t="s">
        <v>50</v>
      </c>
      <c r="AR43" s="29" t="s">
        <v>46</v>
      </c>
      <c r="AS43" s="29" t="s">
        <v>27</v>
      </c>
      <c r="AW43" s="4" t="s">
        <v>44</v>
      </c>
      <c r="BC43" s="30">
        <f t="shared" si="14"/>
        <v>0</v>
      </c>
      <c r="BD43" s="30">
        <f t="shared" si="15"/>
        <v>0</v>
      </c>
      <c r="BE43" s="30">
        <f t="shared" si="16"/>
        <v>0</v>
      </c>
      <c r="BF43" s="30">
        <f t="shared" si="17"/>
        <v>0</v>
      </c>
      <c r="BG43" s="30">
        <f t="shared" si="18"/>
        <v>0</v>
      </c>
      <c r="BH43" s="4" t="s">
        <v>25</v>
      </c>
      <c r="BI43" s="30">
        <f t="shared" si="19"/>
        <v>0</v>
      </c>
      <c r="BJ43" s="4" t="s">
        <v>50</v>
      </c>
      <c r="BK43" s="29" t="s">
        <v>186</v>
      </c>
    </row>
    <row r="44" spans="1:63" s="1" customFormat="1" ht="24.25" customHeight="1">
      <c r="A44" s="48" t="s">
        <v>187</v>
      </c>
      <c r="B44" s="48" t="s">
        <v>46</v>
      </c>
      <c r="C44" s="49" t="s">
        <v>188</v>
      </c>
      <c r="D44" s="50" t="s">
        <v>189</v>
      </c>
      <c r="E44" s="51" t="s">
        <v>93</v>
      </c>
      <c r="F44" s="23">
        <v>0</v>
      </c>
      <c r="G44" s="53">
        <v>5410</v>
      </c>
      <c r="H44" s="53">
        <f t="shared" si="10"/>
        <v>0</v>
      </c>
      <c r="I44" s="24"/>
      <c r="J44" s="5"/>
      <c r="K44" s="25" t="s">
        <v>0</v>
      </c>
      <c r="L44" s="26" t="s">
        <v>12</v>
      </c>
      <c r="M44" s="27">
        <v>2.4569999999999999</v>
      </c>
      <c r="N44" s="27">
        <f t="shared" si="11"/>
        <v>0</v>
      </c>
      <c r="O44" s="27">
        <v>1.7799999999999999E-3</v>
      </c>
      <c r="P44" s="27">
        <f t="shared" si="12"/>
        <v>0</v>
      </c>
      <c r="Q44" s="27">
        <v>1.0000000000000001E-5</v>
      </c>
      <c r="R44" s="28">
        <f t="shared" si="13"/>
        <v>0</v>
      </c>
      <c r="AP44" s="29" t="s">
        <v>50</v>
      </c>
      <c r="AR44" s="29" t="s">
        <v>46</v>
      </c>
      <c r="AS44" s="29" t="s">
        <v>27</v>
      </c>
      <c r="AW44" s="4" t="s">
        <v>44</v>
      </c>
      <c r="BC44" s="30">
        <f t="shared" si="14"/>
        <v>0</v>
      </c>
      <c r="BD44" s="30">
        <f t="shared" si="15"/>
        <v>0</v>
      </c>
      <c r="BE44" s="30">
        <f t="shared" si="16"/>
        <v>0</v>
      </c>
      <c r="BF44" s="30">
        <f t="shared" si="17"/>
        <v>0</v>
      </c>
      <c r="BG44" s="30">
        <f t="shared" si="18"/>
        <v>0</v>
      </c>
      <c r="BH44" s="4" t="s">
        <v>25</v>
      </c>
      <c r="BI44" s="30">
        <f t="shared" si="19"/>
        <v>0</v>
      </c>
      <c r="BJ44" s="4" t="s">
        <v>50</v>
      </c>
      <c r="BK44" s="29" t="s">
        <v>190</v>
      </c>
    </row>
    <row r="45" spans="1:63" s="1" customFormat="1" ht="33" customHeight="1">
      <c r="A45" s="48" t="s">
        <v>191</v>
      </c>
      <c r="B45" s="48" t="s">
        <v>46</v>
      </c>
      <c r="C45" s="49" t="s">
        <v>192</v>
      </c>
      <c r="D45" s="50" t="s">
        <v>193</v>
      </c>
      <c r="E45" s="51" t="s">
        <v>83</v>
      </c>
      <c r="F45" s="23">
        <v>0</v>
      </c>
      <c r="G45" s="53">
        <v>5400</v>
      </c>
      <c r="H45" s="53">
        <f t="shared" si="10"/>
        <v>0</v>
      </c>
      <c r="I45" s="24"/>
      <c r="J45" s="5"/>
      <c r="K45" s="25" t="s">
        <v>0</v>
      </c>
      <c r="L45" s="26" t="s">
        <v>12</v>
      </c>
      <c r="M45" s="27">
        <v>5.9020000000000001</v>
      </c>
      <c r="N45" s="27">
        <f t="shared" si="11"/>
        <v>0</v>
      </c>
      <c r="O45" s="27">
        <v>0.54552</v>
      </c>
      <c r="P45" s="27">
        <f t="shared" si="12"/>
        <v>0</v>
      </c>
      <c r="Q45" s="27">
        <v>0.68100000000000005</v>
      </c>
      <c r="R45" s="28">
        <f t="shared" si="13"/>
        <v>0</v>
      </c>
      <c r="AP45" s="29" t="s">
        <v>50</v>
      </c>
      <c r="AR45" s="29" t="s">
        <v>46</v>
      </c>
      <c r="AS45" s="29" t="s">
        <v>27</v>
      </c>
      <c r="AW45" s="4" t="s">
        <v>44</v>
      </c>
      <c r="BC45" s="30">
        <f t="shared" si="14"/>
        <v>0</v>
      </c>
      <c r="BD45" s="30">
        <f t="shared" si="15"/>
        <v>0</v>
      </c>
      <c r="BE45" s="30">
        <f t="shared" si="16"/>
        <v>0</v>
      </c>
      <c r="BF45" s="30">
        <f t="shared" si="17"/>
        <v>0</v>
      </c>
      <c r="BG45" s="30">
        <f t="shared" si="18"/>
        <v>0</v>
      </c>
      <c r="BH45" s="4" t="s">
        <v>25</v>
      </c>
      <c r="BI45" s="30">
        <f t="shared" si="19"/>
        <v>0</v>
      </c>
      <c r="BJ45" s="4" t="s">
        <v>50</v>
      </c>
      <c r="BK45" s="29" t="s">
        <v>194</v>
      </c>
    </row>
    <row r="46" spans="1:63" s="1" customFormat="1" ht="33" customHeight="1">
      <c r="A46" s="48" t="s">
        <v>195</v>
      </c>
      <c r="B46" s="48" t="s">
        <v>46</v>
      </c>
      <c r="C46" s="49" t="s">
        <v>196</v>
      </c>
      <c r="D46" s="50" t="s">
        <v>197</v>
      </c>
      <c r="E46" s="51" t="s">
        <v>83</v>
      </c>
      <c r="F46" s="23">
        <v>0</v>
      </c>
      <c r="G46" s="53">
        <v>3560</v>
      </c>
      <c r="H46" s="53">
        <f t="shared" si="10"/>
        <v>0</v>
      </c>
      <c r="I46" s="24"/>
      <c r="J46" s="5"/>
      <c r="K46" s="25" t="s">
        <v>0</v>
      </c>
      <c r="L46" s="26" t="s">
        <v>12</v>
      </c>
      <c r="M46" s="27">
        <v>4.3120000000000003</v>
      </c>
      <c r="N46" s="27">
        <f t="shared" si="11"/>
        <v>0</v>
      </c>
      <c r="O46" s="27">
        <v>2.5950000000000001E-2</v>
      </c>
      <c r="P46" s="27">
        <f t="shared" si="12"/>
        <v>0</v>
      </c>
      <c r="Q46" s="27">
        <v>0</v>
      </c>
      <c r="R46" s="28">
        <f t="shared" si="13"/>
        <v>0</v>
      </c>
      <c r="AP46" s="29" t="s">
        <v>50</v>
      </c>
      <c r="AR46" s="29" t="s">
        <v>46</v>
      </c>
      <c r="AS46" s="29" t="s">
        <v>27</v>
      </c>
      <c r="AW46" s="4" t="s">
        <v>44</v>
      </c>
      <c r="BC46" s="30">
        <f t="shared" si="14"/>
        <v>0</v>
      </c>
      <c r="BD46" s="30">
        <f t="shared" si="15"/>
        <v>0</v>
      </c>
      <c r="BE46" s="30">
        <f t="shared" si="16"/>
        <v>0</v>
      </c>
      <c r="BF46" s="30">
        <f t="shared" si="17"/>
        <v>0</v>
      </c>
      <c r="BG46" s="30">
        <f t="shared" si="18"/>
        <v>0</v>
      </c>
      <c r="BH46" s="4" t="s">
        <v>25</v>
      </c>
      <c r="BI46" s="30">
        <f t="shared" si="19"/>
        <v>0</v>
      </c>
      <c r="BJ46" s="4" t="s">
        <v>50</v>
      </c>
      <c r="BK46" s="29" t="s">
        <v>198</v>
      </c>
    </row>
    <row r="47" spans="1:63" s="1" customFormat="1" ht="44.25" customHeight="1">
      <c r="A47" s="48" t="s">
        <v>199</v>
      </c>
      <c r="B47" s="48" t="s">
        <v>46</v>
      </c>
      <c r="C47" s="49" t="s">
        <v>200</v>
      </c>
      <c r="D47" s="50" t="s">
        <v>201</v>
      </c>
      <c r="E47" s="51" t="s">
        <v>102</v>
      </c>
      <c r="F47" s="23">
        <v>0</v>
      </c>
      <c r="G47" s="53">
        <v>2120</v>
      </c>
      <c r="H47" s="53">
        <f t="shared" si="10"/>
        <v>0</v>
      </c>
      <c r="I47" s="24"/>
      <c r="J47" s="5"/>
      <c r="K47" s="25" t="s">
        <v>0</v>
      </c>
      <c r="L47" s="26" t="s">
        <v>12</v>
      </c>
      <c r="M47" s="27">
        <v>7.0549999999999997</v>
      </c>
      <c r="N47" s="27">
        <f t="shared" si="11"/>
        <v>0</v>
      </c>
      <c r="O47" s="27">
        <v>2.16377</v>
      </c>
      <c r="P47" s="27">
        <f t="shared" si="12"/>
        <v>0</v>
      </c>
      <c r="Q47" s="27">
        <v>0</v>
      </c>
      <c r="R47" s="28">
        <f t="shared" si="13"/>
        <v>0</v>
      </c>
      <c r="AP47" s="29" t="s">
        <v>50</v>
      </c>
      <c r="AR47" s="29" t="s">
        <v>46</v>
      </c>
      <c r="AS47" s="29" t="s">
        <v>27</v>
      </c>
      <c r="AW47" s="4" t="s">
        <v>44</v>
      </c>
      <c r="BC47" s="30">
        <f t="shared" si="14"/>
        <v>0</v>
      </c>
      <c r="BD47" s="30">
        <f t="shared" si="15"/>
        <v>0</v>
      </c>
      <c r="BE47" s="30">
        <f t="shared" si="16"/>
        <v>0</v>
      </c>
      <c r="BF47" s="30">
        <f t="shared" si="17"/>
        <v>0</v>
      </c>
      <c r="BG47" s="30">
        <f t="shared" si="18"/>
        <v>0</v>
      </c>
      <c r="BH47" s="4" t="s">
        <v>25</v>
      </c>
      <c r="BI47" s="30">
        <f t="shared" si="19"/>
        <v>0</v>
      </c>
      <c r="BJ47" s="4" t="s">
        <v>50</v>
      </c>
      <c r="BK47" s="29" t="s">
        <v>202</v>
      </c>
    </row>
    <row r="48" spans="1:63" s="1" customFormat="1" ht="44.25" customHeight="1">
      <c r="A48" s="48" t="s">
        <v>203</v>
      </c>
      <c r="B48" s="48" t="s">
        <v>46</v>
      </c>
      <c r="C48" s="49" t="s">
        <v>204</v>
      </c>
      <c r="D48" s="50" t="s">
        <v>205</v>
      </c>
      <c r="E48" s="51" t="s">
        <v>102</v>
      </c>
      <c r="F48" s="23">
        <v>0</v>
      </c>
      <c r="G48" s="53">
        <v>2320</v>
      </c>
      <c r="H48" s="53">
        <f t="shared" si="10"/>
        <v>0</v>
      </c>
      <c r="I48" s="24"/>
      <c r="J48" s="5"/>
      <c r="K48" s="25" t="s">
        <v>0</v>
      </c>
      <c r="L48" s="26" t="s">
        <v>12</v>
      </c>
      <c r="M48" s="27">
        <v>7.0549999999999997</v>
      </c>
      <c r="N48" s="27">
        <f t="shared" si="11"/>
        <v>0</v>
      </c>
      <c r="O48" s="27">
        <v>2.16377</v>
      </c>
      <c r="P48" s="27">
        <f t="shared" si="12"/>
        <v>0</v>
      </c>
      <c r="Q48" s="27">
        <v>0</v>
      </c>
      <c r="R48" s="28">
        <f t="shared" si="13"/>
        <v>0</v>
      </c>
      <c r="AP48" s="29" t="s">
        <v>50</v>
      </c>
      <c r="AR48" s="29" t="s">
        <v>46</v>
      </c>
      <c r="AS48" s="29" t="s">
        <v>27</v>
      </c>
      <c r="AW48" s="4" t="s">
        <v>44</v>
      </c>
      <c r="BC48" s="30">
        <f t="shared" si="14"/>
        <v>0</v>
      </c>
      <c r="BD48" s="30">
        <f t="shared" si="15"/>
        <v>0</v>
      </c>
      <c r="BE48" s="30">
        <f t="shared" si="16"/>
        <v>0</v>
      </c>
      <c r="BF48" s="30">
        <f t="shared" si="17"/>
        <v>0</v>
      </c>
      <c r="BG48" s="30">
        <f t="shared" si="18"/>
        <v>0</v>
      </c>
      <c r="BH48" s="4" t="s">
        <v>25</v>
      </c>
      <c r="BI48" s="30">
        <f t="shared" si="19"/>
        <v>0</v>
      </c>
      <c r="BJ48" s="4" t="s">
        <v>50</v>
      </c>
      <c r="BK48" s="29" t="s">
        <v>206</v>
      </c>
    </row>
    <row r="49" spans="1:63" s="1" customFormat="1" ht="24.25" customHeight="1">
      <c r="A49" s="48" t="s">
        <v>207</v>
      </c>
      <c r="B49" s="48" t="s">
        <v>46</v>
      </c>
      <c r="C49" s="49" t="s">
        <v>208</v>
      </c>
      <c r="D49" s="50" t="s">
        <v>209</v>
      </c>
      <c r="E49" s="51" t="s">
        <v>83</v>
      </c>
      <c r="F49" s="23">
        <v>0</v>
      </c>
      <c r="G49" s="53">
        <v>806</v>
      </c>
      <c r="H49" s="53">
        <f t="shared" si="10"/>
        <v>0</v>
      </c>
      <c r="I49" s="24"/>
      <c r="J49" s="5"/>
      <c r="K49" s="25" t="s">
        <v>0</v>
      </c>
      <c r="L49" s="26" t="s">
        <v>12</v>
      </c>
      <c r="M49" s="27">
        <v>0.73599999999999999</v>
      </c>
      <c r="N49" s="27">
        <f t="shared" si="11"/>
        <v>0</v>
      </c>
      <c r="O49" s="27">
        <v>8.2580000000000001E-2</v>
      </c>
      <c r="P49" s="27">
        <f t="shared" si="12"/>
        <v>0</v>
      </c>
      <c r="Q49" s="27">
        <v>0</v>
      </c>
      <c r="R49" s="28">
        <f t="shared" si="13"/>
        <v>0</v>
      </c>
      <c r="AP49" s="29" t="s">
        <v>50</v>
      </c>
      <c r="AR49" s="29" t="s">
        <v>46</v>
      </c>
      <c r="AS49" s="29" t="s">
        <v>27</v>
      </c>
      <c r="AW49" s="4" t="s">
        <v>44</v>
      </c>
      <c r="BC49" s="30">
        <f t="shared" si="14"/>
        <v>0</v>
      </c>
      <c r="BD49" s="30">
        <f t="shared" si="15"/>
        <v>0</v>
      </c>
      <c r="BE49" s="30">
        <f t="shared" si="16"/>
        <v>0</v>
      </c>
      <c r="BF49" s="30">
        <f t="shared" si="17"/>
        <v>0</v>
      </c>
      <c r="BG49" s="30">
        <f t="shared" si="18"/>
        <v>0</v>
      </c>
      <c r="BH49" s="4" t="s">
        <v>25</v>
      </c>
      <c r="BI49" s="30">
        <f t="shared" si="19"/>
        <v>0</v>
      </c>
      <c r="BJ49" s="4" t="s">
        <v>50</v>
      </c>
      <c r="BK49" s="29" t="s">
        <v>210</v>
      </c>
    </row>
    <row r="50" spans="1:63" s="1" customFormat="1" ht="24.25" customHeight="1">
      <c r="A50" s="48" t="s">
        <v>211</v>
      </c>
      <c r="B50" s="48" t="s">
        <v>46</v>
      </c>
      <c r="C50" s="49" t="s">
        <v>212</v>
      </c>
      <c r="D50" s="50" t="s">
        <v>213</v>
      </c>
      <c r="E50" s="51" t="s">
        <v>83</v>
      </c>
      <c r="F50" s="23">
        <v>0</v>
      </c>
      <c r="G50" s="53">
        <v>941</v>
      </c>
      <c r="H50" s="53">
        <f t="shared" si="10"/>
        <v>0</v>
      </c>
      <c r="I50" s="24"/>
      <c r="J50" s="5"/>
      <c r="K50" s="25" t="s">
        <v>0</v>
      </c>
      <c r="L50" s="26" t="s">
        <v>12</v>
      </c>
      <c r="M50" s="27">
        <v>0.77900000000000003</v>
      </c>
      <c r="N50" s="27">
        <f t="shared" si="11"/>
        <v>0</v>
      </c>
      <c r="O50" s="27">
        <v>0.12021</v>
      </c>
      <c r="P50" s="27">
        <f t="shared" si="12"/>
        <v>0</v>
      </c>
      <c r="Q50" s="27">
        <v>0</v>
      </c>
      <c r="R50" s="28">
        <f t="shared" si="13"/>
        <v>0</v>
      </c>
      <c r="AP50" s="29" t="s">
        <v>50</v>
      </c>
      <c r="AR50" s="29" t="s">
        <v>46</v>
      </c>
      <c r="AS50" s="29" t="s">
        <v>27</v>
      </c>
      <c r="AW50" s="4" t="s">
        <v>44</v>
      </c>
      <c r="BC50" s="30">
        <f t="shared" si="14"/>
        <v>0</v>
      </c>
      <c r="BD50" s="30">
        <f t="shared" si="15"/>
        <v>0</v>
      </c>
      <c r="BE50" s="30">
        <f t="shared" si="16"/>
        <v>0</v>
      </c>
      <c r="BF50" s="30">
        <f t="shared" si="17"/>
        <v>0</v>
      </c>
      <c r="BG50" s="30">
        <f t="shared" si="18"/>
        <v>0</v>
      </c>
      <c r="BH50" s="4" t="s">
        <v>25</v>
      </c>
      <c r="BI50" s="30">
        <f t="shared" si="19"/>
        <v>0</v>
      </c>
      <c r="BJ50" s="4" t="s">
        <v>50</v>
      </c>
      <c r="BK50" s="29" t="s">
        <v>214</v>
      </c>
    </row>
    <row r="51" spans="1:63" s="1" customFormat="1" ht="24.25" customHeight="1">
      <c r="A51" s="48" t="s">
        <v>215</v>
      </c>
      <c r="B51" s="48" t="s">
        <v>46</v>
      </c>
      <c r="C51" s="49" t="s">
        <v>216</v>
      </c>
      <c r="D51" s="50" t="s">
        <v>217</v>
      </c>
      <c r="E51" s="51" t="s">
        <v>83</v>
      </c>
      <c r="F51" s="23">
        <v>0</v>
      </c>
      <c r="G51" s="53">
        <v>1070</v>
      </c>
      <c r="H51" s="53">
        <f t="shared" si="10"/>
        <v>0</v>
      </c>
      <c r="I51" s="24"/>
      <c r="J51" s="5"/>
      <c r="K51" s="25" t="s">
        <v>0</v>
      </c>
      <c r="L51" s="26" t="s">
        <v>12</v>
      </c>
      <c r="M51" s="27">
        <v>0.85799999999999998</v>
      </c>
      <c r="N51" s="27">
        <f t="shared" si="11"/>
        <v>0</v>
      </c>
      <c r="O51" s="27">
        <v>0.14605000000000001</v>
      </c>
      <c r="P51" s="27">
        <f t="shared" si="12"/>
        <v>0</v>
      </c>
      <c r="Q51" s="27">
        <v>0</v>
      </c>
      <c r="R51" s="28">
        <f t="shared" si="13"/>
        <v>0</v>
      </c>
      <c r="AP51" s="29" t="s">
        <v>50</v>
      </c>
      <c r="AR51" s="29" t="s">
        <v>46</v>
      </c>
      <c r="AS51" s="29" t="s">
        <v>27</v>
      </c>
      <c r="AW51" s="4" t="s">
        <v>44</v>
      </c>
      <c r="BC51" s="30">
        <f t="shared" si="14"/>
        <v>0</v>
      </c>
      <c r="BD51" s="30">
        <f t="shared" si="15"/>
        <v>0</v>
      </c>
      <c r="BE51" s="30">
        <f t="shared" si="16"/>
        <v>0</v>
      </c>
      <c r="BF51" s="30">
        <f t="shared" si="17"/>
        <v>0</v>
      </c>
      <c r="BG51" s="30">
        <f t="shared" si="18"/>
        <v>0</v>
      </c>
      <c r="BH51" s="4" t="s">
        <v>25</v>
      </c>
      <c r="BI51" s="30">
        <f t="shared" si="19"/>
        <v>0</v>
      </c>
      <c r="BJ51" s="4" t="s">
        <v>50</v>
      </c>
      <c r="BK51" s="29" t="s">
        <v>218</v>
      </c>
    </row>
    <row r="52" spans="1:63" s="1" customFormat="1" ht="24.25" customHeight="1">
      <c r="A52" s="48" t="s">
        <v>219</v>
      </c>
      <c r="B52" s="48" t="s">
        <v>46</v>
      </c>
      <c r="C52" s="49" t="s">
        <v>220</v>
      </c>
      <c r="D52" s="50" t="s">
        <v>221</v>
      </c>
      <c r="E52" s="51" t="s">
        <v>83</v>
      </c>
      <c r="F52" s="23">
        <v>0</v>
      </c>
      <c r="G52" s="53">
        <v>935</v>
      </c>
      <c r="H52" s="53">
        <f t="shared" si="10"/>
        <v>0</v>
      </c>
      <c r="I52" s="24"/>
      <c r="J52" s="5"/>
      <c r="K52" s="25" t="s">
        <v>0</v>
      </c>
      <c r="L52" s="26" t="s">
        <v>12</v>
      </c>
      <c r="M52" s="27">
        <v>1.21</v>
      </c>
      <c r="N52" s="27">
        <f t="shared" si="11"/>
        <v>0</v>
      </c>
      <c r="O52" s="27">
        <v>0.17818000000000001</v>
      </c>
      <c r="P52" s="27">
        <f t="shared" si="12"/>
        <v>0</v>
      </c>
      <c r="Q52" s="27">
        <v>0</v>
      </c>
      <c r="R52" s="28">
        <f t="shared" si="13"/>
        <v>0</v>
      </c>
      <c r="AP52" s="29" t="s">
        <v>50</v>
      </c>
      <c r="AR52" s="29" t="s">
        <v>46</v>
      </c>
      <c r="AS52" s="29" t="s">
        <v>27</v>
      </c>
      <c r="AW52" s="4" t="s">
        <v>44</v>
      </c>
      <c r="BC52" s="30">
        <f t="shared" si="14"/>
        <v>0</v>
      </c>
      <c r="BD52" s="30">
        <f t="shared" si="15"/>
        <v>0</v>
      </c>
      <c r="BE52" s="30">
        <f t="shared" si="16"/>
        <v>0</v>
      </c>
      <c r="BF52" s="30">
        <f t="shared" si="17"/>
        <v>0</v>
      </c>
      <c r="BG52" s="30">
        <f t="shared" si="18"/>
        <v>0</v>
      </c>
      <c r="BH52" s="4" t="s">
        <v>25</v>
      </c>
      <c r="BI52" s="30">
        <f t="shared" si="19"/>
        <v>0</v>
      </c>
      <c r="BJ52" s="4" t="s">
        <v>50</v>
      </c>
      <c r="BK52" s="29" t="s">
        <v>222</v>
      </c>
    </row>
    <row r="53" spans="1:63" s="1" customFormat="1" ht="16.5" customHeight="1">
      <c r="A53" s="48" t="s">
        <v>223</v>
      </c>
      <c r="B53" s="48" t="s">
        <v>46</v>
      </c>
      <c r="C53" s="49" t="s">
        <v>224</v>
      </c>
      <c r="D53" s="50" t="s">
        <v>225</v>
      </c>
      <c r="E53" s="51" t="s">
        <v>83</v>
      </c>
      <c r="F53" s="23">
        <v>0</v>
      </c>
      <c r="G53" s="53">
        <v>658</v>
      </c>
      <c r="H53" s="53">
        <f t="shared" si="10"/>
        <v>0</v>
      </c>
      <c r="I53" s="24"/>
      <c r="J53" s="5"/>
      <c r="K53" s="25" t="s">
        <v>0</v>
      </c>
      <c r="L53" s="26" t="s">
        <v>12</v>
      </c>
      <c r="M53" s="27">
        <v>0.40300000000000002</v>
      </c>
      <c r="N53" s="27">
        <f t="shared" si="11"/>
        <v>0</v>
      </c>
      <c r="O53" s="27">
        <v>0.1386</v>
      </c>
      <c r="P53" s="27">
        <f t="shared" si="12"/>
        <v>0</v>
      </c>
      <c r="Q53" s="27">
        <v>0</v>
      </c>
      <c r="R53" s="28">
        <f t="shared" si="13"/>
        <v>0</v>
      </c>
      <c r="AP53" s="29" t="s">
        <v>50</v>
      </c>
      <c r="AR53" s="29" t="s">
        <v>46</v>
      </c>
      <c r="AS53" s="29" t="s">
        <v>27</v>
      </c>
      <c r="AW53" s="4" t="s">
        <v>44</v>
      </c>
      <c r="BC53" s="30">
        <f t="shared" si="14"/>
        <v>0</v>
      </c>
      <c r="BD53" s="30">
        <f t="shared" si="15"/>
        <v>0</v>
      </c>
      <c r="BE53" s="30">
        <f t="shared" si="16"/>
        <v>0</v>
      </c>
      <c r="BF53" s="30">
        <f t="shared" si="17"/>
        <v>0</v>
      </c>
      <c r="BG53" s="30">
        <f t="shared" si="18"/>
        <v>0</v>
      </c>
      <c r="BH53" s="4" t="s">
        <v>25</v>
      </c>
      <c r="BI53" s="30">
        <f t="shared" si="19"/>
        <v>0</v>
      </c>
      <c r="BJ53" s="4" t="s">
        <v>50</v>
      </c>
      <c r="BK53" s="29" t="s">
        <v>226</v>
      </c>
    </row>
    <row r="54" spans="1:63" s="1" customFormat="1" ht="16.5" customHeight="1">
      <c r="A54" s="48" t="s">
        <v>227</v>
      </c>
      <c r="B54" s="48" t="s">
        <v>46</v>
      </c>
      <c r="C54" s="49" t="s">
        <v>228</v>
      </c>
      <c r="D54" s="50" t="s">
        <v>229</v>
      </c>
      <c r="E54" s="51" t="s">
        <v>83</v>
      </c>
      <c r="F54" s="23">
        <v>0</v>
      </c>
      <c r="G54" s="53">
        <v>1220</v>
      </c>
      <c r="H54" s="53">
        <f t="shared" si="10"/>
        <v>0</v>
      </c>
      <c r="I54" s="24"/>
      <c r="J54" s="5"/>
      <c r="K54" s="25" t="s">
        <v>0</v>
      </c>
      <c r="L54" s="26" t="s">
        <v>12</v>
      </c>
      <c r="M54" s="27">
        <v>0.70799999999999996</v>
      </c>
      <c r="N54" s="27">
        <f t="shared" si="11"/>
        <v>0</v>
      </c>
      <c r="O54" s="27">
        <v>0.34645999999999999</v>
      </c>
      <c r="P54" s="27">
        <f t="shared" si="12"/>
        <v>0</v>
      </c>
      <c r="Q54" s="27">
        <v>0</v>
      </c>
      <c r="R54" s="28">
        <f t="shared" si="13"/>
        <v>0</v>
      </c>
      <c r="AP54" s="29" t="s">
        <v>50</v>
      </c>
      <c r="AR54" s="29" t="s">
        <v>46</v>
      </c>
      <c r="AS54" s="29" t="s">
        <v>27</v>
      </c>
      <c r="AW54" s="4" t="s">
        <v>44</v>
      </c>
      <c r="BC54" s="30">
        <f t="shared" si="14"/>
        <v>0</v>
      </c>
      <c r="BD54" s="30">
        <f t="shared" si="15"/>
        <v>0</v>
      </c>
      <c r="BE54" s="30">
        <f t="shared" si="16"/>
        <v>0</v>
      </c>
      <c r="BF54" s="30">
        <f t="shared" si="17"/>
        <v>0</v>
      </c>
      <c r="BG54" s="30">
        <f t="shared" si="18"/>
        <v>0</v>
      </c>
      <c r="BH54" s="4" t="s">
        <v>25</v>
      </c>
      <c r="BI54" s="30">
        <f t="shared" si="19"/>
        <v>0</v>
      </c>
      <c r="BJ54" s="4" t="s">
        <v>50</v>
      </c>
      <c r="BK54" s="29" t="s">
        <v>230</v>
      </c>
    </row>
    <row r="55" spans="1:63" s="1" customFormat="1" ht="16.5" customHeight="1">
      <c r="A55" s="48" t="s">
        <v>231</v>
      </c>
      <c r="B55" s="48" t="s">
        <v>46</v>
      </c>
      <c r="C55" s="49" t="s">
        <v>232</v>
      </c>
      <c r="D55" s="50" t="s">
        <v>233</v>
      </c>
      <c r="E55" s="51" t="s">
        <v>83</v>
      </c>
      <c r="F55" s="23">
        <v>0</v>
      </c>
      <c r="G55" s="53">
        <v>850</v>
      </c>
      <c r="H55" s="53">
        <f t="shared" si="10"/>
        <v>0</v>
      </c>
      <c r="I55" s="24"/>
      <c r="J55" s="5"/>
      <c r="K55" s="25" t="s">
        <v>0</v>
      </c>
      <c r="L55" s="26" t="s">
        <v>12</v>
      </c>
      <c r="M55" s="27">
        <v>0.73399999999999999</v>
      </c>
      <c r="N55" s="27">
        <f t="shared" si="11"/>
        <v>0</v>
      </c>
      <c r="O55" s="27">
        <v>6.4519999999999994E-2</v>
      </c>
      <c r="P55" s="27">
        <f t="shared" si="12"/>
        <v>0</v>
      </c>
      <c r="Q55" s="27">
        <v>0</v>
      </c>
      <c r="R55" s="28">
        <f t="shared" si="13"/>
        <v>0</v>
      </c>
      <c r="AP55" s="29" t="s">
        <v>50</v>
      </c>
      <c r="AR55" s="29" t="s">
        <v>46</v>
      </c>
      <c r="AS55" s="29" t="s">
        <v>27</v>
      </c>
      <c r="AW55" s="4" t="s">
        <v>44</v>
      </c>
      <c r="BC55" s="30">
        <f t="shared" si="14"/>
        <v>0</v>
      </c>
      <c r="BD55" s="30">
        <f t="shared" si="15"/>
        <v>0</v>
      </c>
      <c r="BE55" s="30">
        <f t="shared" si="16"/>
        <v>0</v>
      </c>
      <c r="BF55" s="30">
        <f t="shared" si="17"/>
        <v>0</v>
      </c>
      <c r="BG55" s="30">
        <f t="shared" si="18"/>
        <v>0</v>
      </c>
      <c r="BH55" s="4" t="s">
        <v>25</v>
      </c>
      <c r="BI55" s="30">
        <f t="shared" si="19"/>
        <v>0</v>
      </c>
      <c r="BJ55" s="4" t="s">
        <v>50</v>
      </c>
      <c r="BK55" s="29" t="s">
        <v>234</v>
      </c>
    </row>
    <row r="56" spans="1:63" s="1" customFormat="1" ht="16.5" customHeight="1">
      <c r="A56" s="48" t="s">
        <v>235</v>
      </c>
      <c r="B56" s="48" t="s">
        <v>46</v>
      </c>
      <c r="C56" s="49" t="s">
        <v>236</v>
      </c>
      <c r="D56" s="50" t="s">
        <v>237</v>
      </c>
      <c r="E56" s="51" t="s">
        <v>83</v>
      </c>
      <c r="F56" s="23">
        <v>0</v>
      </c>
      <c r="G56" s="53">
        <v>1020</v>
      </c>
      <c r="H56" s="53">
        <f t="shared" si="10"/>
        <v>0</v>
      </c>
      <c r="I56" s="24"/>
      <c r="J56" s="5"/>
      <c r="K56" s="25" t="s">
        <v>0</v>
      </c>
      <c r="L56" s="26" t="s">
        <v>12</v>
      </c>
      <c r="M56" s="27">
        <v>0.75900000000000001</v>
      </c>
      <c r="N56" s="27">
        <f t="shared" si="11"/>
        <v>0</v>
      </c>
      <c r="O56" s="27">
        <v>7.3480000000000004E-2</v>
      </c>
      <c r="P56" s="27">
        <f t="shared" si="12"/>
        <v>0</v>
      </c>
      <c r="Q56" s="27">
        <v>0</v>
      </c>
      <c r="R56" s="28">
        <f t="shared" si="13"/>
        <v>0</v>
      </c>
      <c r="AP56" s="29" t="s">
        <v>50</v>
      </c>
      <c r="AR56" s="29" t="s">
        <v>46</v>
      </c>
      <c r="AS56" s="29" t="s">
        <v>27</v>
      </c>
      <c r="AW56" s="4" t="s">
        <v>44</v>
      </c>
      <c r="BC56" s="30">
        <f t="shared" si="14"/>
        <v>0</v>
      </c>
      <c r="BD56" s="30">
        <f t="shared" si="15"/>
        <v>0</v>
      </c>
      <c r="BE56" s="30">
        <f t="shared" si="16"/>
        <v>0</v>
      </c>
      <c r="BF56" s="30">
        <f t="shared" si="17"/>
        <v>0</v>
      </c>
      <c r="BG56" s="30">
        <f t="shared" si="18"/>
        <v>0</v>
      </c>
      <c r="BH56" s="4" t="s">
        <v>25</v>
      </c>
      <c r="BI56" s="30">
        <f t="shared" si="19"/>
        <v>0</v>
      </c>
      <c r="BJ56" s="4" t="s">
        <v>50</v>
      </c>
      <c r="BK56" s="29" t="s">
        <v>238</v>
      </c>
    </row>
    <row r="57" spans="1:63" s="3" customFormat="1" ht="22.9" customHeight="1">
      <c r="B57" s="17" t="s">
        <v>17</v>
      </c>
      <c r="C57" s="45" t="s">
        <v>50</v>
      </c>
      <c r="D57" s="45" t="s">
        <v>239</v>
      </c>
      <c r="E57" s="46"/>
      <c r="F57" s="46"/>
      <c r="G57" s="46"/>
      <c r="H57" s="47">
        <f>BI57</f>
        <v>0</v>
      </c>
      <c r="J57" s="16"/>
      <c r="K57" s="18"/>
      <c r="N57" s="19">
        <f>SUM(N58:N67)</f>
        <v>0</v>
      </c>
      <c r="P57" s="19">
        <f>SUM(P58:P67)</f>
        <v>0</v>
      </c>
      <c r="R57" s="20">
        <f>SUM(R58:R67)</f>
        <v>0</v>
      </c>
      <c r="AP57" s="17" t="s">
        <v>25</v>
      </c>
      <c r="AR57" s="21" t="s">
        <v>17</v>
      </c>
      <c r="AS57" s="21" t="s">
        <v>25</v>
      </c>
      <c r="AW57" s="17" t="s">
        <v>44</v>
      </c>
      <c r="BI57" s="22">
        <f>SUM(BI58:BI67)</f>
        <v>0</v>
      </c>
    </row>
    <row r="58" spans="1:63" s="1" customFormat="1" ht="37.9" customHeight="1">
      <c r="A58" s="48" t="s">
        <v>240</v>
      </c>
      <c r="B58" s="48" t="s">
        <v>46</v>
      </c>
      <c r="C58" s="49" t="s">
        <v>241</v>
      </c>
      <c r="D58" s="50" t="s">
        <v>242</v>
      </c>
      <c r="E58" s="51" t="s">
        <v>83</v>
      </c>
      <c r="F58" s="23">
        <v>0</v>
      </c>
      <c r="G58" s="53">
        <v>2330</v>
      </c>
      <c r="H58" s="53">
        <f t="shared" ref="H58:H67" si="20">ROUND(G58*F58,2)</f>
        <v>0</v>
      </c>
      <c r="I58" s="24"/>
      <c r="J58" s="5"/>
      <c r="K58" s="25" t="s">
        <v>0</v>
      </c>
      <c r="L58" s="26" t="s">
        <v>12</v>
      </c>
      <c r="M58" s="27">
        <v>1.3819999999999999</v>
      </c>
      <c r="N58" s="27">
        <f t="shared" ref="N58:N67" si="21">M58*F58</f>
        <v>0</v>
      </c>
      <c r="O58" s="27">
        <v>0.30878</v>
      </c>
      <c r="P58" s="27">
        <f t="shared" ref="P58:P67" si="22">O58*F58</f>
        <v>0</v>
      </c>
      <c r="Q58" s="27">
        <v>0</v>
      </c>
      <c r="R58" s="28">
        <f t="shared" ref="R58:R67" si="23">Q58*F58</f>
        <v>0</v>
      </c>
      <c r="AP58" s="29" t="s">
        <v>50</v>
      </c>
      <c r="AR58" s="29" t="s">
        <v>46</v>
      </c>
      <c r="AS58" s="29" t="s">
        <v>27</v>
      </c>
      <c r="AW58" s="4" t="s">
        <v>44</v>
      </c>
      <c r="BC58" s="30">
        <f t="shared" ref="BC58:BC67" si="24">IF(L58="základní",H58,0)</f>
        <v>0</v>
      </c>
      <c r="BD58" s="30">
        <f t="shared" ref="BD58:BD67" si="25">IF(L58="snížená",H58,0)</f>
        <v>0</v>
      </c>
      <c r="BE58" s="30">
        <f t="shared" ref="BE58:BE67" si="26">IF(L58="zákl. přenesená",H58,0)</f>
        <v>0</v>
      </c>
      <c r="BF58" s="30">
        <f t="shared" ref="BF58:BF67" si="27">IF(L58="sníž. přenesená",H58,0)</f>
        <v>0</v>
      </c>
      <c r="BG58" s="30">
        <f t="shared" ref="BG58:BG67" si="28">IF(L58="nulová",H58,0)</f>
        <v>0</v>
      </c>
      <c r="BH58" s="4" t="s">
        <v>25</v>
      </c>
      <c r="BI58" s="30">
        <f t="shared" ref="BI58:BI67" si="29">ROUND(G58*F58,2)</f>
        <v>0</v>
      </c>
      <c r="BJ58" s="4" t="s">
        <v>50</v>
      </c>
      <c r="BK58" s="29" t="s">
        <v>243</v>
      </c>
    </row>
    <row r="59" spans="1:63" s="1" customFormat="1" ht="37.9" customHeight="1">
      <c r="A59" s="48" t="s">
        <v>244</v>
      </c>
      <c r="B59" s="48" t="s">
        <v>46</v>
      </c>
      <c r="C59" s="49" t="s">
        <v>245</v>
      </c>
      <c r="D59" s="50" t="s">
        <v>246</v>
      </c>
      <c r="E59" s="51" t="s">
        <v>83</v>
      </c>
      <c r="F59" s="23">
        <v>0</v>
      </c>
      <c r="G59" s="53">
        <v>2420</v>
      </c>
      <c r="H59" s="53">
        <f t="shared" si="20"/>
        <v>0</v>
      </c>
      <c r="I59" s="24"/>
      <c r="J59" s="5"/>
      <c r="K59" s="25" t="s">
        <v>0</v>
      </c>
      <c r="L59" s="26" t="s">
        <v>12</v>
      </c>
      <c r="M59" s="27">
        <v>1.3959999999999999</v>
      </c>
      <c r="N59" s="27">
        <f t="shared" si="21"/>
        <v>0</v>
      </c>
      <c r="O59" s="27">
        <v>0.35832999999999998</v>
      </c>
      <c r="P59" s="27">
        <f t="shared" si="22"/>
        <v>0</v>
      </c>
      <c r="Q59" s="27">
        <v>0</v>
      </c>
      <c r="R59" s="28">
        <f t="shared" si="23"/>
        <v>0</v>
      </c>
      <c r="AP59" s="29" t="s">
        <v>50</v>
      </c>
      <c r="AR59" s="29" t="s">
        <v>46</v>
      </c>
      <c r="AS59" s="29" t="s">
        <v>27</v>
      </c>
      <c r="AW59" s="4" t="s">
        <v>44</v>
      </c>
      <c r="BC59" s="30">
        <f t="shared" si="24"/>
        <v>0</v>
      </c>
      <c r="BD59" s="30">
        <f t="shared" si="25"/>
        <v>0</v>
      </c>
      <c r="BE59" s="30">
        <f t="shared" si="26"/>
        <v>0</v>
      </c>
      <c r="BF59" s="30">
        <f t="shared" si="27"/>
        <v>0</v>
      </c>
      <c r="BG59" s="30">
        <f t="shared" si="28"/>
        <v>0</v>
      </c>
      <c r="BH59" s="4" t="s">
        <v>25</v>
      </c>
      <c r="BI59" s="30">
        <f t="shared" si="29"/>
        <v>0</v>
      </c>
      <c r="BJ59" s="4" t="s">
        <v>50</v>
      </c>
      <c r="BK59" s="29" t="s">
        <v>247</v>
      </c>
    </row>
    <row r="60" spans="1:63" s="1" customFormat="1" ht="16.5" customHeight="1">
      <c r="A60" s="48" t="s">
        <v>248</v>
      </c>
      <c r="B60" s="48" t="s">
        <v>46</v>
      </c>
      <c r="C60" s="49" t="s">
        <v>249</v>
      </c>
      <c r="D60" s="50" t="s">
        <v>250</v>
      </c>
      <c r="E60" s="51" t="s">
        <v>49</v>
      </c>
      <c r="F60" s="23">
        <v>0</v>
      </c>
      <c r="G60" s="53">
        <v>4560</v>
      </c>
      <c r="H60" s="53">
        <f t="shared" si="20"/>
        <v>0</v>
      </c>
      <c r="I60" s="24"/>
      <c r="J60" s="5"/>
      <c r="K60" s="25" t="s">
        <v>0</v>
      </c>
      <c r="L60" s="26" t="s">
        <v>12</v>
      </c>
      <c r="M60" s="27">
        <v>1.224</v>
      </c>
      <c r="N60" s="27">
        <f t="shared" si="21"/>
        <v>0</v>
      </c>
      <c r="O60" s="27">
        <v>2.5020099999999998</v>
      </c>
      <c r="P60" s="27">
        <f t="shared" si="22"/>
        <v>0</v>
      </c>
      <c r="Q60" s="27">
        <v>0</v>
      </c>
      <c r="R60" s="28">
        <f t="shared" si="23"/>
        <v>0</v>
      </c>
      <c r="AP60" s="29" t="s">
        <v>50</v>
      </c>
      <c r="AR60" s="29" t="s">
        <v>46</v>
      </c>
      <c r="AS60" s="29" t="s">
        <v>27</v>
      </c>
      <c r="AW60" s="4" t="s">
        <v>44</v>
      </c>
      <c r="BC60" s="30">
        <f t="shared" si="24"/>
        <v>0</v>
      </c>
      <c r="BD60" s="30">
        <f t="shared" si="25"/>
        <v>0</v>
      </c>
      <c r="BE60" s="30">
        <f t="shared" si="26"/>
        <v>0</v>
      </c>
      <c r="BF60" s="30">
        <f t="shared" si="27"/>
        <v>0</v>
      </c>
      <c r="BG60" s="30">
        <f t="shared" si="28"/>
        <v>0</v>
      </c>
      <c r="BH60" s="4" t="s">
        <v>25</v>
      </c>
      <c r="BI60" s="30">
        <f t="shared" si="29"/>
        <v>0</v>
      </c>
      <c r="BJ60" s="4" t="s">
        <v>50</v>
      </c>
      <c r="BK60" s="29" t="s">
        <v>251</v>
      </c>
    </row>
    <row r="61" spans="1:63" s="1" customFormat="1" ht="24.25" customHeight="1">
      <c r="A61" s="48" t="s">
        <v>252</v>
      </c>
      <c r="B61" s="48" t="s">
        <v>46</v>
      </c>
      <c r="C61" s="49" t="s">
        <v>253</v>
      </c>
      <c r="D61" s="50" t="s">
        <v>254</v>
      </c>
      <c r="E61" s="51" t="s">
        <v>83</v>
      </c>
      <c r="F61" s="23">
        <v>0</v>
      </c>
      <c r="G61" s="53">
        <v>599</v>
      </c>
      <c r="H61" s="53">
        <f t="shared" si="20"/>
        <v>0</v>
      </c>
      <c r="I61" s="24"/>
      <c r="J61" s="5"/>
      <c r="K61" s="25" t="s">
        <v>0</v>
      </c>
      <c r="L61" s="26" t="s">
        <v>12</v>
      </c>
      <c r="M61" s="27">
        <v>0.377</v>
      </c>
      <c r="N61" s="27">
        <f t="shared" si="21"/>
        <v>0</v>
      </c>
      <c r="O61" s="27">
        <v>5.3299999999999997E-3</v>
      </c>
      <c r="P61" s="27">
        <f t="shared" si="22"/>
        <v>0</v>
      </c>
      <c r="Q61" s="27">
        <v>0</v>
      </c>
      <c r="R61" s="28">
        <f t="shared" si="23"/>
        <v>0</v>
      </c>
      <c r="AP61" s="29" t="s">
        <v>50</v>
      </c>
      <c r="AR61" s="29" t="s">
        <v>46</v>
      </c>
      <c r="AS61" s="29" t="s">
        <v>27</v>
      </c>
      <c r="AW61" s="4" t="s">
        <v>44</v>
      </c>
      <c r="BC61" s="30">
        <f t="shared" si="24"/>
        <v>0</v>
      </c>
      <c r="BD61" s="30">
        <f t="shared" si="25"/>
        <v>0</v>
      </c>
      <c r="BE61" s="30">
        <f t="shared" si="26"/>
        <v>0</v>
      </c>
      <c r="BF61" s="30">
        <f t="shared" si="27"/>
        <v>0</v>
      </c>
      <c r="BG61" s="30">
        <f t="shared" si="28"/>
        <v>0</v>
      </c>
      <c r="BH61" s="4" t="s">
        <v>25</v>
      </c>
      <c r="BI61" s="30">
        <f t="shared" si="29"/>
        <v>0</v>
      </c>
      <c r="BJ61" s="4" t="s">
        <v>50</v>
      </c>
      <c r="BK61" s="29" t="s">
        <v>255</v>
      </c>
    </row>
    <row r="62" spans="1:63" s="1" customFormat="1" ht="24.25" customHeight="1">
      <c r="A62" s="48" t="s">
        <v>256</v>
      </c>
      <c r="B62" s="48" t="s">
        <v>46</v>
      </c>
      <c r="C62" s="49" t="s">
        <v>257</v>
      </c>
      <c r="D62" s="50" t="s">
        <v>258</v>
      </c>
      <c r="E62" s="51" t="s">
        <v>83</v>
      </c>
      <c r="F62" s="23">
        <v>0</v>
      </c>
      <c r="G62" s="53">
        <v>146</v>
      </c>
      <c r="H62" s="53">
        <f t="shared" si="20"/>
        <v>0</v>
      </c>
      <c r="I62" s="24"/>
      <c r="J62" s="5"/>
      <c r="K62" s="25" t="s">
        <v>0</v>
      </c>
      <c r="L62" s="26" t="s">
        <v>12</v>
      </c>
      <c r="M62" s="27">
        <v>0.22500000000000001</v>
      </c>
      <c r="N62" s="27">
        <f t="shared" si="21"/>
        <v>0</v>
      </c>
      <c r="O62" s="27">
        <v>0</v>
      </c>
      <c r="P62" s="27">
        <f t="shared" si="22"/>
        <v>0</v>
      </c>
      <c r="Q62" s="27">
        <v>0</v>
      </c>
      <c r="R62" s="28">
        <f t="shared" si="23"/>
        <v>0</v>
      </c>
      <c r="AP62" s="29" t="s">
        <v>50</v>
      </c>
      <c r="AR62" s="29" t="s">
        <v>46</v>
      </c>
      <c r="AS62" s="29" t="s">
        <v>27</v>
      </c>
      <c r="AW62" s="4" t="s">
        <v>44</v>
      </c>
      <c r="BC62" s="30">
        <f t="shared" si="24"/>
        <v>0</v>
      </c>
      <c r="BD62" s="30">
        <f t="shared" si="25"/>
        <v>0</v>
      </c>
      <c r="BE62" s="30">
        <f t="shared" si="26"/>
        <v>0</v>
      </c>
      <c r="BF62" s="30">
        <f t="shared" si="27"/>
        <v>0</v>
      </c>
      <c r="BG62" s="30">
        <f t="shared" si="28"/>
        <v>0</v>
      </c>
      <c r="BH62" s="4" t="s">
        <v>25</v>
      </c>
      <c r="BI62" s="30">
        <f t="shared" si="29"/>
        <v>0</v>
      </c>
      <c r="BJ62" s="4" t="s">
        <v>50</v>
      </c>
      <c r="BK62" s="29" t="s">
        <v>259</v>
      </c>
    </row>
    <row r="63" spans="1:63" s="1" customFormat="1" ht="24.25" customHeight="1">
      <c r="A63" s="48" t="s">
        <v>260</v>
      </c>
      <c r="B63" s="48" t="s">
        <v>46</v>
      </c>
      <c r="C63" s="49" t="s">
        <v>261</v>
      </c>
      <c r="D63" s="50" t="s">
        <v>262</v>
      </c>
      <c r="E63" s="51" t="s">
        <v>83</v>
      </c>
      <c r="F63" s="23">
        <v>0</v>
      </c>
      <c r="G63" s="53">
        <v>221</v>
      </c>
      <c r="H63" s="53">
        <f t="shared" si="20"/>
        <v>0</v>
      </c>
      <c r="I63" s="24"/>
      <c r="J63" s="5"/>
      <c r="K63" s="25" t="s">
        <v>0</v>
      </c>
      <c r="L63" s="26" t="s">
        <v>12</v>
      </c>
      <c r="M63" s="27">
        <v>0.2</v>
      </c>
      <c r="N63" s="27">
        <f t="shared" si="21"/>
        <v>0</v>
      </c>
      <c r="O63" s="27">
        <v>8.8000000000000003E-4</v>
      </c>
      <c r="P63" s="27">
        <f t="shared" si="22"/>
        <v>0</v>
      </c>
      <c r="Q63" s="27">
        <v>0</v>
      </c>
      <c r="R63" s="28">
        <f t="shared" si="23"/>
        <v>0</v>
      </c>
      <c r="AP63" s="29" t="s">
        <v>50</v>
      </c>
      <c r="AR63" s="29" t="s">
        <v>46</v>
      </c>
      <c r="AS63" s="29" t="s">
        <v>27</v>
      </c>
      <c r="AW63" s="4" t="s">
        <v>44</v>
      </c>
      <c r="BC63" s="30">
        <f t="shared" si="24"/>
        <v>0</v>
      </c>
      <c r="BD63" s="30">
        <f t="shared" si="25"/>
        <v>0</v>
      </c>
      <c r="BE63" s="30">
        <f t="shared" si="26"/>
        <v>0</v>
      </c>
      <c r="BF63" s="30">
        <f t="shared" si="27"/>
        <v>0</v>
      </c>
      <c r="BG63" s="30">
        <f t="shared" si="28"/>
        <v>0</v>
      </c>
      <c r="BH63" s="4" t="s">
        <v>25</v>
      </c>
      <c r="BI63" s="30">
        <f t="shared" si="29"/>
        <v>0</v>
      </c>
      <c r="BJ63" s="4" t="s">
        <v>50</v>
      </c>
      <c r="BK63" s="29" t="s">
        <v>263</v>
      </c>
    </row>
    <row r="64" spans="1:63" s="1" customFormat="1" ht="24.25" customHeight="1">
      <c r="A64" s="48" t="s">
        <v>264</v>
      </c>
      <c r="B64" s="48" t="s">
        <v>46</v>
      </c>
      <c r="C64" s="49" t="s">
        <v>265</v>
      </c>
      <c r="D64" s="50" t="s">
        <v>266</v>
      </c>
      <c r="E64" s="51" t="s">
        <v>83</v>
      </c>
      <c r="F64" s="23">
        <v>0</v>
      </c>
      <c r="G64" s="53">
        <v>67.7</v>
      </c>
      <c r="H64" s="53">
        <f t="shared" si="20"/>
        <v>0</v>
      </c>
      <c r="I64" s="24"/>
      <c r="J64" s="5"/>
      <c r="K64" s="25" t="s">
        <v>0</v>
      </c>
      <c r="L64" s="26" t="s">
        <v>12</v>
      </c>
      <c r="M64" s="27">
        <v>0.105</v>
      </c>
      <c r="N64" s="27">
        <f t="shared" si="21"/>
        <v>0</v>
      </c>
      <c r="O64" s="27">
        <v>0</v>
      </c>
      <c r="P64" s="27">
        <f t="shared" si="22"/>
        <v>0</v>
      </c>
      <c r="Q64" s="27">
        <v>0</v>
      </c>
      <c r="R64" s="28">
        <f t="shared" si="23"/>
        <v>0</v>
      </c>
      <c r="AP64" s="29" t="s">
        <v>50</v>
      </c>
      <c r="AR64" s="29" t="s">
        <v>46</v>
      </c>
      <c r="AS64" s="29" t="s">
        <v>27</v>
      </c>
      <c r="AW64" s="4" t="s">
        <v>44</v>
      </c>
      <c r="BC64" s="30">
        <f t="shared" si="24"/>
        <v>0</v>
      </c>
      <c r="BD64" s="30">
        <f t="shared" si="25"/>
        <v>0</v>
      </c>
      <c r="BE64" s="30">
        <f t="shared" si="26"/>
        <v>0</v>
      </c>
      <c r="BF64" s="30">
        <f t="shared" si="27"/>
        <v>0</v>
      </c>
      <c r="BG64" s="30">
        <f t="shared" si="28"/>
        <v>0</v>
      </c>
      <c r="BH64" s="4" t="s">
        <v>25</v>
      </c>
      <c r="BI64" s="30">
        <f t="shared" si="29"/>
        <v>0</v>
      </c>
      <c r="BJ64" s="4" t="s">
        <v>50</v>
      </c>
      <c r="BK64" s="29" t="s">
        <v>267</v>
      </c>
    </row>
    <row r="65" spans="1:63" s="1" customFormat="1" ht="16.5" customHeight="1">
      <c r="A65" s="48" t="s">
        <v>268</v>
      </c>
      <c r="B65" s="48" t="s">
        <v>46</v>
      </c>
      <c r="C65" s="49" t="s">
        <v>269</v>
      </c>
      <c r="D65" s="50" t="s">
        <v>270</v>
      </c>
      <c r="E65" s="51" t="s">
        <v>69</v>
      </c>
      <c r="F65" s="23">
        <v>0</v>
      </c>
      <c r="G65" s="53">
        <v>56800</v>
      </c>
      <c r="H65" s="53">
        <f t="shared" si="20"/>
        <v>0</v>
      </c>
      <c r="I65" s="24"/>
      <c r="J65" s="5"/>
      <c r="K65" s="25" t="s">
        <v>0</v>
      </c>
      <c r="L65" s="26" t="s">
        <v>12</v>
      </c>
      <c r="M65" s="27">
        <v>27.83</v>
      </c>
      <c r="N65" s="27">
        <f t="shared" si="21"/>
        <v>0</v>
      </c>
      <c r="O65" s="27">
        <v>1.05555</v>
      </c>
      <c r="P65" s="27">
        <f t="shared" si="22"/>
        <v>0</v>
      </c>
      <c r="Q65" s="27">
        <v>0</v>
      </c>
      <c r="R65" s="28">
        <f t="shared" si="23"/>
        <v>0</v>
      </c>
      <c r="AP65" s="29" t="s">
        <v>50</v>
      </c>
      <c r="AR65" s="29" t="s">
        <v>46</v>
      </c>
      <c r="AS65" s="29" t="s">
        <v>27</v>
      </c>
      <c r="AW65" s="4" t="s">
        <v>44</v>
      </c>
      <c r="BC65" s="30">
        <f t="shared" si="24"/>
        <v>0</v>
      </c>
      <c r="BD65" s="30">
        <f t="shared" si="25"/>
        <v>0</v>
      </c>
      <c r="BE65" s="30">
        <f t="shared" si="26"/>
        <v>0</v>
      </c>
      <c r="BF65" s="30">
        <f t="shared" si="27"/>
        <v>0</v>
      </c>
      <c r="BG65" s="30">
        <f t="shared" si="28"/>
        <v>0</v>
      </c>
      <c r="BH65" s="4" t="s">
        <v>25</v>
      </c>
      <c r="BI65" s="30">
        <f t="shared" si="29"/>
        <v>0</v>
      </c>
      <c r="BJ65" s="4" t="s">
        <v>50</v>
      </c>
      <c r="BK65" s="29" t="s">
        <v>271</v>
      </c>
    </row>
    <row r="66" spans="1:63" s="1" customFormat="1" ht="24.25" customHeight="1">
      <c r="A66" s="48" t="s">
        <v>272</v>
      </c>
      <c r="B66" s="48" t="s">
        <v>46</v>
      </c>
      <c r="C66" s="49" t="s">
        <v>273</v>
      </c>
      <c r="D66" s="50" t="s">
        <v>274</v>
      </c>
      <c r="E66" s="51" t="s">
        <v>93</v>
      </c>
      <c r="F66" s="23">
        <v>0</v>
      </c>
      <c r="G66" s="53">
        <v>860</v>
      </c>
      <c r="H66" s="53">
        <f t="shared" si="20"/>
        <v>0</v>
      </c>
      <c r="I66" s="24"/>
      <c r="J66" s="5"/>
      <c r="K66" s="25" t="s">
        <v>0</v>
      </c>
      <c r="L66" s="26" t="s">
        <v>12</v>
      </c>
      <c r="M66" s="27">
        <v>0.40699999999999997</v>
      </c>
      <c r="N66" s="27">
        <f t="shared" si="21"/>
        <v>0</v>
      </c>
      <c r="O66" s="27">
        <v>0.19428999999999999</v>
      </c>
      <c r="P66" s="27">
        <f t="shared" si="22"/>
        <v>0</v>
      </c>
      <c r="Q66" s="27">
        <v>0</v>
      </c>
      <c r="R66" s="28">
        <f t="shared" si="23"/>
        <v>0</v>
      </c>
      <c r="AP66" s="29" t="s">
        <v>50</v>
      </c>
      <c r="AR66" s="29" t="s">
        <v>46</v>
      </c>
      <c r="AS66" s="29" t="s">
        <v>27</v>
      </c>
      <c r="AW66" s="4" t="s">
        <v>44</v>
      </c>
      <c r="BC66" s="30">
        <f t="shared" si="24"/>
        <v>0</v>
      </c>
      <c r="BD66" s="30">
        <f t="shared" si="25"/>
        <v>0</v>
      </c>
      <c r="BE66" s="30">
        <f t="shared" si="26"/>
        <v>0</v>
      </c>
      <c r="BF66" s="30">
        <f t="shared" si="27"/>
        <v>0</v>
      </c>
      <c r="BG66" s="30">
        <f t="shared" si="28"/>
        <v>0</v>
      </c>
      <c r="BH66" s="4" t="s">
        <v>25</v>
      </c>
      <c r="BI66" s="30">
        <f t="shared" si="29"/>
        <v>0</v>
      </c>
      <c r="BJ66" s="4" t="s">
        <v>50</v>
      </c>
      <c r="BK66" s="29" t="s">
        <v>275</v>
      </c>
    </row>
    <row r="67" spans="1:63" s="1" customFormat="1" ht="24.25" customHeight="1">
      <c r="A67" s="48" t="s">
        <v>276</v>
      </c>
      <c r="B67" s="48" t="s">
        <v>46</v>
      </c>
      <c r="C67" s="49" t="s">
        <v>277</v>
      </c>
      <c r="D67" s="50" t="s">
        <v>278</v>
      </c>
      <c r="E67" s="51" t="s">
        <v>93</v>
      </c>
      <c r="F67" s="23">
        <v>0</v>
      </c>
      <c r="G67" s="53">
        <v>552</v>
      </c>
      <c r="H67" s="53">
        <f t="shared" si="20"/>
        <v>0</v>
      </c>
      <c r="I67" s="24"/>
      <c r="J67" s="5"/>
      <c r="K67" s="25" t="s">
        <v>0</v>
      </c>
      <c r="L67" s="26" t="s">
        <v>12</v>
      </c>
      <c r="M67" s="27">
        <v>0.222</v>
      </c>
      <c r="N67" s="27">
        <f t="shared" si="21"/>
        <v>0</v>
      </c>
      <c r="O67" s="27">
        <v>0.18051</v>
      </c>
      <c r="P67" s="27">
        <f t="shared" si="22"/>
        <v>0</v>
      </c>
      <c r="Q67" s="27">
        <v>0</v>
      </c>
      <c r="R67" s="28">
        <f t="shared" si="23"/>
        <v>0</v>
      </c>
      <c r="AP67" s="29" t="s">
        <v>50</v>
      </c>
      <c r="AR67" s="29" t="s">
        <v>46</v>
      </c>
      <c r="AS67" s="29" t="s">
        <v>27</v>
      </c>
      <c r="AW67" s="4" t="s">
        <v>44</v>
      </c>
      <c r="BC67" s="30">
        <f t="shared" si="24"/>
        <v>0</v>
      </c>
      <c r="BD67" s="30">
        <f t="shared" si="25"/>
        <v>0</v>
      </c>
      <c r="BE67" s="30">
        <f t="shared" si="26"/>
        <v>0</v>
      </c>
      <c r="BF67" s="30">
        <f t="shared" si="27"/>
        <v>0</v>
      </c>
      <c r="BG67" s="30">
        <f t="shared" si="28"/>
        <v>0</v>
      </c>
      <c r="BH67" s="4" t="s">
        <v>25</v>
      </c>
      <c r="BI67" s="30">
        <f t="shared" si="29"/>
        <v>0</v>
      </c>
      <c r="BJ67" s="4" t="s">
        <v>50</v>
      </c>
      <c r="BK67" s="29" t="s">
        <v>279</v>
      </c>
    </row>
    <row r="68" spans="1:63" s="3" customFormat="1" ht="22.9" customHeight="1">
      <c r="B68" s="17" t="s">
        <v>17</v>
      </c>
      <c r="C68" s="45" t="s">
        <v>66</v>
      </c>
      <c r="D68" s="45" t="s">
        <v>280</v>
      </c>
      <c r="E68" s="46"/>
      <c r="F68" s="46"/>
      <c r="G68" s="46"/>
      <c r="H68" s="47">
        <f>BI68</f>
        <v>2432.17</v>
      </c>
      <c r="J68" s="16"/>
      <c r="K68" s="18"/>
      <c r="N68" s="19">
        <f>N69+N81+N90+N103</f>
        <v>2.2679240000000003</v>
      </c>
      <c r="P68" s="19">
        <f>P69+P81+P90+P103</f>
        <v>6.8365760000000012E-2</v>
      </c>
      <c r="R68" s="20">
        <f>R69+R81+R90+R103</f>
        <v>0</v>
      </c>
      <c r="AP68" s="17" t="s">
        <v>25</v>
      </c>
      <c r="AR68" s="21" t="s">
        <v>17</v>
      </c>
      <c r="AS68" s="21" t="s">
        <v>25</v>
      </c>
      <c r="AW68" s="17" t="s">
        <v>44</v>
      </c>
      <c r="BI68" s="22">
        <f>BI69+BI81+BI90+BI103</f>
        <v>2432.17</v>
      </c>
    </row>
    <row r="69" spans="1:63" s="3" customFormat="1" ht="20.9" customHeight="1">
      <c r="B69" s="17" t="s">
        <v>17</v>
      </c>
      <c r="C69" s="45" t="s">
        <v>281</v>
      </c>
      <c r="D69" s="45" t="s">
        <v>282</v>
      </c>
      <c r="H69" s="47">
        <f>BI69</f>
        <v>0</v>
      </c>
      <c r="J69" s="16"/>
      <c r="K69" s="18"/>
      <c r="N69" s="19">
        <f>SUM(N70:N80)</f>
        <v>0</v>
      </c>
      <c r="P69" s="19">
        <f>SUM(P70:P80)</f>
        <v>0</v>
      </c>
      <c r="R69" s="20">
        <f>SUM(R70:R80)</f>
        <v>0</v>
      </c>
      <c r="AP69" s="17" t="s">
        <v>25</v>
      </c>
      <c r="AR69" s="21" t="s">
        <v>17</v>
      </c>
      <c r="AS69" s="21" t="s">
        <v>27</v>
      </c>
      <c r="AW69" s="17" t="s">
        <v>44</v>
      </c>
      <c r="BI69" s="22">
        <f>SUM(BI70:BI80)</f>
        <v>0</v>
      </c>
    </row>
    <row r="70" spans="1:63" s="1" customFormat="1" ht="24.25" customHeight="1">
      <c r="A70" s="48" t="s">
        <v>283</v>
      </c>
      <c r="B70" s="48" t="s">
        <v>46</v>
      </c>
      <c r="C70" s="49" t="s">
        <v>284</v>
      </c>
      <c r="D70" s="50" t="s">
        <v>285</v>
      </c>
      <c r="E70" s="51" t="s">
        <v>83</v>
      </c>
      <c r="F70" s="23">
        <v>0</v>
      </c>
      <c r="G70" s="53">
        <v>92</v>
      </c>
      <c r="H70" s="53">
        <f t="shared" ref="H70:H80" si="30">ROUND(G70*F70,2)</f>
        <v>0</v>
      </c>
      <c r="I70" s="24"/>
      <c r="J70" s="5"/>
      <c r="K70" s="25" t="s">
        <v>0</v>
      </c>
      <c r="L70" s="26" t="s">
        <v>12</v>
      </c>
      <c r="M70" s="27">
        <v>0.14799999999999999</v>
      </c>
      <c r="N70" s="27">
        <f t="shared" ref="N70:N80" si="31">M70*F70</f>
        <v>0</v>
      </c>
      <c r="O70" s="27">
        <v>2.5999999999999998E-4</v>
      </c>
      <c r="P70" s="27">
        <f t="shared" ref="P70:P80" si="32">O70*F70</f>
        <v>0</v>
      </c>
      <c r="Q70" s="27">
        <v>0</v>
      </c>
      <c r="R70" s="28">
        <f t="shared" ref="R70:R80" si="33">Q70*F70</f>
        <v>0</v>
      </c>
      <c r="AP70" s="29" t="s">
        <v>50</v>
      </c>
      <c r="AR70" s="29" t="s">
        <v>46</v>
      </c>
      <c r="AS70" s="29" t="s">
        <v>55</v>
      </c>
      <c r="AW70" s="4" t="s">
        <v>44</v>
      </c>
      <c r="BC70" s="30">
        <f t="shared" ref="BC70:BC80" si="34">IF(L70="základní",H70,0)</f>
        <v>0</v>
      </c>
      <c r="BD70" s="30">
        <f t="shared" ref="BD70:BD80" si="35">IF(L70="snížená",H70,0)</f>
        <v>0</v>
      </c>
      <c r="BE70" s="30">
        <f t="shared" ref="BE70:BE80" si="36">IF(L70="zákl. přenesená",H70,0)</f>
        <v>0</v>
      </c>
      <c r="BF70" s="30">
        <f t="shared" ref="BF70:BF80" si="37">IF(L70="sníž. přenesená",H70,0)</f>
        <v>0</v>
      </c>
      <c r="BG70" s="30">
        <f t="shared" ref="BG70:BG80" si="38">IF(L70="nulová",H70,0)</f>
        <v>0</v>
      </c>
      <c r="BH70" s="4" t="s">
        <v>25</v>
      </c>
      <c r="BI70" s="30">
        <f t="shared" ref="BI70:BI80" si="39">ROUND(G70*F70,2)</f>
        <v>0</v>
      </c>
      <c r="BJ70" s="4" t="s">
        <v>50</v>
      </c>
      <c r="BK70" s="29" t="s">
        <v>286</v>
      </c>
    </row>
    <row r="71" spans="1:63" s="1" customFormat="1" ht="24.25" customHeight="1">
      <c r="A71" s="48" t="s">
        <v>287</v>
      </c>
      <c r="B71" s="48" t="s">
        <v>46</v>
      </c>
      <c r="C71" s="49" t="s">
        <v>288</v>
      </c>
      <c r="D71" s="50" t="s">
        <v>289</v>
      </c>
      <c r="E71" s="51" t="s">
        <v>83</v>
      </c>
      <c r="F71" s="23">
        <v>0</v>
      </c>
      <c r="G71" s="53">
        <v>430</v>
      </c>
      <c r="H71" s="53">
        <f t="shared" si="30"/>
        <v>0</v>
      </c>
      <c r="I71" s="24"/>
      <c r="J71" s="5"/>
      <c r="K71" s="25" t="s">
        <v>0</v>
      </c>
      <c r="L71" s="26" t="s">
        <v>12</v>
      </c>
      <c r="M71" s="27">
        <v>0.56999999999999995</v>
      </c>
      <c r="N71" s="27">
        <f t="shared" si="31"/>
        <v>0</v>
      </c>
      <c r="O71" s="27">
        <v>1.8380000000000001E-2</v>
      </c>
      <c r="P71" s="27">
        <f t="shared" si="32"/>
        <v>0</v>
      </c>
      <c r="Q71" s="27">
        <v>0</v>
      </c>
      <c r="R71" s="28">
        <f t="shared" si="33"/>
        <v>0</v>
      </c>
      <c r="AP71" s="29" t="s">
        <v>50</v>
      </c>
      <c r="AR71" s="29" t="s">
        <v>46</v>
      </c>
      <c r="AS71" s="29" t="s">
        <v>55</v>
      </c>
      <c r="AW71" s="4" t="s">
        <v>44</v>
      </c>
      <c r="BC71" s="30">
        <f t="shared" si="34"/>
        <v>0</v>
      </c>
      <c r="BD71" s="30">
        <f t="shared" si="35"/>
        <v>0</v>
      </c>
      <c r="BE71" s="30">
        <f t="shared" si="36"/>
        <v>0</v>
      </c>
      <c r="BF71" s="30">
        <f t="shared" si="37"/>
        <v>0</v>
      </c>
      <c r="BG71" s="30">
        <f t="shared" si="38"/>
        <v>0</v>
      </c>
      <c r="BH71" s="4" t="s">
        <v>25</v>
      </c>
      <c r="BI71" s="30">
        <f t="shared" si="39"/>
        <v>0</v>
      </c>
      <c r="BJ71" s="4" t="s">
        <v>50</v>
      </c>
      <c r="BK71" s="29" t="s">
        <v>290</v>
      </c>
    </row>
    <row r="72" spans="1:63" s="1" customFormat="1" ht="24.25" customHeight="1">
      <c r="A72" s="48" t="s">
        <v>291</v>
      </c>
      <c r="B72" s="48" t="s">
        <v>46</v>
      </c>
      <c r="C72" s="49" t="s">
        <v>292</v>
      </c>
      <c r="D72" s="50" t="s">
        <v>293</v>
      </c>
      <c r="E72" s="51" t="s">
        <v>83</v>
      </c>
      <c r="F72" s="23">
        <v>0</v>
      </c>
      <c r="G72" s="53">
        <v>93.4</v>
      </c>
      <c r="H72" s="53">
        <f t="shared" si="30"/>
        <v>0</v>
      </c>
      <c r="I72" s="24"/>
      <c r="J72" s="5"/>
      <c r="K72" s="25" t="s">
        <v>0</v>
      </c>
      <c r="L72" s="26" t="s">
        <v>12</v>
      </c>
      <c r="M72" s="27">
        <v>0.1</v>
      </c>
      <c r="N72" s="27">
        <f t="shared" si="31"/>
        <v>0</v>
      </c>
      <c r="O72" s="27">
        <v>7.9000000000000008E-3</v>
      </c>
      <c r="P72" s="27">
        <f t="shared" si="32"/>
        <v>0</v>
      </c>
      <c r="Q72" s="27">
        <v>0</v>
      </c>
      <c r="R72" s="28">
        <f t="shared" si="33"/>
        <v>0</v>
      </c>
      <c r="AP72" s="29" t="s">
        <v>50</v>
      </c>
      <c r="AR72" s="29" t="s">
        <v>46</v>
      </c>
      <c r="AS72" s="29" t="s">
        <v>55</v>
      </c>
      <c r="AW72" s="4" t="s">
        <v>44</v>
      </c>
      <c r="BC72" s="30">
        <f t="shared" si="34"/>
        <v>0</v>
      </c>
      <c r="BD72" s="30">
        <f t="shared" si="35"/>
        <v>0</v>
      </c>
      <c r="BE72" s="30">
        <f t="shared" si="36"/>
        <v>0</v>
      </c>
      <c r="BF72" s="30">
        <f t="shared" si="37"/>
        <v>0</v>
      </c>
      <c r="BG72" s="30">
        <f t="shared" si="38"/>
        <v>0</v>
      </c>
      <c r="BH72" s="4" t="s">
        <v>25</v>
      </c>
      <c r="BI72" s="30">
        <f t="shared" si="39"/>
        <v>0</v>
      </c>
      <c r="BJ72" s="4" t="s">
        <v>50</v>
      </c>
      <c r="BK72" s="29" t="s">
        <v>294</v>
      </c>
    </row>
    <row r="73" spans="1:63" s="1" customFormat="1" ht="24.25" customHeight="1">
      <c r="A73" s="48" t="s">
        <v>281</v>
      </c>
      <c r="B73" s="48" t="s">
        <v>46</v>
      </c>
      <c r="C73" s="49" t="s">
        <v>295</v>
      </c>
      <c r="D73" s="50" t="s">
        <v>296</v>
      </c>
      <c r="E73" s="51" t="s">
        <v>83</v>
      </c>
      <c r="F73" s="23">
        <v>0</v>
      </c>
      <c r="G73" s="53">
        <v>71.7</v>
      </c>
      <c r="H73" s="53">
        <f t="shared" si="30"/>
        <v>0</v>
      </c>
      <c r="I73" s="24"/>
      <c r="J73" s="5"/>
      <c r="K73" s="25" t="s">
        <v>0</v>
      </c>
      <c r="L73" s="26" t="s">
        <v>12</v>
      </c>
      <c r="M73" s="27">
        <v>0.104</v>
      </c>
      <c r="N73" s="27">
        <f t="shared" si="31"/>
        <v>0</v>
      </c>
      <c r="O73" s="27">
        <v>2.5999999999999998E-4</v>
      </c>
      <c r="P73" s="27">
        <f t="shared" si="32"/>
        <v>0</v>
      </c>
      <c r="Q73" s="27">
        <v>0</v>
      </c>
      <c r="R73" s="28">
        <f t="shared" si="33"/>
        <v>0</v>
      </c>
      <c r="AP73" s="29" t="s">
        <v>50</v>
      </c>
      <c r="AR73" s="29" t="s">
        <v>46</v>
      </c>
      <c r="AS73" s="29" t="s">
        <v>55</v>
      </c>
      <c r="AW73" s="4" t="s">
        <v>44</v>
      </c>
      <c r="BC73" s="30">
        <f t="shared" si="34"/>
        <v>0</v>
      </c>
      <c r="BD73" s="30">
        <f t="shared" si="35"/>
        <v>0</v>
      </c>
      <c r="BE73" s="30">
        <f t="shared" si="36"/>
        <v>0</v>
      </c>
      <c r="BF73" s="30">
        <f t="shared" si="37"/>
        <v>0</v>
      </c>
      <c r="BG73" s="30">
        <f t="shared" si="38"/>
        <v>0</v>
      </c>
      <c r="BH73" s="4" t="s">
        <v>25</v>
      </c>
      <c r="BI73" s="30">
        <f t="shared" si="39"/>
        <v>0</v>
      </c>
      <c r="BJ73" s="4" t="s">
        <v>50</v>
      </c>
      <c r="BK73" s="29" t="s">
        <v>297</v>
      </c>
    </row>
    <row r="74" spans="1:63" s="1" customFormat="1" ht="21.75" customHeight="1">
      <c r="A74" s="48" t="s">
        <v>298</v>
      </c>
      <c r="B74" s="48" t="s">
        <v>46</v>
      </c>
      <c r="C74" s="49" t="s">
        <v>299</v>
      </c>
      <c r="D74" s="50" t="s">
        <v>300</v>
      </c>
      <c r="E74" s="51" t="s">
        <v>83</v>
      </c>
      <c r="F74" s="23">
        <v>0</v>
      </c>
      <c r="G74" s="53">
        <v>172</v>
      </c>
      <c r="H74" s="53">
        <f t="shared" si="30"/>
        <v>0</v>
      </c>
      <c r="I74" s="24"/>
      <c r="J74" s="5"/>
      <c r="K74" s="25" t="s">
        <v>0</v>
      </c>
      <c r="L74" s="26" t="s">
        <v>12</v>
      </c>
      <c r="M74" s="27">
        <v>0.27</v>
      </c>
      <c r="N74" s="27">
        <f t="shared" si="31"/>
        <v>0</v>
      </c>
      <c r="O74" s="27">
        <v>2.5000000000000001E-3</v>
      </c>
      <c r="P74" s="27">
        <f t="shared" si="32"/>
        <v>0</v>
      </c>
      <c r="Q74" s="27">
        <v>0</v>
      </c>
      <c r="R74" s="28">
        <f t="shared" si="33"/>
        <v>0</v>
      </c>
      <c r="AP74" s="29" t="s">
        <v>50</v>
      </c>
      <c r="AR74" s="29" t="s">
        <v>46</v>
      </c>
      <c r="AS74" s="29" t="s">
        <v>55</v>
      </c>
      <c r="AW74" s="4" t="s">
        <v>44</v>
      </c>
      <c r="BC74" s="30">
        <f t="shared" si="34"/>
        <v>0</v>
      </c>
      <c r="BD74" s="30">
        <f t="shared" si="35"/>
        <v>0</v>
      </c>
      <c r="BE74" s="30">
        <f t="shared" si="36"/>
        <v>0</v>
      </c>
      <c r="BF74" s="30">
        <f t="shared" si="37"/>
        <v>0</v>
      </c>
      <c r="BG74" s="30">
        <f t="shared" si="38"/>
        <v>0</v>
      </c>
      <c r="BH74" s="4" t="s">
        <v>25</v>
      </c>
      <c r="BI74" s="30">
        <f t="shared" si="39"/>
        <v>0</v>
      </c>
      <c r="BJ74" s="4" t="s">
        <v>50</v>
      </c>
      <c r="BK74" s="29" t="s">
        <v>301</v>
      </c>
    </row>
    <row r="75" spans="1:63" s="1" customFormat="1" ht="21.75" customHeight="1">
      <c r="A75" s="48" t="s">
        <v>302</v>
      </c>
      <c r="B75" s="48" t="s">
        <v>46</v>
      </c>
      <c r="C75" s="49" t="s">
        <v>303</v>
      </c>
      <c r="D75" s="50" t="s">
        <v>304</v>
      </c>
      <c r="E75" s="51" t="s">
        <v>83</v>
      </c>
      <c r="F75" s="23">
        <v>0</v>
      </c>
      <c r="G75" s="53">
        <v>285</v>
      </c>
      <c r="H75" s="53">
        <f t="shared" si="30"/>
        <v>0</v>
      </c>
      <c r="I75" s="24"/>
      <c r="J75" s="5"/>
      <c r="K75" s="25" t="s">
        <v>0</v>
      </c>
      <c r="L75" s="26" t="s">
        <v>12</v>
      </c>
      <c r="M75" s="27">
        <v>0.36</v>
      </c>
      <c r="N75" s="27">
        <f t="shared" si="31"/>
        <v>0</v>
      </c>
      <c r="O75" s="27">
        <v>4.3800000000000002E-3</v>
      </c>
      <c r="P75" s="27">
        <f t="shared" si="32"/>
        <v>0</v>
      </c>
      <c r="Q75" s="27">
        <v>0</v>
      </c>
      <c r="R75" s="28">
        <f t="shared" si="33"/>
        <v>0</v>
      </c>
      <c r="AP75" s="29" t="s">
        <v>50</v>
      </c>
      <c r="AR75" s="29" t="s">
        <v>46</v>
      </c>
      <c r="AS75" s="29" t="s">
        <v>55</v>
      </c>
      <c r="AW75" s="4" t="s">
        <v>44</v>
      </c>
      <c r="BC75" s="30">
        <f t="shared" si="34"/>
        <v>0</v>
      </c>
      <c r="BD75" s="30">
        <f t="shared" si="35"/>
        <v>0</v>
      </c>
      <c r="BE75" s="30">
        <f t="shared" si="36"/>
        <v>0</v>
      </c>
      <c r="BF75" s="30">
        <f t="shared" si="37"/>
        <v>0</v>
      </c>
      <c r="BG75" s="30">
        <f t="shared" si="38"/>
        <v>0</v>
      </c>
      <c r="BH75" s="4" t="s">
        <v>25</v>
      </c>
      <c r="BI75" s="30">
        <f t="shared" si="39"/>
        <v>0</v>
      </c>
      <c r="BJ75" s="4" t="s">
        <v>50</v>
      </c>
      <c r="BK75" s="29" t="s">
        <v>305</v>
      </c>
    </row>
    <row r="76" spans="1:63" s="1" customFormat="1" ht="16.5" customHeight="1">
      <c r="A76" s="48" t="s">
        <v>306</v>
      </c>
      <c r="B76" s="48" t="s">
        <v>46</v>
      </c>
      <c r="C76" s="49" t="s">
        <v>307</v>
      </c>
      <c r="D76" s="50" t="s">
        <v>308</v>
      </c>
      <c r="E76" s="51" t="s">
        <v>83</v>
      </c>
      <c r="F76" s="23">
        <v>0</v>
      </c>
      <c r="G76" s="53">
        <v>182</v>
      </c>
      <c r="H76" s="53">
        <f t="shared" si="30"/>
        <v>0</v>
      </c>
      <c r="I76" s="24"/>
      <c r="J76" s="5"/>
      <c r="K76" s="25" t="s">
        <v>0</v>
      </c>
      <c r="L76" s="26" t="s">
        <v>12</v>
      </c>
      <c r="M76" s="27">
        <v>0.27200000000000002</v>
      </c>
      <c r="N76" s="27">
        <f t="shared" si="31"/>
        <v>0</v>
      </c>
      <c r="O76" s="27">
        <v>4.0000000000000001E-3</v>
      </c>
      <c r="P76" s="27">
        <f t="shared" si="32"/>
        <v>0</v>
      </c>
      <c r="Q76" s="27">
        <v>0</v>
      </c>
      <c r="R76" s="28">
        <f t="shared" si="33"/>
        <v>0</v>
      </c>
      <c r="AP76" s="29" t="s">
        <v>50</v>
      </c>
      <c r="AR76" s="29" t="s">
        <v>46</v>
      </c>
      <c r="AS76" s="29" t="s">
        <v>55</v>
      </c>
      <c r="AW76" s="4" t="s">
        <v>44</v>
      </c>
      <c r="BC76" s="30">
        <f t="shared" si="34"/>
        <v>0</v>
      </c>
      <c r="BD76" s="30">
        <f t="shared" si="35"/>
        <v>0</v>
      </c>
      <c r="BE76" s="30">
        <f t="shared" si="36"/>
        <v>0</v>
      </c>
      <c r="BF76" s="30">
        <f t="shared" si="37"/>
        <v>0</v>
      </c>
      <c r="BG76" s="30">
        <f t="shared" si="38"/>
        <v>0</v>
      </c>
      <c r="BH76" s="4" t="s">
        <v>25</v>
      </c>
      <c r="BI76" s="30">
        <f t="shared" si="39"/>
        <v>0</v>
      </c>
      <c r="BJ76" s="4" t="s">
        <v>50</v>
      </c>
      <c r="BK76" s="29" t="s">
        <v>309</v>
      </c>
    </row>
    <row r="77" spans="1:63" s="1" customFormat="1" ht="24.25" customHeight="1">
      <c r="A77" s="48" t="s">
        <v>310</v>
      </c>
      <c r="B77" s="48" t="s">
        <v>46</v>
      </c>
      <c r="C77" s="49" t="s">
        <v>311</v>
      </c>
      <c r="D77" s="50" t="s">
        <v>312</v>
      </c>
      <c r="E77" s="51" t="s">
        <v>83</v>
      </c>
      <c r="F77" s="23">
        <v>0</v>
      </c>
      <c r="G77" s="53">
        <v>259</v>
      </c>
      <c r="H77" s="53">
        <f t="shared" si="30"/>
        <v>0</v>
      </c>
      <c r="I77" s="24"/>
      <c r="J77" s="5"/>
      <c r="K77" s="25" t="s">
        <v>0</v>
      </c>
      <c r="L77" s="26" t="s">
        <v>12</v>
      </c>
      <c r="M77" s="27">
        <v>0.35</v>
      </c>
      <c r="N77" s="27">
        <f t="shared" si="31"/>
        <v>0</v>
      </c>
      <c r="O77" s="27">
        <v>1.575E-2</v>
      </c>
      <c r="P77" s="27">
        <f t="shared" si="32"/>
        <v>0</v>
      </c>
      <c r="Q77" s="27">
        <v>0</v>
      </c>
      <c r="R77" s="28">
        <f t="shared" si="33"/>
        <v>0</v>
      </c>
      <c r="AP77" s="29" t="s">
        <v>50</v>
      </c>
      <c r="AR77" s="29" t="s">
        <v>46</v>
      </c>
      <c r="AS77" s="29" t="s">
        <v>55</v>
      </c>
      <c r="AW77" s="4" t="s">
        <v>44</v>
      </c>
      <c r="BC77" s="30">
        <f t="shared" si="34"/>
        <v>0</v>
      </c>
      <c r="BD77" s="30">
        <f t="shared" si="35"/>
        <v>0</v>
      </c>
      <c r="BE77" s="30">
        <f t="shared" si="36"/>
        <v>0</v>
      </c>
      <c r="BF77" s="30">
        <f t="shared" si="37"/>
        <v>0</v>
      </c>
      <c r="BG77" s="30">
        <f t="shared" si="38"/>
        <v>0</v>
      </c>
      <c r="BH77" s="4" t="s">
        <v>25</v>
      </c>
      <c r="BI77" s="30">
        <f t="shared" si="39"/>
        <v>0</v>
      </c>
      <c r="BJ77" s="4" t="s">
        <v>50</v>
      </c>
      <c r="BK77" s="29" t="s">
        <v>313</v>
      </c>
    </row>
    <row r="78" spans="1:63" s="1" customFormat="1" ht="24.25" customHeight="1">
      <c r="A78" s="48" t="s">
        <v>314</v>
      </c>
      <c r="B78" s="48" t="s">
        <v>46</v>
      </c>
      <c r="C78" s="49" t="s">
        <v>315</v>
      </c>
      <c r="D78" s="50" t="s">
        <v>316</v>
      </c>
      <c r="E78" s="51" t="s">
        <v>83</v>
      </c>
      <c r="F78" s="23">
        <v>0</v>
      </c>
      <c r="G78" s="53">
        <v>307</v>
      </c>
      <c r="H78" s="53">
        <f t="shared" si="30"/>
        <v>0</v>
      </c>
      <c r="I78" s="24"/>
      <c r="J78" s="5"/>
      <c r="K78" s="25" t="s">
        <v>0</v>
      </c>
      <c r="L78" s="26" t="s">
        <v>12</v>
      </c>
      <c r="M78" s="27">
        <v>0.39</v>
      </c>
      <c r="N78" s="27">
        <f t="shared" si="31"/>
        <v>0</v>
      </c>
      <c r="O78" s="27">
        <v>1.54E-2</v>
      </c>
      <c r="P78" s="27">
        <f t="shared" si="32"/>
        <v>0</v>
      </c>
      <c r="Q78" s="27">
        <v>0</v>
      </c>
      <c r="R78" s="28">
        <f t="shared" si="33"/>
        <v>0</v>
      </c>
      <c r="AP78" s="29" t="s">
        <v>50</v>
      </c>
      <c r="AR78" s="29" t="s">
        <v>46</v>
      </c>
      <c r="AS78" s="29" t="s">
        <v>55</v>
      </c>
      <c r="AW78" s="4" t="s">
        <v>44</v>
      </c>
      <c r="BC78" s="30">
        <f t="shared" si="34"/>
        <v>0</v>
      </c>
      <c r="BD78" s="30">
        <f t="shared" si="35"/>
        <v>0</v>
      </c>
      <c r="BE78" s="30">
        <f t="shared" si="36"/>
        <v>0</v>
      </c>
      <c r="BF78" s="30">
        <f t="shared" si="37"/>
        <v>0</v>
      </c>
      <c r="BG78" s="30">
        <f t="shared" si="38"/>
        <v>0</v>
      </c>
      <c r="BH78" s="4" t="s">
        <v>25</v>
      </c>
      <c r="BI78" s="30">
        <f t="shared" si="39"/>
        <v>0</v>
      </c>
      <c r="BJ78" s="4" t="s">
        <v>50</v>
      </c>
      <c r="BK78" s="29" t="s">
        <v>317</v>
      </c>
    </row>
    <row r="79" spans="1:63" s="1" customFormat="1" ht="24.25" customHeight="1">
      <c r="A79" s="48" t="s">
        <v>318</v>
      </c>
      <c r="B79" s="48" t="s">
        <v>46</v>
      </c>
      <c r="C79" s="49" t="s">
        <v>319</v>
      </c>
      <c r="D79" s="50" t="s">
        <v>320</v>
      </c>
      <c r="E79" s="51" t="s">
        <v>83</v>
      </c>
      <c r="F79" s="23">
        <v>0</v>
      </c>
      <c r="G79" s="53">
        <v>374</v>
      </c>
      <c r="H79" s="53">
        <f t="shared" si="30"/>
        <v>0</v>
      </c>
      <c r="I79" s="24"/>
      <c r="J79" s="5"/>
      <c r="K79" s="25" t="s">
        <v>0</v>
      </c>
      <c r="L79" s="26" t="s">
        <v>12</v>
      </c>
      <c r="M79" s="27">
        <v>0.47</v>
      </c>
      <c r="N79" s="27">
        <f t="shared" si="31"/>
        <v>0</v>
      </c>
      <c r="O79" s="27">
        <v>1.8380000000000001E-2</v>
      </c>
      <c r="P79" s="27">
        <f t="shared" si="32"/>
        <v>0</v>
      </c>
      <c r="Q79" s="27">
        <v>0</v>
      </c>
      <c r="R79" s="28">
        <f t="shared" si="33"/>
        <v>0</v>
      </c>
      <c r="AP79" s="29" t="s">
        <v>50</v>
      </c>
      <c r="AR79" s="29" t="s">
        <v>46</v>
      </c>
      <c r="AS79" s="29" t="s">
        <v>55</v>
      </c>
      <c r="AW79" s="4" t="s">
        <v>44</v>
      </c>
      <c r="BC79" s="30">
        <f t="shared" si="34"/>
        <v>0</v>
      </c>
      <c r="BD79" s="30">
        <f t="shared" si="35"/>
        <v>0</v>
      </c>
      <c r="BE79" s="30">
        <f t="shared" si="36"/>
        <v>0</v>
      </c>
      <c r="BF79" s="30">
        <f t="shared" si="37"/>
        <v>0</v>
      </c>
      <c r="BG79" s="30">
        <f t="shared" si="38"/>
        <v>0</v>
      </c>
      <c r="BH79" s="4" t="s">
        <v>25</v>
      </c>
      <c r="BI79" s="30">
        <f t="shared" si="39"/>
        <v>0</v>
      </c>
      <c r="BJ79" s="4" t="s">
        <v>50</v>
      </c>
      <c r="BK79" s="29" t="s">
        <v>321</v>
      </c>
    </row>
    <row r="80" spans="1:63" s="1" customFormat="1" ht="24.25" customHeight="1">
      <c r="A80" s="48" t="s">
        <v>322</v>
      </c>
      <c r="B80" s="48" t="s">
        <v>46</v>
      </c>
      <c r="C80" s="49" t="s">
        <v>323</v>
      </c>
      <c r="D80" s="50" t="s">
        <v>324</v>
      </c>
      <c r="E80" s="51" t="s">
        <v>83</v>
      </c>
      <c r="F80" s="23">
        <v>0</v>
      </c>
      <c r="G80" s="53">
        <v>88.6</v>
      </c>
      <c r="H80" s="53">
        <f t="shared" si="30"/>
        <v>0</v>
      </c>
      <c r="I80" s="24"/>
      <c r="J80" s="5"/>
      <c r="K80" s="25" t="s">
        <v>0</v>
      </c>
      <c r="L80" s="26" t="s">
        <v>12</v>
      </c>
      <c r="M80" s="27">
        <v>0.09</v>
      </c>
      <c r="N80" s="27">
        <f t="shared" si="31"/>
        <v>0</v>
      </c>
      <c r="O80" s="27">
        <v>7.9000000000000008E-3</v>
      </c>
      <c r="P80" s="27">
        <f t="shared" si="32"/>
        <v>0</v>
      </c>
      <c r="Q80" s="27">
        <v>0</v>
      </c>
      <c r="R80" s="28">
        <f t="shared" si="33"/>
        <v>0</v>
      </c>
      <c r="AP80" s="29" t="s">
        <v>50</v>
      </c>
      <c r="AR80" s="29" t="s">
        <v>46</v>
      </c>
      <c r="AS80" s="29" t="s">
        <v>55</v>
      </c>
      <c r="AW80" s="4" t="s">
        <v>44</v>
      </c>
      <c r="BC80" s="30">
        <f t="shared" si="34"/>
        <v>0</v>
      </c>
      <c r="BD80" s="30">
        <f t="shared" si="35"/>
        <v>0</v>
      </c>
      <c r="BE80" s="30">
        <f t="shared" si="36"/>
        <v>0</v>
      </c>
      <c r="BF80" s="30">
        <f t="shared" si="37"/>
        <v>0</v>
      </c>
      <c r="BG80" s="30">
        <f t="shared" si="38"/>
        <v>0</v>
      </c>
      <c r="BH80" s="4" t="s">
        <v>25</v>
      </c>
      <c r="BI80" s="30">
        <f t="shared" si="39"/>
        <v>0</v>
      </c>
      <c r="BJ80" s="4" t="s">
        <v>50</v>
      </c>
      <c r="BK80" s="29" t="s">
        <v>325</v>
      </c>
    </row>
    <row r="81" spans="1:63" s="3" customFormat="1" ht="20.9" customHeight="1">
      <c r="B81" s="17" t="s">
        <v>17</v>
      </c>
      <c r="C81" s="45" t="s">
        <v>298</v>
      </c>
      <c r="D81" s="45" t="s">
        <v>326</v>
      </c>
      <c r="E81" s="46"/>
      <c r="F81" s="46"/>
      <c r="G81" s="46"/>
      <c r="H81" s="47">
        <f>BI81</f>
        <v>2432.17</v>
      </c>
      <c r="J81" s="16"/>
      <c r="K81" s="18"/>
      <c r="N81" s="19">
        <f>SUM(N82:N89)</f>
        <v>2.2679240000000003</v>
      </c>
      <c r="P81" s="19">
        <f>SUM(P82:P89)</f>
        <v>6.8365760000000012E-2</v>
      </c>
      <c r="R81" s="20">
        <f>SUM(R82:R89)</f>
        <v>0</v>
      </c>
      <c r="AP81" s="17" t="s">
        <v>25</v>
      </c>
      <c r="AR81" s="21" t="s">
        <v>17</v>
      </c>
      <c r="AS81" s="21" t="s">
        <v>27</v>
      </c>
      <c r="AW81" s="17" t="s">
        <v>44</v>
      </c>
      <c r="BI81" s="22">
        <f>SUM(BI82:BI89)</f>
        <v>2432.17</v>
      </c>
    </row>
    <row r="82" spans="1:63" s="1" customFormat="1" ht="16.5" customHeight="1">
      <c r="A82" s="48" t="s">
        <v>327</v>
      </c>
      <c r="B82" s="48" t="s">
        <v>46</v>
      </c>
      <c r="C82" s="49" t="s">
        <v>328</v>
      </c>
      <c r="D82" s="50" t="s">
        <v>329</v>
      </c>
      <c r="E82" s="51" t="s">
        <v>83</v>
      </c>
      <c r="F82" s="23">
        <v>1.1120000000000001</v>
      </c>
      <c r="G82" s="53">
        <v>58.2</v>
      </c>
      <c r="H82" s="53">
        <f t="shared" ref="H82:H89" si="40">ROUND(G82*F82,2)</f>
        <v>64.72</v>
      </c>
      <c r="I82" s="24"/>
      <c r="J82" s="5"/>
      <c r="K82" s="25" t="s">
        <v>0</v>
      </c>
      <c r="L82" s="26" t="s">
        <v>12</v>
      </c>
      <c r="M82" s="27">
        <v>7.3999999999999996E-2</v>
      </c>
      <c r="N82" s="27">
        <f t="shared" ref="N82:N89" si="41">M82*F82</f>
        <v>8.2288E-2</v>
      </c>
      <c r="O82" s="27">
        <v>2.5999999999999998E-4</v>
      </c>
      <c r="P82" s="27">
        <f t="shared" ref="P82:P89" si="42">O82*F82</f>
        <v>2.8912000000000002E-4</v>
      </c>
      <c r="Q82" s="27">
        <v>0</v>
      </c>
      <c r="R82" s="28">
        <f t="shared" ref="R82:R89" si="43">Q82*F82</f>
        <v>0</v>
      </c>
      <c r="AP82" s="29" t="s">
        <v>50</v>
      </c>
      <c r="AR82" s="29" t="s">
        <v>46</v>
      </c>
      <c r="AS82" s="29" t="s">
        <v>55</v>
      </c>
      <c r="AW82" s="4" t="s">
        <v>44</v>
      </c>
      <c r="BC82" s="30">
        <f t="shared" ref="BC82:BC89" si="44">IF(L82="základní",H82,0)</f>
        <v>64.72</v>
      </c>
      <c r="BD82" s="30">
        <f t="shared" ref="BD82:BD89" si="45">IF(L82="snížená",H82,0)</f>
        <v>0</v>
      </c>
      <c r="BE82" s="30">
        <f t="shared" ref="BE82:BE89" si="46">IF(L82="zákl. přenesená",H82,0)</f>
        <v>0</v>
      </c>
      <c r="BF82" s="30">
        <f t="shared" ref="BF82:BF89" si="47">IF(L82="sníž. přenesená",H82,0)</f>
        <v>0</v>
      </c>
      <c r="BG82" s="30">
        <f t="shared" ref="BG82:BG89" si="48">IF(L82="nulová",H82,0)</f>
        <v>0</v>
      </c>
      <c r="BH82" s="4" t="s">
        <v>25</v>
      </c>
      <c r="BI82" s="30">
        <f t="shared" ref="BI82:BI89" si="49">ROUND(G82*F82,2)</f>
        <v>64.72</v>
      </c>
      <c r="BJ82" s="4" t="s">
        <v>50</v>
      </c>
      <c r="BK82" s="29" t="s">
        <v>330</v>
      </c>
    </row>
    <row r="83" spans="1:63" s="1" customFormat="1" ht="33" customHeight="1">
      <c r="A83" s="48" t="s">
        <v>331</v>
      </c>
      <c r="B83" s="48" t="s">
        <v>46</v>
      </c>
      <c r="C83" s="49" t="s">
        <v>332</v>
      </c>
      <c r="D83" s="50" t="s">
        <v>333</v>
      </c>
      <c r="E83" s="51" t="s">
        <v>102</v>
      </c>
      <c r="F83" s="23">
        <v>0</v>
      </c>
      <c r="G83" s="53">
        <v>589</v>
      </c>
      <c r="H83" s="53">
        <f t="shared" si="40"/>
        <v>0</v>
      </c>
      <c r="I83" s="24"/>
      <c r="J83" s="5"/>
      <c r="K83" s="25" t="s">
        <v>0</v>
      </c>
      <c r="L83" s="26" t="s">
        <v>12</v>
      </c>
      <c r="M83" s="27">
        <v>0.66600000000000004</v>
      </c>
      <c r="N83" s="27">
        <f t="shared" si="41"/>
        <v>0</v>
      </c>
      <c r="O83" s="27">
        <v>6.1700000000000001E-3</v>
      </c>
      <c r="P83" s="27">
        <f t="shared" si="42"/>
        <v>0</v>
      </c>
      <c r="Q83" s="27">
        <v>0</v>
      </c>
      <c r="R83" s="28">
        <f t="shared" si="43"/>
        <v>0</v>
      </c>
      <c r="AP83" s="29" t="s">
        <v>50</v>
      </c>
      <c r="AR83" s="29" t="s">
        <v>46</v>
      </c>
      <c r="AS83" s="29" t="s">
        <v>55</v>
      </c>
      <c r="AW83" s="4" t="s">
        <v>44</v>
      </c>
      <c r="BC83" s="30">
        <f t="shared" si="44"/>
        <v>0</v>
      </c>
      <c r="BD83" s="30">
        <f t="shared" si="45"/>
        <v>0</v>
      </c>
      <c r="BE83" s="30">
        <f t="shared" si="46"/>
        <v>0</v>
      </c>
      <c r="BF83" s="30">
        <f t="shared" si="47"/>
        <v>0</v>
      </c>
      <c r="BG83" s="30">
        <f t="shared" si="48"/>
        <v>0</v>
      </c>
      <c r="BH83" s="4" t="s">
        <v>25</v>
      </c>
      <c r="BI83" s="30">
        <f t="shared" si="49"/>
        <v>0</v>
      </c>
      <c r="BJ83" s="4" t="s">
        <v>50</v>
      </c>
      <c r="BK83" s="29" t="s">
        <v>334</v>
      </c>
    </row>
    <row r="84" spans="1:63" s="1" customFormat="1" ht="33" customHeight="1">
      <c r="A84" s="48" t="s">
        <v>335</v>
      </c>
      <c r="B84" s="48" t="s">
        <v>46</v>
      </c>
      <c r="C84" s="49" t="s">
        <v>336</v>
      </c>
      <c r="D84" s="50" t="s">
        <v>337</v>
      </c>
      <c r="E84" s="51" t="s">
        <v>102</v>
      </c>
      <c r="F84" s="23">
        <v>0.55600000000000005</v>
      </c>
      <c r="G84" s="53">
        <v>1120</v>
      </c>
      <c r="H84" s="53">
        <f t="shared" si="40"/>
        <v>622.72</v>
      </c>
      <c r="I84" s="24"/>
      <c r="J84" s="5"/>
      <c r="K84" s="25" t="s">
        <v>0</v>
      </c>
      <c r="L84" s="26" t="s">
        <v>12</v>
      </c>
      <c r="M84" s="27">
        <v>1.258</v>
      </c>
      <c r="N84" s="27">
        <f t="shared" si="41"/>
        <v>0.69944800000000007</v>
      </c>
      <c r="O84" s="27">
        <v>1.174E-2</v>
      </c>
      <c r="P84" s="27">
        <f t="shared" si="42"/>
        <v>6.5274400000000007E-3</v>
      </c>
      <c r="Q84" s="27">
        <v>0</v>
      </c>
      <c r="R84" s="28">
        <f t="shared" si="43"/>
        <v>0</v>
      </c>
      <c r="AP84" s="29" t="s">
        <v>50</v>
      </c>
      <c r="AR84" s="29" t="s">
        <v>46</v>
      </c>
      <c r="AS84" s="29" t="s">
        <v>55</v>
      </c>
      <c r="AW84" s="4" t="s">
        <v>44</v>
      </c>
      <c r="BC84" s="30">
        <f t="shared" si="44"/>
        <v>622.72</v>
      </c>
      <c r="BD84" s="30">
        <f t="shared" si="45"/>
        <v>0</v>
      </c>
      <c r="BE84" s="30">
        <f t="shared" si="46"/>
        <v>0</v>
      </c>
      <c r="BF84" s="30">
        <f t="shared" si="47"/>
        <v>0</v>
      </c>
      <c r="BG84" s="30">
        <f t="shared" si="48"/>
        <v>0</v>
      </c>
      <c r="BH84" s="4" t="s">
        <v>25</v>
      </c>
      <c r="BI84" s="30">
        <f t="shared" si="49"/>
        <v>622.72</v>
      </c>
      <c r="BJ84" s="4" t="s">
        <v>50</v>
      </c>
      <c r="BK84" s="29" t="s">
        <v>338</v>
      </c>
    </row>
    <row r="85" spans="1:63" s="1" customFormat="1" ht="33" customHeight="1">
      <c r="A85" s="48" t="s">
        <v>339</v>
      </c>
      <c r="B85" s="48" t="s">
        <v>46</v>
      </c>
      <c r="C85" s="49" t="s">
        <v>340</v>
      </c>
      <c r="D85" s="50" t="s">
        <v>341</v>
      </c>
      <c r="E85" s="51" t="s">
        <v>102</v>
      </c>
      <c r="F85" s="23">
        <v>0</v>
      </c>
      <c r="G85" s="53">
        <v>845</v>
      </c>
      <c r="H85" s="53">
        <f t="shared" si="40"/>
        <v>0</v>
      </c>
      <c r="I85" s="24"/>
      <c r="J85" s="5"/>
      <c r="K85" s="25" t="s">
        <v>0</v>
      </c>
      <c r="L85" s="26" t="s">
        <v>12</v>
      </c>
      <c r="M85" s="27">
        <v>0.69099999999999995</v>
      </c>
      <c r="N85" s="27">
        <f t="shared" si="41"/>
        <v>0</v>
      </c>
      <c r="O85" s="27">
        <v>1.3679999999999999E-2</v>
      </c>
      <c r="P85" s="27">
        <f t="shared" si="42"/>
        <v>0</v>
      </c>
      <c r="Q85" s="27">
        <v>0</v>
      </c>
      <c r="R85" s="28">
        <f t="shared" si="43"/>
        <v>0</v>
      </c>
      <c r="AP85" s="29" t="s">
        <v>50</v>
      </c>
      <c r="AR85" s="29" t="s">
        <v>46</v>
      </c>
      <c r="AS85" s="29" t="s">
        <v>55</v>
      </c>
      <c r="AW85" s="4" t="s">
        <v>44</v>
      </c>
      <c r="BC85" s="30">
        <f t="shared" si="44"/>
        <v>0</v>
      </c>
      <c r="BD85" s="30">
        <f t="shared" si="45"/>
        <v>0</v>
      </c>
      <c r="BE85" s="30">
        <f t="shared" si="46"/>
        <v>0</v>
      </c>
      <c r="BF85" s="30">
        <f t="shared" si="47"/>
        <v>0</v>
      </c>
      <c r="BG85" s="30">
        <f t="shared" si="48"/>
        <v>0</v>
      </c>
      <c r="BH85" s="4" t="s">
        <v>25</v>
      </c>
      <c r="BI85" s="30">
        <f t="shared" si="49"/>
        <v>0</v>
      </c>
      <c r="BJ85" s="4" t="s">
        <v>50</v>
      </c>
      <c r="BK85" s="29" t="s">
        <v>342</v>
      </c>
    </row>
    <row r="86" spans="1:63" s="1" customFormat="1" ht="33" customHeight="1">
      <c r="A86" s="48" t="s">
        <v>343</v>
      </c>
      <c r="B86" s="48" t="s">
        <v>46</v>
      </c>
      <c r="C86" s="49" t="s">
        <v>344</v>
      </c>
      <c r="D86" s="50" t="s">
        <v>345</v>
      </c>
      <c r="E86" s="51" t="s">
        <v>102</v>
      </c>
      <c r="F86" s="23">
        <v>0.55600000000000005</v>
      </c>
      <c r="G86" s="53">
        <v>1620</v>
      </c>
      <c r="H86" s="53">
        <f t="shared" si="40"/>
        <v>900.72</v>
      </c>
      <c r="I86" s="24"/>
      <c r="J86" s="5"/>
      <c r="K86" s="25" t="s">
        <v>0</v>
      </c>
      <c r="L86" s="26" t="s">
        <v>12</v>
      </c>
      <c r="M86" s="27">
        <v>1.3069999999999999</v>
      </c>
      <c r="N86" s="27">
        <f t="shared" si="41"/>
        <v>0.726692</v>
      </c>
      <c r="O86" s="27">
        <v>2.622E-2</v>
      </c>
      <c r="P86" s="27">
        <f t="shared" si="42"/>
        <v>1.4578320000000002E-2</v>
      </c>
      <c r="Q86" s="27">
        <v>0</v>
      </c>
      <c r="R86" s="28">
        <f t="shared" si="43"/>
        <v>0</v>
      </c>
      <c r="AP86" s="29" t="s">
        <v>50</v>
      </c>
      <c r="AR86" s="29" t="s">
        <v>46</v>
      </c>
      <c r="AS86" s="29" t="s">
        <v>55</v>
      </c>
      <c r="AW86" s="4" t="s">
        <v>44</v>
      </c>
      <c r="BC86" s="30">
        <f t="shared" si="44"/>
        <v>900.72</v>
      </c>
      <c r="BD86" s="30">
        <f t="shared" si="45"/>
        <v>0</v>
      </c>
      <c r="BE86" s="30">
        <f t="shared" si="46"/>
        <v>0</v>
      </c>
      <c r="BF86" s="30">
        <f t="shared" si="47"/>
        <v>0</v>
      </c>
      <c r="BG86" s="30">
        <f t="shared" si="48"/>
        <v>0</v>
      </c>
      <c r="BH86" s="4" t="s">
        <v>25</v>
      </c>
      <c r="BI86" s="30">
        <f t="shared" si="49"/>
        <v>900.72</v>
      </c>
      <c r="BJ86" s="4" t="s">
        <v>50</v>
      </c>
      <c r="BK86" s="29" t="s">
        <v>346</v>
      </c>
    </row>
    <row r="87" spans="1:63" s="1" customFormat="1" ht="24.25" customHeight="1">
      <c r="A87" s="48" t="s">
        <v>347</v>
      </c>
      <c r="B87" s="48" t="s">
        <v>46</v>
      </c>
      <c r="C87" s="49" t="s">
        <v>348</v>
      </c>
      <c r="D87" s="50" t="s">
        <v>349</v>
      </c>
      <c r="E87" s="51" t="s">
        <v>83</v>
      </c>
      <c r="F87" s="23">
        <v>0</v>
      </c>
      <c r="G87" s="53">
        <v>418</v>
      </c>
      <c r="H87" s="53">
        <f t="shared" si="40"/>
        <v>0</v>
      </c>
      <c r="I87" s="24"/>
      <c r="J87" s="5"/>
      <c r="K87" s="25" t="s">
        <v>0</v>
      </c>
      <c r="L87" s="26" t="s">
        <v>12</v>
      </c>
      <c r="M87" s="27">
        <v>0.46</v>
      </c>
      <c r="N87" s="27">
        <f t="shared" si="41"/>
        <v>0</v>
      </c>
      <c r="O87" s="27">
        <v>2.6360000000000001E-2</v>
      </c>
      <c r="P87" s="27">
        <f t="shared" si="42"/>
        <v>0</v>
      </c>
      <c r="Q87" s="27">
        <v>0</v>
      </c>
      <c r="R87" s="28">
        <f t="shared" si="43"/>
        <v>0</v>
      </c>
      <c r="AP87" s="29" t="s">
        <v>50</v>
      </c>
      <c r="AR87" s="29" t="s">
        <v>46</v>
      </c>
      <c r="AS87" s="29" t="s">
        <v>55</v>
      </c>
      <c r="AW87" s="4" t="s">
        <v>44</v>
      </c>
      <c r="BC87" s="30">
        <f t="shared" si="44"/>
        <v>0</v>
      </c>
      <c r="BD87" s="30">
        <f t="shared" si="45"/>
        <v>0</v>
      </c>
      <c r="BE87" s="30">
        <f t="shared" si="46"/>
        <v>0</v>
      </c>
      <c r="BF87" s="30">
        <f t="shared" si="47"/>
        <v>0</v>
      </c>
      <c r="BG87" s="30">
        <f t="shared" si="48"/>
        <v>0</v>
      </c>
      <c r="BH87" s="4" t="s">
        <v>25</v>
      </c>
      <c r="BI87" s="30">
        <f t="shared" si="49"/>
        <v>0</v>
      </c>
      <c r="BJ87" s="4" t="s">
        <v>50</v>
      </c>
      <c r="BK87" s="29" t="s">
        <v>350</v>
      </c>
    </row>
    <row r="88" spans="1:63" s="1" customFormat="1" ht="24.25" customHeight="1">
      <c r="A88" s="48" t="s">
        <v>351</v>
      </c>
      <c r="B88" s="48" t="s">
        <v>46</v>
      </c>
      <c r="C88" s="49" t="s">
        <v>352</v>
      </c>
      <c r="D88" s="50" t="s">
        <v>353</v>
      </c>
      <c r="E88" s="51" t="s">
        <v>83</v>
      </c>
      <c r="F88" s="23">
        <v>1.1120000000000001</v>
      </c>
      <c r="G88" s="53">
        <v>759</v>
      </c>
      <c r="H88" s="53">
        <f t="shared" si="40"/>
        <v>844.01</v>
      </c>
      <c r="I88" s="24"/>
      <c r="J88" s="5"/>
      <c r="K88" s="25" t="s">
        <v>0</v>
      </c>
      <c r="L88" s="26" t="s">
        <v>12</v>
      </c>
      <c r="M88" s="27">
        <v>0.68300000000000005</v>
      </c>
      <c r="N88" s="27">
        <f t="shared" si="41"/>
        <v>0.75949600000000017</v>
      </c>
      <c r="O88" s="27">
        <v>4.224E-2</v>
      </c>
      <c r="P88" s="27">
        <f t="shared" si="42"/>
        <v>4.6970880000000007E-2</v>
      </c>
      <c r="Q88" s="27">
        <v>0</v>
      </c>
      <c r="R88" s="28">
        <f t="shared" si="43"/>
        <v>0</v>
      </c>
      <c r="AP88" s="29" t="s">
        <v>50</v>
      </c>
      <c r="AR88" s="29" t="s">
        <v>46</v>
      </c>
      <c r="AS88" s="29" t="s">
        <v>55</v>
      </c>
      <c r="AW88" s="4" t="s">
        <v>44</v>
      </c>
      <c r="BC88" s="30">
        <f t="shared" si="44"/>
        <v>844.01</v>
      </c>
      <c r="BD88" s="30">
        <f t="shared" si="45"/>
        <v>0</v>
      </c>
      <c r="BE88" s="30">
        <f t="shared" si="46"/>
        <v>0</v>
      </c>
      <c r="BF88" s="30">
        <f t="shared" si="47"/>
        <v>0</v>
      </c>
      <c r="BG88" s="30">
        <f t="shared" si="48"/>
        <v>0</v>
      </c>
      <c r="BH88" s="4" t="s">
        <v>25</v>
      </c>
      <c r="BI88" s="30">
        <f t="shared" si="49"/>
        <v>844.01</v>
      </c>
      <c r="BJ88" s="4" t="s">
        <v>50</v>
      </c>
      <c r="BK88" s="29" t="s">
        <v>354</v>
      </c>
    </row>
    <row r="89" spans="1:63" s="1" customFormat="1" ht="24.25" customHeight="1">
      <c r="A89" s="48" t="s">
        <v>355</v>
      </c>
      <c r="B89" s="48" t="s">
        <v>46</v>
      </c>
      <c r="C89" s="49" t="s">
        <v>356</v>
      </c>
      <c r="D89" s="50" t="s">
        <v>357</v>
      </c>
      <c r="E89" s="51" t="s">
        <v>102</v>
      </c>
      <c r="F89" s="23">
        <v>0</v>
      </c>
      <c r="G89" s="53">
        <v>559</v>
      </c>
      <c r="H89" s="53">
        <f t="shared" si="40"/>
        <v>0</v>
      </c>
      <c r="I89" s="24"/>
      <c r="J89" s="5"/>
      <c r="K89" s="25" t="s">
        <v>0</v>
      </c>
      <c r="L89" s="26" t="s">
        <v>12</v>
      </c>
      <c r="M89" s="27">
        <v>0.29599999999999999</v>
      </c>
      <c r="N89" s="27">
        <f t="shared" si="41"/>
        <v>0</v>
      </c>
      <c r="O89" s="27">
        <v>4.2100000000000002E-3</v>
      </c>
      <c r="P89" s="27">
        <f t="shared" si="42"/>
        <v>0</v>
      </c>
      <c r="Q89" s="27">
        <v>0</v>
      </c>
      <c r="R89" s="28">
        <f t="shared" si="43"/>
        <v>0</v>
      </c>
      <c r="AP89" s="29" t="s">
        <v>50</v>
      </c>
      <c r="AR89" s="29" t="s">
        <v>46</v>
      </c>
      <c r="AS89" s="29" t="s">
        <v>55</v>
      </c>
      <c r="AW89" s="4" t="s">
        <v>44</v>
      </c>
      <c r="BC89" s="30">
        <f t="shared" si="44"/>
        <v>0</v>
      </c>
      <c r="BD89" s="30">
        <f t="shared" si="45"/>
        <v>0</v>
      </c>
      <c r="BE89" s="30">
        <f t="shared" si="46"/>
        <v>0</v>
      </c>
      <c r="BF89" s="30">
        <f t="shared" si="47"/>
        <v>0</v>
      </c>
      <c r="BG89" s="30">
        <f t="shared" si="48"/>
        <v>0</v>
      </c>
      <c r="BH89" s="4" t="s">
        <v>25</v>
      </c>
      <c r="BI89" s="30">
        <f t="shared" si="49"/>
        <v>0</v>
      </c>
      <c r="BJ89" s="4" t="s">
        <v>50</v>
      </c>
      <c r="BK89" s="29" t="s">
        <v>358</v>
      </c>
    </row>
    <row r="90" spans="1:63" s="3" customFormat="1" ht="20.9" customHeight="1">
      <c r="B90" s="17" t="s">
        <v>17</v>
      </c>
      <c r="C90" s="45" t="s">
        <v>302</v>
      </c>
      <c r="D90" s="45" t="s">
        <v>359</v>
      </c>
      <c r="E90" s="46"/>
      <c r="F90" s="46"/>
      <c r="G90" s="46"/>
      <c r="H90" s="47">
        <f>BI90</f>
        <v>0</v>
      </c>
      <c r="J90" s="16"/>
      <c r="K90" s="18"/>
      <c r="N90" s="19">
        <f>SUM(N91:N102)</f>
        <v>0</v>
      </c>
      <c r="P90" s="19">
        <f>SUM(P91:P102)</f>
        <v>0</v>
      </c>
      <c r="R90" s="20">
        <f>SUM(R91:R102)</f>
        <v>0</v>
      </c>
      <c r="AP90" s="17" t="s">
        <v>25</v>
      </c>
      <c r="AR90" s="21" t="s">
        <v>17</v>
      </c>
      <c r="AS90" s="21" t="s">
        <v>27</v>
      </c>
      <c r="AW90" s="17" t="s">
        <v>44</v>
      </c>
      <c r="BI90" s="22">
        <f>SUM(BI91:BI102)</f>
        <v>0</v>
      </c>
    </row>
    <row r="91" spans="1:63" s="1" customFormat="1" ht="33" customHeight="1">
      <c r="A91" s="48" t="s">
        <v>360</v>
      </c>
      <c r="B91" s="48" t="s">
        <v>46</v>
      </c>
      <c r="C91" s="49" t="s">
        <v>361</v>
      </c>
      <c r="D91" s="50" t="s">
        <v>362</v>
      </c>
      <c r="E91" s="51" t="s">
        <v>49</v>
      </c>
      <c r="F91" s="23">
        <v>0</v>
      </c>
      <c r="G91" s="53">
        <v>5070</v>
      </c>
      <c r="H91" s="53">
        <f t="shared" ref="H91:H102" si="50">ROUND(G91*F91,2)</f>
        <v>0</v>
      </c>
      <c r="I91" s="24"/>
      <c r="J91" s="5"/>
      <c r="K91" s="25" t="s">
        <v>0</v>
      </c>
      <c r="L91" s="26" t="s">
        <v>12</v>
      </c>
      <c r="M91" s="27">
        <v>2.58</v>
      </c>
      <c r="N91" s="27">
        <f t="shared" ref="N91:N102" si="51">M91*F91</f>
        <v>0</v>
      </c>
      <c r="O91" s="27">
        <v>2.3010199999999998</v>
      </c>
      <c r="P91" s="27">
        <f t="shared" ref="P91:P102" si="52">O91*F91</f>
        <v>0</v>
      </c>
      <c r="Q91" s="27">
        <v>0</v>
      </c>
      <c r="R91" s="28">
        <f t="shared" ref="R91:R102" si="53">Q91*F91</f>
        <v>0</v>
      </c>
      <c r="AP91" s="29" t="s">
        <v>50</v>
      </c>
      <c r="AR91" s="29" t="s">
        <v>46</v>
      </c>
      <c r="AS91" s="29" t="s">
        <v>55</v>
      </c>
      <c r="AW91" s="4" t="s">
        <v>44</v>
      </c>
      <c r="BC91" s="30">
        <f t="shared" ref="BC91:BC102" si="54">IF(L91="základní",H91,0)</f>
        <v>0</v>
      </c>
      <c r="BD91" s="30">
        <f t="shared" ref="BD91:BD102" si="55">IF(L91="snížená",H91,0)</f>
        <v>0</v>
      </c>
      <c r="BE91" s="30">
        <f t="shared" ref="BE91:BE102" si="56">IF(L91="zákl. přenesená",H91,0)</f>
        <v>0</v>
      </c>
      <c r="BF91" s="30">
        <f t="shared" ref="BF91:BF102" si="57">IF(L91="sníž. přenesená",H91,0)</f>
        <v>0</v>
      </c>
      <c r="BG91" s="30">
        <f t="shared" ref="BG91:BG102" si="58">IF(L91="nulová",H91,0)</f>
        <v>0</v>
      </c>
      <c r="BH91" s="4" t="s">
        <v>25</v>
      </c>
      <c r="BI91" s="30">
        <f t="shared" ref="BI91:BI102" si="59">ROUND(G91*F91,2)</f>
        <v>0</v>
      </c>
      <c r="BJ91" s="4" t="s">
        <v>50</v>
      </c>
      <c r="BK91" s="29" t="s">
        <v>363</v>
      </c>
    </row>
    <row r="92" spans="1:63" s="1" customFormat="1" ht="33" customHeight="1">
      <c r="A92" s="48" t="s">
        <v>364</v>
      </c>
      <c r="B92" s="48" t="s">
        <v>46</v>
      </c>
      <c r="C92" s="49" t="s">
        <v>365</v>
      </c>
      <c r="D92" s="50" t="s">
        <v>366</v>
      </c>
      <c r="E92" s="51" t="s">
        <v>49</v>
      </c>
      <c r="F92" s="23">
        <v>0</v>
      </c>
      <c r="G92" s="53">
        <v>4940</v>
      </c>
      <c r="H92" s="53">
        <f t="shared" si="50"/>
        <v>0</v>
      </c>
      <c r="I92" s="24"/>
      <c r="J92" s="5"/>
      <c r="K92" s="25" t="s">
        <v>0</v>
      </c>
      <c r="L92" s="26" t="s">
        <v>12</v>
      </c>
      <c r="M92" s="27">
        <v>2.3170000000000002</v>
      </c>
      <c r="N92" s="27">
        <f t="shared" si="51"/>
        <v>0</v>
      </c>
      <c r="O92" s="27">
        <v>2.3010199999999998</v>
      </c>
      <c r="P92" s="27">
        <f t="shared" si="52"/>
        <v>0</v>
      </c>
      <c r="Q92" s="27">
        <v>0</v>
      </c>
      <c r="R92" s="28">
        <f t="shared" si="53"/>
        <v>0</v>
      </c>
      <c r="AP92" s="29" t="s">
        <v>50</v>
      </c>
      <c r="AR92" s="29" t="s">
        <v>46</v>
      </c>
      <c r="AS92" s="29" t="s">
        <v>55</v>
      </c>
      <c r="AW92" s="4" t="s">
        <v>44</v>
      </c>
      <c r="BC92" s="30">
        <f t="shared" si="54"/>
        <v>0</v>
      </c>
      <c r="BD92" s="30">
        <f t="shared" si="55"/>
        <v>0</v>
      </c>
      <c r="BE92" s="30">
        <f t="shared" si="56"/>
        <v>0</v>
      </c>
      <c r="BF92" s="30">
        <f t="shared" si="57"/>
        <v>0</v>
      </c>
      <c r="BG92" s="30">
        <f t="shared" si="58"/>
        <v>0</v>
      </c>
      <c r="BH92" s="4" t="s">
        <v>25</v>
      </c>
      <c r="BI92" s="30">
        <f t="shared" si="59"/>
        <v>0</v>
      </c>
      <c r="BJ92" s="4" t="s">
        <v>50</v>
      </c>
      <c r="BK92" s="29" t="s">
        <v>367</v>
      </c>
    </row>
    <row r="93" spans="1:63" s="1" customFormat="1" ht="24.25" customHeight="1">
      <c r="A93" s="48" t="s">
        <v>368</v>
      </c>
      <c r="B93" s="48" t="s">
        <v>46</v>
      </c>
      <c r="C93" s="49" t="s">
        <v>369</v>
      </c>
      <c r="D93" s="50" t="s">
        <v>370</v>
      </c>
      <c r="E93" s="51" t="s">
        <v>49</v>
      </c>
      <c r="F93" s="23">
        <v>0</v>
      </c>
      <c r="G93" s="53">
        <v>660</v>
      </c>
      <c r="H93" s="53">
        <f t="shared" si="50"/>
        <v>0</v>
      </c>
      <c r="I93" s="24"/>
      <c r="J93" s="5"/>
      <c r="K93" s="25" t="s">
        <v>0</v>
      </c>
      <c r="L93" s="26" t="s">
        <v>12</v>
      </c>
      <c r="M93" s="27">
        <v>1.35</v>
      </c>
      <c r="N93" s="27">
        <f t="shared" si="51"/>
        <v>0</v>
      </c>
      <c r="O93" s="27">
        <v>0</v>
      </c>
      <c r="P93" s="27">
        <f t="shared" si="52"/>
        <v>0</v>
      </c>
      <c r="Q93" s="27">
        <v>0</v>
      </c>
      <c r="R93" s="28">
        <f t="shared" si="53"/>
        <v>0</v>
      </c>
      <c r="AP93" s="29" t="s">
        <v>50</v>
      </c>
      <c r="AR93" s="29" t="s">
        <v>46</v>
      </c>
      <c r="AS93" s="29" t="s">
        <v>55</v>
      </c>
      <c r="AW93" s="4" t="s">
        <v>44</v>
      </c>
      <c r="BC93" s="30">
        <f t="shared" si="54"/>
        <v>0</v>
      </c>
      <c r="BD93" s="30">
        <f t="shared" si="55"/>
        <v>0</v>
      </c>
      <c r="BE93" s="30">
        <f t="shared" si="56"/>
        <v>0</v>
      </c>
      <c r="BF93" s="30">
        <f t="shared" si="57"/>
        <v>0</v>
      </c>
      <c r="BG93" s="30">
        <f t="shared" si="58"/>
        <v>0</v>
      </c>
      <c r="BH93" s="4" t="s">
        <v>25</v>
      </c>
      <c r="BI93" s="30">
        <f t="shared" si="59"/>
        <v>0</v>
      </c>
      <c r="BJ93" s="4" t="s">
        <v>50</v>
      </c>
      <c r="BK93" s="29" t="s">
        <v>371</v>
      </c>
    </row>
    <row r="94" spans="1:63" s="1" customFormat="1" ht="24.25" customHeight="1">
      <c r="A94" s="48" t="s">
        <v>372</v>
      </c>
      <c r="B94" s="48" t="s">
        <v>46</v>
      </c>
      <c r="C94" s="49" t="s">
        <v>373</v>
      </c>
      <c r="D94" s="50" t="s">
        <v>374</v>
      </c>
      <c r="E94" s="51" t="s">
        <v>49</v>
      </c>
      <c r="F94" s="23">
        <v>0</v>
      </c>
      <c r="G94" s="53">
        <v>330</v>
      </c>
      <c r="H94" s="53">
        <f t="shared" si="50"/>
        <v>0</v>
      </c>
      <c r="I94" s="24"/>
      <c r="J94" s="5"/>
      <c r="K94" s="25" t="s">
        <v>0</v>
      </c>
      <c r="L94" s="26" t="s">
        <v>12</v>
      </c>
      <c r="M94" s="27">
        <v>0.67500000000000004</v>
      </c>
      <c r="N94" s="27">
        <f t="shared" si="51"/>
        <v>0</v>
      </c>
      <c r="O94" s="27">
        <v>0</v>
      </c>
      <c r="P94" s="27">
        <f t="shared" si="52"/>
        <v>0</v>
      </c>
      <c r="Q94" s="27">
        <v>0</v>
      </c>
      <c r="R94" s="28">
        <f t="shared" si="53"/>
        <v>0</v>
      </c>
      <c r="AP94" s="29" t="s">
        <v>50</v>
      </c>
      <c r="AR94" s="29" t="s">
        <v>46</v>
      </c>
      <c r="AS94" s="29" t="s">
        <v>55</v>
      </c>
      <c r="AW94" s="4" t="s">
        <v>44</v>
      </c>
      <c r="BC94" s="30">
        <f t="shared" si="54"/>
        <v>0</v>
      </c>
      <c r="BD94" s="30">
        <f t="shared" si="55"/>
        <v>0</v>
      </c>
      <c r="BE94" s="30">
        <f t="shared" si="56"/>
        <v>0</v>
      </c>
      <c r="BF94" s="30">
        <f t="shared" si="57"/>
        <v>0</v>
      </c>
      <c r="BG94" s="30">
        <f t="shared" si="58"/>
        <v>0</v>
      </c>
      <c r="BH94" s="4" t="s">
        <v>25</v>
      </c>
      <c r="BI94" s="30">
        <f t="shared" si="59"/>
        <v>0</v>
      </c>
      <c r="BJ94" s="4" t="s">
        <v>50</v>
      </c>
      <c r="BK94" s="29" t="s">
        <v>375</v>
      </c>
    </row>
    <row r="95" spans="1:63" s="1" customFormat="1" ht="33" customHeight="1">
      <c r="A95" s="48" t="s">
        <v>376</v>
      </c>
      <c r="B95" s="48" t="s">
        <v>46</v>
      </c>
      <c r="C95" s="49" t="s">
        <v>377</v>
      </c>
      <c r="D95" s="50" t="s">
        <v>378</v>
      </c>
      <c r="E95" s="51" t="s">
        <v>49</v>
      </c>
      <c r="F95" s="23">
        <v>0</v>
      </c>
      <c r="G95" s="53">
        <v>200</v>
      </c>
      <c r="H95" s="53">
        <f t="shared" si="50"/>
        <v>0</v>
      </c>
      <c r="I95" s="24"/>
      <c r="J95" s="5"/>
      <c r="K95" s="25" t="s">
        <v>0</v>
      </c>
      <c r="L95" s="26" t="s">
        <v>12</v>
      </c>
      <c r="M95" s="27">
        <v>0.41</v>
      </c>
      <c r="N95" s="27">
        <f t="shared" si="51"/>
        <v>0</v>
      </c>
      <c r="O95" s="27">
        <v>0</v>
      </c>
      <c r="P95" s="27">
        <f t="shared" si="52"/>
        <v>0</v>
      </c>
      <c r="Q95" s="27">
        <v>0</v>
      </c>
      <c r="R95" s="28">
        <f t="shared" si="53"/>
        <v>0</v>
      </c>
      <c r="AP95" s="29" t="s">
        <v>50</v>
      </c>
      <c r="AR95" s="29" t="s">
        <v>46</v>
      </c>
      <c r="AS95" s="29" t="s">
        <v>55</v>
      </c>
      <c r="AW95" s="4" t="s">
        <v>44</v>
      </c>
      <c r="BC95" s="30">
        <f t="shared" si="54"/>
        <v>0</v>
      </c>
      <c r="BD95" s="30">
        <f t="shared" si="55"/>
        <v>0</v>
      </c>
      <c r="BE95" s="30">
        <f t="shared" si="56"/>
        <v>0</v>
      </c>
      <c r="BF95" s="30">
        <f t="shared" si="57"/>
        <v>0</v>
      </c>
      <c r="BG95" s="30">
        <f t="shared" si="58"/>
        <v>0</v>
      </c>
      <c r="BH95" s="4" t="s">
        <v>25</v>
      </c>
      <c r="BI95" s="30">
        <f t="shared" si="59"/>
        <v>0</v>
      </c>
      <c r="BJ95" s="4" t="s">
        <v>50</v>
      </c>
      <c r="BK95" s="29" t="s">
        <v>379</v>
      </c>
    </row>
    <row r="96" spans="1:63" s="1" customFormat="1" ht="33" customHeight="1">
      <c r="A96" s="48" t="s">
        <v>380</v>
      </c>
      <c r="B96" s="48" t="s">
        <v>46</v>
      </c>
      <c r="C96" s="49" t="s">
        <v>381</v>
      </c>
      <c r="D96" s="50" t="s">
        <v>382</v>
      </c>
      <c r="E96" s="51" t="s">
        <v>49</v>
      </c>
      <c r="F96" s="23">
        <v>0</v>
      </c>
      <c r="G96" s="53">
        <v>100</v>
      </c>
      <c r="H96" s="53">
        <f t="shared" si="50"/>
        <v>0</v>
      </c>
      <c r="I96" s="24"/>
      <c r="J96" s="5"/>
      <c r="K96" s="25" t="s">
        <v>0</v>
      </c>
      <c r="L96" s="26" t="s">
        <v>12</v>
      </c>
      <c r="M96" s="27">
        <v>0.20499999999999999</v>
      </c>
      <c r="N96" s="27">
        <f t="shared" si="51"/>
        <v>0</v>
      </c>
      <c r="O96" s="27">
        <v>0</v>
      </c>
      <c r="P96" s="27">
        <f t="shared" si="52"/>
        <v>0</v>
      </c>
      <c r="Q96" s="27">
        <v>0</v>
      </c>
      <c r="R96" s="28">
        <f t="shared" si="53"/>
        <v>0</v>
      </c>
      <c r="AP96" s="29" t="s">
        <v>50</v>
      </c>
      <c r="AR96" s="29" t="s">
        <v>46</v>
      </c>
      <c r="AS96" s="29" t="s">
        <v>55</v>
      </c>
      <c r="AW96" s="4" t="s">
        <v>44</v>
      </c>
      <c r="BC96" s="30">
        <f t="shared" si="54"/>
        <v>0</v>
      </c>
      <c r="BD96" s="30">
        <f t="shared" si="55"/>
        <v>0</v>
      </c>
      <c r="BE96" s="30">
        <f t="shared" si="56"/>
        <v>0</v>
      </c>
      <c r="BF96" s="30">
        <f t="shared" si="57"/>
        <v>0</v>
      </c>
      <c r="BG96" s="30">
        <f t="shared" si="58"/>
        <v>0</v>
      </c>
      <c r="BH96" s="4" t="s">
        <v>25</v>
      </c>
      <c r="BI96" s="30">
        <f t="shared" si="59"/>
        <v>0</v>
      </c>
      <c r="BJ96" s="4" t="s">
        <v>50</v>
      </c>
      <c r="BK96" s="29" t="s">
        <v>383</v>
      </c>
    </row>
    <row r="97" spans="1:63" s="1" customFormat="1" ht="16.5" customHeight="1">
      <c r="A97" s="48" t="s">
        <v>384</v>
      </c>
      <c r="B97" s="48" t="s">
        <v>46</v>
      </c>
      <c r="C97" s="49" t="s">
        <v>385</v>
      </c>
      <c r="D97" s="50" t="s">
        <v>386</v>
      </c>
      <c r="E97" s="51" t="s">
        <v>69</v>
      </c>
      <c r="F97" s="23">
        <v>0</v>
      </c>
      <c r="G97" s="53">
        <v>39000</v>
      </c>
      <c r="H97" s="53">
        <f t="shared" si="50"/>
        <v>0</v>
      </c>
      <c r="I97" s="24"/>
      <c r="J97" s="5"/>
      <c r="K97" s="25" t="s">
        <v>0</v>
      </c>
      <c r="L97" s="26" t="s">
        <v>12</v>
      </c>
      <c r="M97" s="27">
        <v>15.231</v>
      </c>
      <c r="N97" s="27">
        <f t="shared" si="51"/>
        <v>0</v>
      </c>
      <c r="O97" s="27">
        <v>1.06277</v>
      </c>
      <c r="P97" s="27">
        <f t="shared" si="52"/>
        <v>0</v>
      </c>
      <c r="Q97" s="27">
        <v>0</v>
      </c>
      <c r="R97" s="28">
        <f t="shared" si="53"/>
        <v>0</v>
      </c>
      <c r="AP97" s="29" t="s">
        <v>50</v>
      </c>
      <c r="AR97" s="29" t="s">
        <v>46</v>
      </c>
      <c r="AS97" s="29" t="s">
        <v>55</v>
      </c>
      <c r="AW97" s="4" t="s">
        <v>44</v>
      </c>
      <c r="BC97" s="30">
        <f t="shared" si="54"/>
        <v>0</v>
      </c>
      <c r="BD97" s="30">
        <f t="shared" si="55"/>
        <v>0</v>
      </c>
      <c r="BE97" s="30">
        <f t="shared" si="56"/>
        <v>0</v>
      </c>
      <c r="BF97" s="30">
        <f t="shared" si="57"/>
        <v>0</v>
      </c>
      <c r="BG97" s="30">
        <f t="shared" si="58"/>
        <v>0</v>
      </c>
      <c r="BH97" s="4" t="s">
        <v>25</v>
      </c>
      <c r="BI97" s="30">
        <f t="shared" si="59"/>
        <v>0</v>
      </c>
      <c r="BJ97" s="4" t="s">
        <v>50</v>
      </c>
      <c r="BK97" s="29" t="s">
        <v>387</v>
      </c>
    </row>
    <row r="98" spans="1:63" s="1" customFormat="1" ht="24.25" customHeight="1">
      <c r="A98" s="48" t="s">
        <v>388</v>
      </c>
      <c r="B98" s="48" t="s">
        <v>46</v>
      </c>
      <c r="C98" s="49" t="s">
        <v>389</v>
      </c>
      <c r="D98" s="50" t="s">
        <v>390</v>
      </c>
      <c r="E98" s="51" t="s">
        <v>83</v>
      </c>
      <c r="F98" s="23">
        <v>0</v>
      </c>
      <c r="G98" s="53">
        <v>489</v>
      </c>
      <c r="H98" s="53">
        <f t="shared" si="50"/>
        <v>0</v>
      </c>
      <c r="I98" s="24"/>
      <c r="J98" s="5"/>
      <c r="K98" s="25" t="s">
        <v>0</v>
      </c>
      <c r="L98" s="26" t="s">
        <v>12</v>
      </c>
      <c r="M98" s="27">
        <v>0.379</v>
      </c>
      <c r="N98" s="27">
        <f t="shared" si="51"/>
        <v>0</v>
      </c>
      <c r="O98" s="27">
        <v>6.3E-2</v>
      </c>
      <c r="P98" s="27">
        <f t="shared" si="52"/>
        <v>0</v>
      </c>
      <c r="Q98" s="27">
        <v>0</v>
      </c>
      <c r="R98" s="28">
        <f t="shared" si="53"/>
        <v>0</v>
      </c>
      <c r="AP98" s="29" t="s">
        <v>50</v>
      </c>
      <c r="AR98" s="29" t="s">
        <v>46</v>
      </c>
      <c r="AS98" s="29" t="s">
        <v>55</v>
      </c>
      <c r="AW98" s="4" t="s">
        <v>44</v>
      </c>
      <c r="BC98" s="30">
        <f t="shared" si="54"/>
        <v>0</v>
      </c>
      <c r="BD98" s="30">
        <f t="shared" si="55"/>
        <v>0</v>
      </c>
      <c r="BE98" s="30">
        <f t="shared" si="56"/>
        <v>0</v>
      </c>
      <c r="BF98" s="30">
        <f t="shared" si="57"/>
        <v>0</v>
      </c>
      <c r="BG98" s="30">
        <f t="shared" si="58"/>
        <v>0</v>
      </c>
      <c r="BH98" s="4" t="s">
        <v>25</v>
      </c>
      <c r="BI98" s="30">
        <f t="shared" si="59"/>
        <v>0</v>
      </c>
      <c r="BJ98" s="4" t="s">
        <v>50</v>
      </c>
      <c r="BK98" s="29" t="s">
        <v>391</v>
      </c>
    </row>
    <row r="99" spans="1:63" s="1" customFormat="1" ht="24.25" customHeight="1">
      <c r="A99" s="48" t="s">
        <v>392</v>
      </c>
      <c r="B99" s="48" t="s">
        <v>46</v>
      </c>
      <c r="C99" s="49" t="s">
        <v>393</v>
      </c>
      <c r="D99" s="50" t="s">
        <v>394</v>
      </c>
      <c r="E99" s="51" t="s">
        <v>83</v>
      </c>
      <c r="F99" s="23">
        <v>0</v>
      </c>
      <c r="G99" s="53">
        <v>756</v>
      </c>
      <c r="H99" s="53">
        <f t="shared" si="50"/>
        <v>0</v>
      </c>
      <c r="I99" s="24"/>
      <c r="J99" s="5"/>
      <c r="K99" s="25" t="s">
        <v>0</v>
      </c>
      <c r="L99" s="26" t="s">
        <v>12</v>
      </c>
      <c r="M99" s="27">
        <v>0.51700000000000002</v>
      </c>
      <c r="N99" s="27">
        <f t="shared" si="51"/>
        <v>0</v>
      </c>
      <c r="O99" s="27">
        <v>0.105</v>
      </c>
      <c r="P99" s="27">
        <f t="shared" si="52"/>
        <v>0</v>
      </c>
      <c r="Q99" s="27">
        <v>0</v>
      </c>
      <c r="R99" s="28">
        <f t="shared" si="53"/>
        <v>0</v>
      </c>
      <c r="AP99" s="29" t="s">
        <v>50</v>
      </c>
      <c r="AR99" s="29" t="s">
        <v>46</v>
      </c>
      <c r="AS99" s="29" t="s">
        <v>55</v>
      </c>
      <c r="AW99" s="4" t="s">
        <v>44</v>
      </c>
      <c r="BC99" s="30">
        <f t="shared" si="54"/>
        <v>0</v>
      </c>
      <c r="BD99" s="30">
        <f t="shared" si="55"/>
        <v>0</v>
      </c>
      <c r="BE99" s="30">
        <f t="shared" si="56"/>
        <v>0</v>
      </c>
      <c r="BF99" s="30">
        <f t="shared" si="57"/>
        <v>0</v>
      </c>
      <c r="BG99" s="30">
        <f t="shared" si="58"/>
        <v>0</v>
      </c>
      <c r="BH99" s="4" t="s">
        <v>25</v>
      </c>
      <c r="BI99" s="30">
        <f t="shared" si="59"/>
        <v>0</v>
      </c>
      <c r="BJ99" s="4" t="s">
        <v>50</v>
      </c>
      <c r="BK99" s="29" t="s">
        <v>395</v>
      </c>
    </row>
    <row r="100" spans="1:63" s="1" customFormat="1" ht="16.5" customHeight="1">
      <c r="A100" s="48" t="s">
        <v>396</v>
      </c>
      <c r="B100" s="48" t="s">
        <v>46</v>
      </c>
      <c r="C100" s="49" t="s">
        <v>397</v>
      </c>
      <c r="D100" s="50" t="s">
        <v>398</v>
      </c>
      <c r="E100" s="51" t="s">
        <v>49</v>
      </c>
      <c r="F100" s="23">
        <v>0</v>
      </c>
      <c r="G100" s="53">
        <v>1740</v>
      </c>
      <c r="H100" s="53">
        <f t="shared" si="50"/>
        <v>0</v>
      </c>
      <c r="I100" s="24"/>
      <c r="J100" s="5"/>
      <c r="K100" s="25" t="s">
        <v>0</v>
      </c>
      <c r="L100" s="26" t="s">
        <v>12</v>
      </c>
      <c r="M100" s="27">
        <v>2.048</v>
      </c>
      <c r="N100" s="27">
        <f t="shared" si="51"/>
        <v>0</v>
      </c>
      <c r="O100" s="27">
        <v>1.98</v>
      </c>
      <c r="P100" s="27">
        <f t="shared" si="52"/>
        <v>0</v>
      </c>
      <c r="Q100" s="27">
        <v>0</v>
      </c>
      <c r="R100" s="28">
        <f t="shared" si="53"/>
        <v>0</v>
      </c>
      <c r="AP100" s="29" t="s">
        <v>50</v>
      </c>
      <c r="AR100" s="29" t="s">
        <v>46</v>
      </c>
      <c r="AS100" s="29" t="s">
        <v>55</v>
      </c>
      <c r="AW100" s="4" t="s">
        <v>44</v>
      </c>
      <c r="BC100" s="30">
        <f t="shared" si="54"/>
        <v>0</v>
      </c>
      <c r="BD100" s="30">
        <f t="shared" si="55"/>
        <v>0</v>
      </c>
      <c r="BE100" s="30">
        <f t="shared" si="56"/>
        <v>0</v>
      </c>
      <c r="BF100" s="30">
        <f t="shared" si="57"/>
        <v>0</v>
      </c>
      <c r="BG100" s="30">
        <f t="shared" si="58"/>
        <v>0</v>
      </c>
      <c r="BH100" s="4" t="s">
        <v>25</v>
      </c>
      <c r="BI100" s="30">
        <f t="shared" si="59"/>
        <v>0</v>
      </c>
      <c r="BJ100" s="4" t="s">
        <v>50</v>
      </c>
      <c r="BK100" s="29" t="s">
        <v>399</v>
      </c>
    </row>
    <row r="101" spans="1:63" s="1" customFormat="1" ht="21.75" customHeight="1">
      <c r="A101" s="48" t="s">
        <v>400</v>
      </c>
      <c r="B101" s="48" t="s">
        <v>46</v>
      </c>
      <c r="C101" s="49" t="s">
        <v>401</v>
      </c>
      <c r="D101" s="50" t="s">
        <v>402</v>
      </c>
      <c r="E101" s="51" t="s">
        <v>83</v>
      </c>
      <c r="F101" s="23">
        <v>0</v>
      </c>
      <c r="G101" s="53">
        <v>522</v>
      </c>
      <c r="H101" s="53">
        <f t="shared" si="50"/>
        <v>0</v>
      </c>
      <c r="I101" s="24"/>
      <c r="J101" s="5"/>
      <c r="K101" s="25" t="s">
        <v>0</v>
      </c>
      <c r="L101" s="26" t="s">
        <v>12</v>
      </c>
      <c r="M101" s="27">
        <v>0.245</v>
      </c>
      <c r="N101" s="27">
        <f t="shared" si="51"/>
        <v>0</v>
      </c>
      <c r="O101" s="27">
        <v>0.27560000000000001</v>
      </c>
      <c r="P101" s="27">
        <f t="shared" si="52"/>
        <v>0</v>
      </c>
      <c r="Q101" s="27">
        <v>0</v>
      </c>
      <c r="R101" s="28">
        <f t="shared" si="53"/>
        <v>0</v>
      </c>
      <c r="AP101" s="29" t="s">
        <v>50</v>
      </c>
      <c r="AR101" s="29" t="s">
        <v>46</v>
      </c>
      <c r="AS101" s="29" t="s">
        <v>55</v>
      </c>
      <c r="AW101" s="4" t="s">
        <v>44</v>
      </c>
      <c r="BC101" s="30">
        <f t="shared" si="54"/>
        <v>0</v>
      </c>
      <c r="BD101" s="30">
        <f t="shared" si="55"/>
        <v>0</v>
      </c>
      <c r="BE101" s="30">
        <f t="shared" si="56"/>
        <v>0</v>
      </c>
      <c r="BF101" s="30">
        <f t="shared" si="57"/>
        <v>0</v>
      </c>
      <c r="BG101" s="30">
        <f t="shared" si="58"/>
        <v>0</v>
      </c>
      <c r="BH101" s="4" t="s">
        <v>25</v>
      </c>
      <c r="BI101" s="30">
        <f t="shared" si="59"/>
        <v>0</v>
      </c>
      <c r="BJ101" s="4" t="s">
        <v>50</v>
      </c>
      <c r="BK101" s="29" t="s">
        <v>403</v>
      </c>
    </row>
    <row r="102" spans="1:63" s="1" customFormat="1" ht="24.25" customHeight="1">
      <c r="A102" s="48" t="s">
        <v>404</v>
      </c>
      <c r="B102" s="48" t="s">
        <v>46</v>
      </c>
      <c r="C102" s="49" t="s">
        <v>405</v>
      </c>
      <c r="D102" s="50" t="s">
        <v>406</v>
      </c>
      <c r="E102" s="51" t="s">
        <v>83</v>
      </c>
      <c r="F102" s="23">
        <v>0</v>
      </c>
      <c r="G102" s="53">
        <v>1120</v>
      </c>
      <c r="H102" s="53">
        <f t="shared" si="50"/>
        <v>0</v>
      </c>
      <c r="I102" s="24"/>
      <c r="J102" s="5"/>
      <c r="K102" s="25" t="s">
        <v>0</v>
      </c>
      <c r="L102" s="26" t="s">
        <v>12</v>
      </c>
      <c r="M102" s="27">
        <v>0.52400000000000002</v>
      </c>
      <c r="N102" s="27">
        <f t="shared" si="51"/>
        <v>0</v>
      </c>
      <c r="O102" s="27">
        <v>0.34562999999999999</v>
      </c>
      <c r="P102" s="27">
        <f t="shared" si="52"/>
        <v>0</v>
      </c>
      <c r="Q102" s="27">
        <v>0</v>
      </c>
      <c r="R102" s="28">
        <f t="shared" si="53"/>
        <v>0</v>
      </c>
      <c r="AP102" s="29" t="s">
        <v>50</v>
      </c>
      <c r="AR102" s="29" t="s">
        <v>46</v>
      </c>
      <c r="AS102" s="29" t="s">
        <v>55</v>
      </c>
      <c r="AW102" s="4" t="s">
        <v>44</v>
      </c>
      <c r="BC102" s="30">
        <f t="shared" si="54"/>
        <v>0</v>
      </c>
      <c r="BD102" s="30">
        <f t="shared" si="55"/>
        <v>0</v>
      </c>
      <c r="BE102" s="30">
        <f t="shared" si="56"/>
        <v>0</v>
      </c>
      <c r="BF102" s="30">
        <f t="shared" si="57"/>
        <v>0</v>
      </c>
      <c r="BG102" s="30">
        <f t="shared" si="58"/>
        <v>0</v>
      </c>
      <c r="BH102" s="4" t="s">
        <v>25</v>
      </c>
      <c r="BI102" s="30">
        <f t="shared" si="59"/>
        <v>0</v>
      </c>
      <c r="BJ102" s="4" t="s">
        <v>50</v>
      </c>
      <c r="BK102" s="29" t="s">
        <v>407</v>
      </c>
    </row>
    <row r="103" spans="1:63" s="3" customFormat="1" ht="20.9" customHeight="1">
      <c r="B103" s="17" t="s">
        <v>17</v>
      </c>
      <c r="C103" s="45" t="s">
        <v>306</v>
      </c>
      <c r="D103" s="45" t="s">
        <v>408</v>
      </c>
      <c r="E103" s="46"/>
      <c r="F103" s="46"/>
      <c r="G103" s="46"/>
      <c r="H103" s="47">
        <f>BI103</f>
        <v>0</v>
      </c>
      <c r="J103" s="16"/>
      <c r="K103" s="18"/>
      <c r="N103" s="19">
        <f>SUM(N104:N109)</f>
        <v>0</v>
      </c>
      <c r="P103" s="19">
        <f>SUM(P104:P109)</f>
        <v>0</v>
      </c>
      <c r="R103" s="20">
        <f>SUM(R104:R109)</f>
        <v>0</v>
      </c>
      <c r="AP103" s="17" t="s">
        <v>25</v>
      </c>
      <c r="AR103" s="21" t="s">
        <v>17</v>
      </c>
      <c r="AS103" s="21" t="s">
        <v>27</v>
      </c>
      <c r="AW103" s="17" t="s">
        <v>44</v>
      </c>
      <c r="BI103" s="22">
        <f>SUM(BI104:BI109)</f>
        <v>0</v>
      </c>
    </row>
    <row r="104" spans="1:63" s="1" customFormat="1" ht="24.25" customHeight="1">
      <c r="A104" s="48" t="s">
        <v>409</v>
      </c>
      <c r="B104" s="48" t="s">
        <v>46</v>
      </c>
      <c r="C104" s="49" t="s">
        <v>410</v>
      </c>
      <c r="D104" s="50" t="s">
        <v>411</v>
      </c>
      <c r="E104" s="51" t="s">
        <v>102</v>
      </c>
      <c r="F104" s="23">
        <v>0</v>
      </c>
      <c r="G104" s="53">
        <v>557</v>
      </c>
      <c r="H104" s="53">
        <f t="shared" ref="H104:H109" si="60">ROUND(G104*F104,2)</f>
        <v>0</v>
      </c>
      <c r="I104" s="24"/>
      <c r="J104" s="5"/>
      <c r="K104" s="25" t="s">
        <v>0</v>
      </c>
      <c r="L104" s="26" t="s">
        <v>12</v>
      </c>
      <c r="M104" s="27">
        <v>1.071</v>
      </c>
      <c r="N104" s="27">
        <f t="shared" ref="N104:N109" si="61">M104*F104</f>
        <v>0</v>
      </c>
      <c r="O104" s="27">
        <v>2.5159999999999998E-2</v>
      </c>
      <c r="P104" s="27">
        <f t="shared" ref="P104:P109" si="62">O104*F104</f>
        <v>0</v>
      </c>
      <c r="Q104" s="27">
        <v>0</v>
      </c>
      <c r="R104" s="28">
        <f t="shared" ref="R104:R109" si="63">Q104*F104</f>
        <v>0</v>
      </c>
      <c r="AP104" s="29" t="s">
        <v>50</v>
      </c>
      <c r="AR104" s="29" t="s">
        <v>46</v>
      </c>
      <c r="AS104" s="29" t="s">
        <v>55</v>
      </c>
      <c r="AW104" s="4" t="s">
        <v>44</v>
      </c>
      <c r="BC104" s="30">
        <f t="shared" ref="BC104:BC109" si="64">IF(L104="základní",H104,0)</f>
        <v>0</v>
      </c>
      <c r="BD104" s="30">
        <f t="shared" ref="BD104:BD109" si="65">IF(L104="snížená",H104,0)</f>
        <v>0</v>
      </c>
      <c r="BE104" s="30">
        <f t="shared" ref="BE104:BE109" si="66">IF(L104="zákl. přenesená",H104,0)</f>
        <v>0</v>
      </c>
      <c r="BF104" s="30">
        <f t="shared" ref="BF104:BF109" si="67">IF(L104="sníž. přenesená",H104,0)</f>
        <v>0</v>
      </c>
      <c r="BG104" s="30">
        <f t="shared" ref="BG104:BG109" si="68">IF(L104="nulová",H104,0)</f>
        <v>0</v>
      </c>
      <c r="BH104" s="4" t="s">
        <v>25</v>
      </c>
      <c r="BI104" s="30">
        <f t="shared" ref="BI104:BI109" si="69">ROUND(G104*F104,2)</f>
        <v>0</v>
      </c>
      <c r="BJ104" s="4" t="s">
        <v>50</v>
      </c>
      <c r="BK104" s="29" t="s">
        <v>412</v>
      </c>
    </row>
    <row r="105" spans="1:63" s="1" customFormat="1" ht="24.25" customHeight="1">
      <c r="A105" s="48" t="s">
        <v>413</v>
      </c>
      <c r="B105" s="48" t="s">
        <v>46</v>
      </c>
      <c r="C105" s="49" t="s">
        <v>414</v>
      </c>
      <c r="D105" s="50" t="s">
        <v>415</v>
      </c>
      <c r="E105" s="51" t="s">
        <v>102</v>
      </c>
      <c r="F105" s="23">
        <v>0</v>
      </c>
      <c r="G105" s="53">
        <v>646</v>
      </c>
      <c r="H105" s="53">
        <f t="shared" si="60"/>
        <v>0</v>
      </c>
      <c r="I105" s="24"/>
      <c r="J105" s="5"/>
      <c r="K105" s="25" t="s">
        <v>0</v>
      </c>
      <c r="L105" s="26" t="s">
        <v>12</v>
      </c>
      <c r="M105" s="27">
        <v>1.2110000000000001</v>
      </c>
      <c r="N105" s="27">
        <f t="shared" si="61"/>
        <v>0</v>
      </c>
      <c r="O105" s="27">
        <v>3.628E-2</v>
      </c>
      <c r="P105" s="27">
        <f t="shared" si="62"/>
        <v>0</v>
      </c>
      <c r="Q105" s="27">
        <v>0</v>
      </c>
      <c r="R105" s="28">
        <f t="shared" si="63"/>
        <v>0</v>
      </c>
      <c r="AP105" s="29" t="s">
        <v>50</v>
      </c>
      <c r="AR105" s="29" t="s">
        <v>46</v>
      </c>
      <c r="AS105" s="29" t="s">
        <v>55</v>
      </c>
      <c r="AW105" s="4" t="s">
        <v>44</v>
      </c>
      <c r="BC105" s="30">
        <f t="shared" si="64"/>
        <v>0</v>
      </c>
      <c r="BD105" s="30">
        <f t="shared" si="65"/>
        <v>0</v>
      </c>
      <c r="BE105" s="30">
        <f t="shared" si="66"/>
        <v>0</v>
      </c>
      <c r="BF105" s="30">
        <f t="shared" si="67"/>
        <v>0</v>
      </c>
      <c r="BG105" s="30">
        <f t="shared" si="68"/>
        <v>0</v>
      </c>
      <c r="BH105" s="4" t="s">
        <v>25</v>
      </c>
      <c r="BI105" s="30">
        <f t="shared" si="69"/>
        <v>0</v>
      </c>
      <c r="BJ105" s="4" t="s">
        <v>50</v>
      </c>
      <c r="BK105" s="29" t="s">
        <v>416</v>
      </c>
    </row>
    <row r="106" spans="1:63" s="1" customFormat="1" ht="21.75" customHeight="1">
      <c r="A106" s="48" t="s">
        <v>417</v>
      </c>
      <c r="B106" s="48" t="s">
        <v>46</v>
      </c>
      <c r="C106" s="49" t="s">
        <v>418</v>
      </c>
      <c r="D106" s="50" t="s">
        <v>419</v>
      </c>
      <c r="E106" s="51" t="s">
        <v>102</v>
      </c>
      <c r="F106" s="23">
        <v>0</v>
      </c>
      <c r="G106" s="53">
        <v>1460</v>
      </c>
      <c r="H106" s="53">
        <f t="shared" si="60"/>
        <v>0</v>
      </c>
      <c r="I106" s="24"/>
      <c r="J106" s="5"/>
      <c r="K106" s="25" t="s">
        <v>0</v>
      </c>
      <c r="L106" s="26" t="s">
        <v>12</v>
      </c>
      <c r="M106" s="27">
        <v>2.673</v>
      </c>
      <c r="N106" s="27">
        <f t="shared" si="61"/>
        <v>0</v>
      </c>
      <c r="O106" s="27">
        <v>5.6439999999999997E-2</v>
      </c>
      <c r="P106" s="27">
        <f t="shared" si="62"/>
        <v>0</v>
      </c>
      <c r="Q106" s="27">
        <v>0</v>
      </c>
      <c r="R106" s="28">
        <f t="shared" si="63"/>
        <v>0</v>
      </c>
      <c r="AP106" s="29" t="s">
        <v>50</v>
      </c>
      <c r="AR106" s="29" t="s">
        <v>46</v>
      </c>
      <c r="AS106" s="29" t="s">
        <v>55</v>
      </c>
      <c r="AW106" s="4" t="s">
        <v>44</v>
      </c>
      <c r="BC106" s="30">
        <f t="shared" si="64"/>
        <v>0</v>
      </c>
      <c r="BD106" s="30">
        <f t="shared" si="65"/>
        <v>0</v>
      </c>
      <c r="BE106" s="30">
        <f t="shared" si="66"/>
        <v>0</v>
      </c>
      <c r="BF106" s="30">
        <f t="shared" si="67"/>
        <v>0</v>
      </c>
      <c r="BG106" s="30">
        <f t="shared" si="68"/>
        <v>0</v>
      </c>
      <c r="BH106" s="4" t="s">
        <v>25</v>
      </c>
      <c r="BI106" s="30">
        <f t="shared" si="69"/>
        <v>0</v>
      </c>
      <c r="BJ106" s="4" t="s">
        <v>50</v>
      </c>
      <c r="BK106" s="29" t="s">
        <v>420</v>
      </c>
    </row>
    <row r="107" spans="1:63" s="1" customFormat="1" ht="21.75" customHeight="1">
      <c r="A107" s="48" t="s">
        <v>421</v>
      </c>
      <c r="B107" s="48" t="s">
        <v>46</v>
      </c>
      <c r="C107" s="49" t="s">
        <v>422</v>
      </c>
      <c r="D107" s="50" t="s">
        <v>423</v>
      </c>
      <c r="E107" s="51" t="s">
        <v>102</v>
      </c>
      <c r="F107" s="23">
        <v>0</v>
      </c>
      <c r="G107" s="53">
        <v>1950</v>
      </c>
      <c r="H107" s="53">
        <f t="shared" si="60"/>
        <v>0</v>
      </c>
      <c r="I107" s="24"/>
      <c r="J107" s="5"/>
      <c r="K107" s="25" t="s">
        <v>0</v>
      </c>
      <c r="L107" s="26" t="s">
        <v>12</v>
      </c>
      <c r="M107" s="27">
        <v>3.4049999999999998</v>
      </c>
      <c r="N107" s="27">
        <f t="shared" si="61"/>
        <v>0</v>
      </c>
      <c r="O107" s="27">
        <v>9.0660000000000004E-2</v>
      </c>
      <c r="P107" s="27">
        <f t="shared" si="62"/>
        <v>0</v>
      </c>
      <c r="Q107" s="27">
        <v>0</v>
      </c>
      <c r="R107" s="28">
        <f t="shared" si="63"/>
        <v>0</v>
      </c>
      <c r="AP107" s="29" t="s">
        <v>50</v>
      </c>
      <c r="AR107" s="29" t="s">
        <v>46</v>
      </c>
      <c r="AS107" s="29" t="s">
        <v>55</v>
      </c>
      <c r="AW107" s="4" t="s">
        <v>44</v>
      </c>
      <c r="BC107" s="30">
        <f t="shared" si="64"/>
        <v>0</v>
      </c>
      <c r="BD107" s="30">
        <f t="shared" si="65"/>
        <v>0</v>
      </c>
      <c r="BE107" s="30">
        <f t="shared" si="66"/>
        <v>0</v>
      </c>
      <c r="BF107" s="30">
        <f t="shared" si="67"/>
        <v>0</v>
      </c>
      <c r="BG107" s="30">
        <f t="shared" si="68"/>
        <v>0</v>
      </c>
      <c r="BH107" s="4" t="s">
        <v>25</v>
      </c>
      <c r="BI107" s="30">
        <f t="shared" si="69"/>
        <v>0</v>
      </c>
      <c r="BJ107" s="4" t="s">
        <v>50</v>
      </c>
      <c r="BK107" s="29" t="s">
        <v>424</v>
      </c>
    </row>
    <row r="108" spans="1:63" s="1" customFormat="1" ht="24.25" customHeight="1">
      <c r="A108" s="48" t="s">
        <v>425</v>
      </c>
      <c r="B108" s="48" t="s">
        <v>46</v>
      </c>
      <c r="C108" s="49" t="s">
        <v>426</v>
      </c>
      <c r="D108" s="50" t="s">
        <v>427</v>
      </c>
      <c r="E108" s="51" t="s">
        <v>102</v>
      </c>
      <c r="F108" s="23">
        <v>0</v>
      </c>
      <c r="G108" s="53">
        <v>97.7</v>
      </c>
      <c r="H108" s="53">
        <f t="shared" si="60"/>
        <v>0</v>
      </c>
      <c r="I108" s="24"/>
      <c r="J108" s="5"/>
      <c r="K108" s="25" t="s">
        <v>0</v>
      </c>
      <c r="L108" s="26" t="s">
        <v>12</v>
      </c>
      <c r="M108" s="27">
        <v>0.2</v>
      </c>
      <c r="N108" s="27">
        <f t="shared" si="61"/>
        <v>0</v>
      </c>
      <c r="O108" s="27">
        <v>0</v>
      </c>
      <c r="P108" s="27">
        <f t="shared" si="62"/>
        <v>0</v>
      </c>
      <c r="Q108" s="27">
        <v>0</v>
      </c>
      <c r="R108" s="28">
        <f t="shared" si="63"/>
        <v>0</v>
      </c>
      <c r="AP108" s="29" t="s">
        <v>50</v>
      </c>
      <c r="AR108" s="29" t="s">
        <v>46</v>
      </c>
      <c r="AS108" s="29" t="s">
        <v>55</v>
      </c>
      <c r="AW108" s="4" t="s">
        <v>44</v>
      </c>
      <c r="BC108" s="30">
        <f t="shared" si="64"/>
        <v>0</v>
      </c>
      <c r="BD108" s="30">
        <f t="shared" si="65"/>
        <v>0</v>
      </c>
      <c r="BE108" s="30">
        <f t="shared" si="66"/>
        <v>0</v>
      </c>
      <c r="BF108" s="30">
        <f t="shared" si="67"/>
        <v>0</v>
      </c>
      <c r="BG108" s="30">
        <f t="shared" si="68"/>
        <v>0</v>
      </c>
      <c r="BH108" s="4" t="s">
        <v>25</v>
      </c>
      <c r="BI108" s="30">
        <f t="shared" si="69"/>
        <v>0</v>
      </c>
      <c r="BJ108" s="4" t="s">
        <v>50</v>
      </c>
      <c r="BK108" s="29" t="s">
        <v>428</v>
      </c>
    </row>
    <row r="109" spans="1:63" s="1" customFormat="1" ht="16.5" customHeight="1">
      <c r="A109" s="54" t="s">
        <v>429</v>
      </c>
      <c r="B109" s="54" t="s">
        <v>86</v>
      </c>
      <c r="C109" s="55" t="s">
        <v>430</v>
      </c>
      <c r="D109" s="56" t="s">
        <v>431</v>
      </c>
      <c r="E109" s="57" t="s">
        <v>102</v>
      </c>
      <c r="F109" s="31">
        <v>0</v>
      </c>
      <c r="G109" s="58">
        <v>526</v>
      </c>
      <c r="H109" s="58">
        <f t="shared" si="60"/>
        <v>0</v>
      </c>
      <c r="I109" s="32"/>
      <c r="J109" s="33"/>
      <c r="K109" s="34" t="s">
        <v>0</v>
      </c>
      <c r="L109" s="35" t="s">
        <v>12</v>
      </c>
      <c r="M109" s="27">
        <v>0</v>
      </c>
      <c r="N109" s="27">
        <f t="shared" si="61"/>
        <v>0</v>
      </c>
      <c r="O109" s="27">
        <v>2.5999999999999999E-3</v>
      </c>
      <c r="P109" s="27">
        <f t="shared" si="62"/>
        <v>0</v>
      </c>
      <c r="Q109" s="27">
        <v>0</v>
      </c>
      <c r="R109" s="28">
        <f t="shared" si="63"/>
        <v>0</v>
      </c>
      <c r="AP109" s="29" t="s">
        <v>76</v>
      </c>
      <c r="AR109" s="29" t="s">
        <v>86</v>
      </c>
      <c r="AS109" s="29" t="s">
        <v>55</v>
      </c>
      <c r="AW109" s="4" t="s">
        <v>44</v>
      </c>
      <c r="BC109" s="30">
        <f t="shared" si="64"/>
        <v>0</v>
      </c>
      <c r="BD109" s="30">
        <f t="shared" si="65"/>
        <v>0</v>
      </c>
      <c r="BE109" s="30">
        <f t="shared" si="66"/>
        <v>0</v>
      </c>
      <c r="BF109" s="30">
        <f t="shared" si="67"/>
        <v>0</v>
      </c>
      <c r="BG109" s="30">
        <f t="shared" si="68"/>
        <v>0</v>
      </c>
      <c r="BH109" s="4" t="s">
        <v>25</v>
      </c>
      <c r="BI109" s="30">
        <f t="shared" si="69"/>
        <v>0</v>
      </c>
      <c r="BJ109" s="4" t="s">
        <v>50</v>
      </c>
      <c r="BK109" s="29" t="s">
        <v>432</v>
      </c>
    </row>
    <row r="110" spans="1:63" s="3" customFormat="1" ht="22.9" customHeight="1">
      <c r="B110" s="17" t="s">
        <v>17</v>
      </c>
      <c r="C110" s="45" t="s">
        <v>80</v>
      </c>
      <c r="D110" s="45" t="s">
        <v>433</v>
      </c>
      <c r="E110" s="46"/>
      <c r="F110" s="46"/>
      <c r="G110" s="46"/>
      <c r="H110" s="47">
        <f>BI110</f>
        <v>0</v>
      </c>
      <c r="J110" s="16"/>
      <c r="K110" s="18"/>
      <c r="N110" s="19">
        <f>N111+SUM(N112:N117)+N128+N139</f>
        <v>0</v>
      </c>
      <c r="P110" s="19">
        <f>P111+SUM(P112:P117)+P128+P139</f>
        <v>0</v>
      </c>
      <c r="R110" s="20">
        <f>R111+SUM(R112:R117)+R128+R139</f>
        <v>0</v>
      </c>
      <c r="AP110" s="17" t="s">
        <v>25</v>
      </c>
      <c r="AR110" s="21" t="s">
        <v>17</v>
      </c>
      <c r="AS110" s="21" t="s">
        <v>25</v>
      </c>
      <c r="AW110" s="17" t="s">
        <v>44</v>
      </c>
      <c r="BI110" s="22">
        <f>BI111+SUM(BI112:BI117)+BI128+BI139</f>
        <v>0</v>
      </c>
    </row>
    <row r="111" spans="1:63" s="1" customFormat="1" ht="24.25" customHeight="1">
      <c r="A111" s="48" t="s">
        <v>434</v>
      </c>
      <c r="B111" s="48" t="s">
        <v>46</v>
      </c>
      <c r="C111" s="49" t="s">
        <v>435</v>
      </c>
      <c r="D111" s="50" t="s">
        <v>436</v>
      </c>
      <c r="E111" s="51" t="s">
        <v>83</v>
      </c>
      <c r="F111" s="23">
        <v>0</v>
      </c>
      <c r="G111" s="53">
        <v>124</v>
      </c>
      <c r="H111" s="53">
        <f t="shared" ref="H111:H116" si="70">ROUND(G111*F111,2)</f>
        <v>0</v>
      </c>
      <c r="I111" s="24"/>
      <c r="J111" s="5"/>
      <c r="K111" s="25" t="s">
        <v>0</v>
      </c>
      <c r="L111" s="26" t="s">
        <v>12</v>
      </c>
      <c r="M111" s="27">
        <v>0.26300000000000001</v>
      </c>
      <c r="N111" s="27">
        <f t="shared" ref="N111:N116" si="71">M111*F111</f>
        <v>0</v>
      </c>
      <c r="O111" s="27">
        <v>3.0000000000000001E-5</v>
      </c>
      <c r="P111" s="27">
        <f t="shared" ref="P111:P116" si="72">O111*F111</f>
        <v>0</v>
      </c>
      <c r="Q111" s="27">
        <v>0</v>
      </c>
      <c r="R111" s="28">
        <f t="shared" ref="R111:R116" si="73">Q111*F111</f>
        <v>0</v>
      </c>
      <c r="AP111" s="29" t="s">
        <v>50</v>
      </c>
      <c r="AR111" s="29" t="s">
        <v>46</v>
      </c>
      <c r="AS111" s="29" t="s">
        <v>27</v>
      </c>
      <c r="AW111" s="4" t="s">
        <v>44</v>
      </c>
      <c r="BC111" s="30">
        <f t="shared" ref="BC111:BC116" si="74">IF(L111="základní",H111,0)</f>
        <v>0</v>
      </c>
      <c r="BD111" s="30">
        <f t="shared" ref="BD111:BD116" si="75">IF(L111="snížená",H111,0)</f>
        <v>0</v>
      </c>
      <c r="BE111" s="30">
        <f t="shared" ref="BE111:BE116" si="76">IF(L111="zákl. přenesená",H111,0)</f>
        <v>0</v>
      </c>
      <c r="BF111" s="30">
        <f t="shared" ref="BF111:BF116" si="77">IF(L111="sníž. přenesená",H111,0)</f>
        <v>0</v>
      </c>
      <c r="BG111" s="30">
        <f t="shared" ref="BG111:BG116" si="78">IF(L111="nulová",H111,0)</f>
        <v>0</v>
      </c>
      <c r="BH111" s="4" t="s">
        <v>25</v>
      </c>
      <c r="BI111" s="30">
        <f t="shared" ref="BI111:BI116" si="79">ROUND(G111*F111,2)</f>
        <v>0</v>
      </c>
      <c r="BJ111" s="4" t="s">
        <v>50</v>
      </c>
      <c r="BK111" s="29" t="s">
        <v>437</v>
      </c>
    </row>
    <row r="112" spans="1:63" s="1" customFormat="1" ht="16.5" customHeight="1">
      <c r="A112" s="48" t="s">
        <v>438</v>
      </c>
      <c r="B112" s="48" t="s">
        <v>46</v>
      </c>
      <c r="C112" s="49" t="s">
        <v>439</v>
      </c>
      <c r="D112" s="50" t="s">
        <v>440</v>
      </c>
      <c r="E112" s="51" t="s">
        <v>102</v>
      </c>
      <c r="F112" s="23">
        <v>0</v>
      </c>
      <c r="G112" s="53">
        <v>376</v>
      </c>
      <c r="H112" s="53">
        <f t="shared" si="70"/>
        <v>0</v>
      </c>
      <c r="I112" s="24"/>
      <c r="J112" s="5"/>
      <c r="K112" s="25" t="s">
        <v>0</v>
      </c>
      <c r="L112" s="26" t="s">
        <v>12</v>
      </c>
      <c r="M112" s="27">
        <v>0.84499999999999997</v>
      </c>
      <c r="N112" s="27">
        <f t="shared" si="71"/>
        <v>0</v>
      </c>
      <c r="O112" s="27">
        <v>9.2800000000000001E-3</v>
      </c>
      <c r="P112" s="27">
        <f t="shared" si="72"/>
        <v>0</v>
      </c>
      <c r="Q112" s="27">
        <v>0</v>
      </c>
      <c r="R112" s="28">
        <f t="shared" si="73"/>
        <v>0</v>
      </c>
      <c r="AP112" s="29" t="s">
        <v>50</v>
      </c>
      <c r="AR112" s="29" t="s">
        <v>46</v>
      </c>
      <c r="AS112" s="29" t="s">
        <v>27</v>
      </c>
      <c r="AW112" s="4" t="s">
        <v>44</v>
      </c>
      <c r="BC112" s="30">
        <f t="shared" si="74"/>
        <v>0</v>
      </c>
      <c r="BD112" s="30">
        <f t="shared" si="75"/>
        <v>0</v>
      </c>
      <c r="BE112" s="30">
        <f t="shared" si="76"/>
        <v>0</v>
      </c>
      <c r="BF112" s="30">
        <f t="shared" si="77"/>
        <v>0</v>
      </c>
      <c r="BG112" s="30">
        <f t="shared" si="78"/>
        <v>0</v>
      </c>
      <c r="BH112" s="4" t="s">
        <v>25</v>
      </c>
      <c r="BI112" s="30">
        <f t="shared" si="79"/>
        <v>0</v>
      </c>
      <c r="BJ112" s="4" t="s">
        <v>50</v>
      </c>
      <c r="BK112" s="29" t="s">
        <v>441</v>
      </c>
    </row>
    <row r="113" spans="1:63" s="1" customFormat="1" ht="24.25" customHeight="1">
      <c r="A113" s="54" t="s">
        <v>442</v>
      </c>
      <c r="B113" s="54" t="s">
        <v>86</v>
      </c>
      <c r="C113" s="55" t="s">
        <v>443</v>
      </c>
      <c r="D113" s="56" t="s">
        <v>444</v>
      </c>
      <c r="E113" s="57" t="s">
        <v>102</v>
      </c>
      <c r="F113" s="31">
        <v>0</v>
      </c>
      <c r="G113" s="58">
        <v>873</v>
      </c>
      <c r="H113" s="58">
        <f t="shared" si="70"/>
        <v>0</v>
      </c>
      <c r="I113" s="32"/>
      <c r="J113" s="33"/>
      <c r="K113" s="34" t="s">
        <v>0</v>
      </c>
      <c r="L113" s="35" t="s">
        <v>12</v>
      </c>
      <c r="M113" s="27">
        <v>0</v>
      </c>
      <c r="N113" s="27">
        <f t="shared" si="71"/>
        <v>0</v>
      </c>
      <c r="O113" s="27">
        <v>8.0000000000000004E-4</v>
      </c>
      <c r="P113" s="27">
        <f t="shared" si="72"/>
        <v>0</v>
      </c>
      <c r="Q113" s="27">
        <v>0</v>
      </c>
      <c r="R113" s="28">
        <f t="shared" si="73"/>
        <v>0</v>
      </c>
      <c r="AP113" s="29" t="s">
        <v>76</v>
      </c>
      <c r="AR113" s="29" t="s">
        <v>86</v>
      </c>
      <c r="AS113" s="29" t="s">
        <v>27</v>
      </c>
      <c r="AW113" s="4" t="s">
        <v>44</v>
      </c>
      <c r="BC113" s="30">
        <f t="shared" si="74"/>
        <v>0</v>
      </c>
      <c r="BD113" s="30">
        <f t="shared" si="75"/>
        <v>0</v>
      </c>
      <c r="BE113" s="30">
        <f t="shared" si="76"/>
        <v>0</v>
      </c>
      <c r="BF113" s="30">
        <f t="shared" si="77"/>
        <v>0</v>
      </c>
      <c r="BG113" s="30">
        <f t="shared" si="78"/>
        <v>0</v>
      </c>
      <c r="BH113" s="4" t="s">
        <v>25</v>
      </c>
      <c r="BI113" s="30">
        <f t="shared" si="79"/>
        <v>0</v>
      </c>
      <c r="BJ113" s="4" t="s">
        <v>50</v>
      </c>
      <c r="BK113" s="29" t="s">
        <v>445</v>
      </c>
    </row>
    <row r="114" spans="1:63" s="1" customFormat="1" ht="16.5" customHeight="1">
      <c r="A114" s="48" t="s">
        <v>446</v>
      </c>
      <c r="B114" s="48" t="s">
        <v>46</v>
      </c>
      <c r="C114" s="49" t="s">
        <v>447</v>
      </c>
      <c r="D114" s="50" t="s">
        <v>448</v>
      </c>
      <c r="E114" s="51" t="s">
        <v>102</v>
      </c>
      <c r="F114" s="23">
        <v>0</v>
      </c>
      <c r="G114" s="53">
        <v>420</v>
      </c>
      <c r="H114" s="53">
        <f t="shared" si="70"/>
        <v>0</v>
      </c>
      <c r="I114" s="24"/>
      <c r="J114" s="5"/>
      <c r="K114" s="25" t="s">
        <v>0</v>
      </c>
      <c r="L114" s="26" t="s">
        <v>12</v>
      </c>
      <c r="M114" s="27">
        <v>0.92100000000000004</v>
      </c>
      <c r="N114" s="27">
        <f t="shared" si="71"/>
        <v>0</v>
      </c>
      <c r="O114" s="27">
        <v>1.8339999999999999E-2</v>
      </c>
      <c r="P114" s="27">
        <f t="shared" si="72"/>
        <v>0</v>
      </c>
      <c r="Q114" s="27">
        <v>0</v>
      </c>
      <c r="R114" s="28">
        <f t="shared" si="73"/>
        <v>0</v>
      </c>
      <c r="AP114" s="29" t="s">
        <v>50</v>
      </c>
      <c r="AR114" s="29" t="s">
        <v>46</v>
      </c>
      <c r="AS114" s="29" t="s">
        <v>27</v>
      </c>
      <c r="AW114" s="4" t="s">
        <v>44</v>
      </c>
      <c r="BC114" s="30">
        <f t="shared" si="74"/>
        <v>0</v>
      </c>
      <c r="BD114" s="30">
        <f t="shared" si="75"/>
        <v>0</v>
      </c>
      <c r="BE114" s="30">
        <f t="shared" si="76"/>
        <v>0</v>
      </c>
      <c r="BF114" s="30">
        <f t="shared" si="77"/>
        <v>0</v>
      </c>
      <c r="BG114" s="30">
        <f t="shared" si="78"/>
        <v>0</v>
      </c>
      <c r="BH114" s="4" t="s">
        <v>25</v>
      </c>
      <c r="BI114" s="30">
        <f t="shared" si="79"/>
        <v>0</v>
      </c>
      <c r="BJ114" s="4" t="s">
        <v>50</v>
      </c>
      <c r="BK114" s="29" t="s">
        <v>449</v>
      </c>
    </row>
    <row r="115" spans="1:63" s="1" customFormat="1" ht="24.25" customHeight="1">
      <c r="A115" s="54" t="s">
        <v>450</v>
      </c>
      <c r="B115" s="54" t="s">
        <v>86</v>
      </c>
      <c r="C115" s="55" t="s">
        <v>451</v>
      </c>
      <c r="D115" s="56" t="s">
        <v>452</v>
      </c>
      <c r="E115" s="57" t="s">
        <v>102</v>
      </c>
      <c r="F115" s="31">
        <v>0</v>
      </c>
      <c r="G115" s="58">
        <v>3510</v>
      </c>
      <c r="H115" s="58">
        <f t="shared" si="70"/>
        <v>0</v>
      </c>
      <c r="I115" s="32"/>
      <c r="J115" s="33"/>
      <c r="K115" s="34" t="s">
        <v>0</v>
      </c>
      <c r="L115" s="35" t="s">
        <v>12</v>
      </c>
      <c r="M115" s="27">
        <v>0</v>
      </c>
      <c r="N115" s="27">
        <f t="shared" si="71"/>
        <v>0</v>
      </c>
      <c r="O115" s="27">
        <v>1.91E-3</v>
      </c>
      <c r="P115" s="27">
        <f t="shared" si="72"/>
        <v>0</v>
      </c>
      <c r="Q115" s="27">
        <v>0</v>
      </c>
      <c r="R115" s="28">
        <f t="shared" si="73"/>
        <v>0</v>
      </c>
      <c r="AP115" s="29" t="s">
        <v>76</v>
      </c>
      <c r="AR115" s="29" t="s">
        <v>86</v>
      </c>
      <c r="AS115" s="29" t="s">
        <v>27</v>
      </c>
      <c r="AW115" s="4" t="s">
        <v>44</v>
      </c>
      <c r="BC115" s="30">
        <f t="shared" si="74"/>
        <v>0</v>
      </c>
      <c r="BD115" s="30">
        <f t="shared" si="75"/>
        <v>0</v>
      </c>
      <c r="BE115" s="30">
        <f t="shared" si="76"/>
        <v>0</v>
      </c>
      <c r="BF115" s="30">
        <f t="shared" si="77"/>
        <v>0</v>
      </c>
      <c r="BG115" s="30">
        <f t="shared" si="78"/>
        <v>0</v>
      </c>
      <c r="BH115" s="4" t="s">
        <v>25</v>
      </c>
      <c r="BI115" s="30">
        <f t="shared" si="79"/>
        <v>0</v>
      </c>
      <c r="BJ115" s="4" t="s">
        <v>50</v>
      </c>
      <c r="BK115" s="29" t="s">
        <v>453</v>
      </c>
    </row>
    <row r="116" spans="1:63" s="1" customFormat="1" ht="24.25" customHeight="1">
      <c r="A116" s="48" t="s">
        <v>454</v>
      </c>
      <c r="B116" s="48" t="s">
        <v>46</v>
      </c>
      <c r="C116" s="49" t="s">
        <v>455</v>
      </c>
      <c r="D116" s="50" t="s">
        <v>456</v>
      </c>
      <c r="E116" s="51" t="s">
        <v>102</v>
      </c>
      <c r="F116" s="23">
        <v>0</v>
      </c>
      <c r="G116" s="53">
        <v>308</v>
      </c>
      <c r="H116" s="53">
        <f t="shared" si="70"/>
        <v>0</v>
      </c>
      <c r="I116" s="24"/>
      <c r="J116" s="5"/>
      <c r="K116" s="25" t="s">
        <v>0</v>
      </c>
      <c r="L116" s="26" t="s">
        <v>12</v>
      </c>
      <c r="M116" s="27">
        <v>0.63</v>
      </c>
      <c r="N116" s="27">
        <f t="shared" si="71"/>
        <v>0</v>
      </c>
      <c r="O116" s="27">
        <v>2.8080000000000001E-2</v>
      </c>
      <c r="P116" s="27">
        <f t="shared" si="72"/>
        <v>0</v>
      </c>
      <c r="Q116" s="27">
        <v>0</v>
      </c>
      <c r="R116" s="28">
        <f t="shared" si="73"/>
        <v>0</v>
      </c>
      <c r="AP116" s="29" t="s">
        <v>50</v>
      </c>
      <c r="AR116" s="29" t="s">
        <v>46</v>
      </c>
      <c r="AS116" s="29" t="s">
        <v>27</v>
      </c>
      <c r="AW116" s="4" t="s">
        <v>44</v>
      </c>
      <c r="BC116" s="30">
        <f t="shared" si="74"/>
        <v>0</v>
      </c>
      <c r="BD116" s="30">
        <f t="shared" si="75"/>
        <v>0</v>
      </c>
      <c r="BE116" s="30">
        <f t="shared" si="76"/>
        <v>0</v>
      </c>
      <c r="BF116" s="30">
        <f t="shared" si="77"/>
        <v>0</v>
      </c>
      <c r="BG116" s="30">
        <f t="shared" si="78"/>
        <v>0</v>
      </c>
      <c r="BH116" s="4" t="s">
        <v>25</v>
      </c>
      <c r="BI116" s="30">
        <f t="shared" si="79"/>
        <v>0</v>
      </c>
      <c r="BJ116" s="4" t="s">
        <v>50</v>
      </c>
      <c r="BK116" s="29" t="s">
        <v>457</v>
      </c>
    </row>
    <row r="117" spans="1:63" s="3" customFormat="1" ht="20.9" customHeight="1">
      <c r="B117" s="17" t="s">
        <v>17</v>
      </c>
      <c r="C117" s="45" t="s">
        <v>429</v>
      </c>
      <c r="D117" s="45" t="s">
        <v>458</v>
      </c>
      <c r="E117" s="46"/>
      <c r="F117" s="46"/>
      <c r="G117" s="46"/>
      <c r="H117" s="47">
        <f>BI117</f>
        <v>0</v>
      </c>
      <c r="J117" s="16"/>
      <c r="K117" s="18"/>
      <c r="N117" s="19">
        <f>SUM(N118:N127)</f>
        <v>0</v>
      </c>
      <c r="P117" s="19">
        <f>SUM(P118:P127)</f>
        <v>0</v>
      </c>
      <c r="R117" s="20">
        <f>SUM(R118:R127)</f>
        <v>0</v>
      </c>
      <c r="AP117" s="17" t="s">
        <v>25</v>
      </c>
      <c r="AR117" s="21" t="s">
        <v>17</v>
      </c>
      <c r="AS117" s="21" t="s">
        <v>27</v>
      </c>
      <c r="AW117" s="17" t="s">
        <v>44</v>
      </c>
      <c r="BI117" s="22">
        <f>SUM(BI118:BI127)</f>
        <v>0</v>
      </c>
    </row>
    <row r="118" spans="1:63" s="1" customFormat="1" ht="37.9" customHeight="1">
      <c r="A118" s="48" t="s">
        <v>459</v>
      </c>
      <c r="B118" s="48" t="s">
        <v>46</v>
      </c>
      <c r="C118" s="49" t="s">
        <v>460</v>
      </c>
      <c r="D118" s="50" t="s">
        <v>461</v>
      </c>
      <c r="E118" s="51" t="s">
        <v>83</v>
      </c>
      <c r="F118" s="23">
        <v>0</v>
      </c>
      <c r="G118" s="53">
        <v>88.3</v>
      </c>
      <c r="H118" s="53">
        <f t="shared" ref="H118:H127" si="80">ROUND(G118*F118,2)</f>
        <v>0</v>
      </c>
      <c r="I118" s="24"/>
      <c r="J118" s="5"/>
      <c r="K118" s="25" t="s">
        <v>0</v>
      </c>
      <c r="L118" s="26" t="s">
        <v>12</v>
      </c>
      <c r="M118" s="27">
        <v>0.154</v>
      </c>
      <c r="N118" s="27">
        <f t="shared" ref="N118:N127" si="81">M118*F118</f>
        <v>0</v>
      </c>
      <c r="O118" s="27">
        <v>0</v>
      </c>
      <c r="P118" s="27">
        <f t="shared" ref="P118:P127" si="82">O118*F118</f>
        <v>0</v>
      </c>
      <c r="Q118" s="27">
        <v>0</v>
      </c>
      <c r="R118" s="28">
        <f t="shared" ref="R118:R127" si="83">Q118*F118</f>
        <v>0</v>
      </c>
      <c r="AP118" s="29" t="s">
        <v>50</v>
      </c>
      <c r="AR118" s="29" t="s">
        <v>46</v>
      </c>
      <c r="AS118" s="29" t="s">
        <v>55</v>
      </c>
      <c r="AW118" s="4" t="s">
        <v>44</v>
      </c>
      <c r="BC118" s="30">
        <f t="shared" ref="BC118:BC127" si="84">IF(L118="základní",H118,0)</f>
        <v>0</v>
      </c>
      <c r="BD118" s="30">
        <f t="shared" ref="BD118:BD127" si="85">IF(L118="snížená",H118,0)</f>
        <v>0</v>
      </c>
      <c r="BE118" s="30">
        <f t="shared" ref="BE118:BE127" si="86">IF(L118="zákl. přenesená",H118,0)</f>
        <v>0</v>
      </c>
      <c r="BF118" s="30">
        <f t="shared" ref="BF118:BF127" si="87">IF(L118="sníž. přenesená",H118,0)</f>
        <v>0</v>
      </c>
      <c r="BG118" s="30">
        <f t="shared" ref="BG118:BG127" si="88">IF(L118="nulová",H118,0)</f>
        <v>0</v>
      </c>
      <c r="BH118" s="4" t="s">
        <v>25</v>
      </c>
      <c r="BI118" s="30">
        <f t="shared" ref="BI118:BI127" si="89">ROUND(G118*F118,2)</f>
        <v>0</v>
      </c>
      <c r="BJ118" s="4" t="s">
        <v>50</v>
      </c>
      <c r="BK118" s="29" t="s">
        <v>462</v>
      </c>
    </row>
    <row r="119" spans="1:63" s="1" customFormat="1" ht="37.9" customHeight="1">
      <c r="A119" s="48" t="s">
        <v>463</v>
      </c>
      <c r="B119" s="48" t="s">
        <v>46</v>
      </c>
      <c r="C119" s="49" t="s">
        <v>464</v>
      </c>
      <c r="D119" s="50" t="s">
        <v>465</v>
      </c>
      <c r="E119" s="51" t="s">
        <v>83</v>
      </c>
      <c r="F119" s="23">
        <v>0</v>
      </c>
      <c r="G119" s="53">
        <v>1.08</v>
      </c>
      <c r="H119" s="53">
        <f t="shared" si="80"/>
        <v>0</v>
      </c>
      <c r="I119" s="24"/>
      <c r="J119" s="5"/>
      <c r="K119" s="25" t="s">
        <v>0</v>
      </c>
      <c r="L119" s="26" t="s">
        <v>12</v>
      </c>
      <c r="M119" s="27">
        <v>0</v>
      </c>
      <c r="N119" s="27">
        <f t="shared" si="81"/>
        <v>0</v>
      </c>
      <c r="O119" s="27">
        <v>0</v>
      </c>
      <c r="P119" s="27">
        <f t="shared" si="82"/>
        <v>0</v>
      </c>
      <c r="Q119" s="27">
        <v>0</v>
      </c>
      <c r="R119" s="28">
        <f t="shared" si="83"/>
        <v>0</v>
      </c>
      <c r="AP119" s="29" t="s">
        <v>50</v>
      </c>
      <c r="AR119" s="29" t="s">
        <v>46</v>
      </c>
      <c r="AS119" s="29" t="s">
        <v>55</v>
      </c>
      <c r="AW119" s="4" t="s">
        <v>44</v>
      </c>
      <c r="BC119" s="30">
        <f t="shared" si="84"/>
        <v>0</v>
      </c>
      <c r="BD119" s="30">
        <f t="shared" si="85"/>
        <v>0</v>
      </c>
      <c r="BE119" s="30">
        <f t="shared" si="86"/>
        <v>0</v>
      </c>
      <c r="BF119" s="30">
        <f t="shared" si="87"/>
        <v>0</v>
      </c>
      <c r="BG119" s="30">
        <f t="shared" si="88"/>
        <v>0</v>
      </c>
      <c r="BH119" s="4" t="s">
        <v>25</v>
      </c>
      <c r="BI119" s="30">
        <f t="shared" si="89"/>
        <v>0</v>
      </c>
      <c r="BJ119" s="4" t="s">
        <v>50</v>
      </c>
      <c r="BK119" s="29" t="s">
        <v>466</v>
      </c>
    </row>
    <row r="120" spans="1:63" s="1" customFormat="1" ht="37.9" customHeight="1">
      <c r="A120" s="48" t="s">
        <v>467</v>
      </c>
      <c r="B120" s="48" t="s">
        <v>46</v>
      </c>
      <c r="C120" s="49" t="s">
        <v>468</v>
      </c>
      <c r="D120" s="50" t="s">
        <v>469</v>
      </c>
      <c r="E120" s="51" t="s">
        <v>83</v>
      </c>
      <c r="F120" s="23">
        <v>0</v>
      </c>
      <c r="G120" s="53">
        <v>53.8</v>
      </c>
      <c r="H120" s="53">
        <f t="shared" si="80"/>
        <v>0</v>
      </c>
      <c r="I120" s="24"/>
      <c r="J120" s="5"/>
      <c r="K120" s="25" t="s">
        <v>0</v>
      </c>
      <c r="L120" s="26" t="s">
        <v>12</v>
      </c>
      <c r="M120" s="27">
        <v>9.7000000000000003E-2</v>
      </c>
      <c r="N120" s="27">
        <f t="shared" si="81"/>
        <v>0</v>
      </c>
      <c r="O120" s="27">
        <v>0</v>
      </c>
      <c r="P120" s="27">
        <f t="shared" si="82"/>
        <v>0</v>
      </c>
      <c r="Q120" s="27">
        <v>0</v>
      </c>
      <c r="R120" s="28">
        <f t="shared" si="83"/>
        <v>0</v>
      </c>
      <c r="AP120" s="29" t="s">
        <v>50</v>
      </c>
      <c r="AR120" s="29" t="s">
        <v>46</v>
      </c>
      <c r="AS120" s="29" t="s">
        <v>55</v>
      </c>
      <c r="AW120" s="4" t="s">
        <v>44</v>
      </c>
      <c r="BC120" s="30">
        <f t="shared" si="84"/>
        <v>0</v>
      </c>
      <c r="BD120" s="30">
        <f t="shared" si="85"/>
        <v>0</v>
      </c>
      <c r="BE120" s="30">
        <f t="shared" si="86"/>
        <v>0</v>
      </c>
      <c r="BF120" s="30">
        <f t="shared" si="87"/>
        <v>0</v>
      </c>
      <c r="BG120" s="30">
        <f t="shared" si="88"/>
        <v>0</v>
      </c>
      <c r="BH120" s="4" t="s">
        <v>25</v>
      </c>
      <c r="BI120" s="30">
        <f t="shared" si="89"/>
        <v>0</v>
      </c>
      <c r="BJ120" s="4" t="s">
        <v>50</v>
      </c>
      <c r="BK120" s="29" t="s">
        <v>470</v>
      </c>
    </row>
    <row r="121" spans="1:63" s="1" customFormat="1" ht="16.5" customHeight="1">
      <c r="A121" s="48" t="s">
        <v>471</v>
      </c>
      <c r="B121" s="48" t="s">
        <v>46</v>
      </c>
      <c r="C121" s="49" t="s">
        <v>472</v>
      </c>
      <c r="D121" s="50" t="s">
        <v>473</v>
      </c>
      <c r="E121" s="51" t="s">
        <v>83</v>
      </c>
      <c r="F121" s="23">
        <v>0</v>
      </c>
      <c r="G121" s="53">
        <v>23.9</v>
      </c>
      <c r="H121" s="53">
        <f t="shared" si="80"/>
        <v>0</v>
      </c>
      <c r="I121" s="24"/>
      <c r="J121" s="5"/>
      <c r="K121" s="25" t="s">
        <v>0</v>
      </c>
      <c r="L121" s="26" t="s">
        <v>12</v>
      </c>
      <c r="M121" s="27">
        <v>4.9000000000000002E-2</v>
      </c>
      <c r="N121" s="27">
        <f t="shared" si="81"/>
        <v>0</v>
      </c>
      <c r="O121" s="27">
        <v>0</v>
      </c>
      <c r="P121" s="27">
        <f t="shared" si="82"/>
        <v>0</v>
      </c>
      <c r="Q121" s="27">
        <v>0</v>
      </c>
      <c r="R121" s="28">
        <f t="shared" si="83"/>
        <v>0</v>
      </c>
      <c r="AP121" s="29" t="s">
        <v>50</v>
      </c>
      <c r="AR121" s="29" t="s">
        <v>46</v>
      </c>
      <c r="AS121" s="29" t="s">
        <v>55</v>
      </c>
      <c r="AW121" s="4" t="s">
        <v>44</v>
      </c>
      <c r="BC121" s="30">
        <f t="shared" si="84"/>
        <v>0</v>
      </c>
      <c r="BD121" s="30">
        <f t="shared" si="85"/>
        <v>0</v>
      </c>
      <c r="BE121" s="30">
        <f t="shared" si="86"/>
        <v>0</v>
      </c>
      <c r="BF121" s="30">
        <f t="shared" si="87"/>
        <v>0</v>
      </c>
      <c r="BG121" s="30">
        <f t="shared" si="88"/>
        <v>0</v>
      </c>
      <c r="BH121" s="4" t="s">
        <v>25</v>
      </c>
      <c r="BI121" s="30">
        <f t="shared" si="89"/>
        <v>0</v>
      </c>
      <c r="BJ121" s="4" t="s">
        <v>50</v>
      </c>
      <c r="BK121" s="29" t="s">
        <v>474</v>
      </c>
    </row>
    <row r="122" spans="1:63" s="1" customFormat="1" ht="16.5" customHeight="1">
      <c r="A122" s="48" t="s">
        <v>475</v>
      </c>
      <c r="B122" s="48" t="s">
        <v>46</v>
      </c>
      <c r="C122" s="49" t="s">
        <v>476</v>
      </c>
      <c r="D122" s="50" t="s">
        <v>477</v>
      </c>
      <c r="E122" s="51" t="s">
        <v>83</v>
      </c>
      <c r="F122" s="23">
        <v>0</v>
      </c>
      <c r="G122" s="53">
        <v>0.37</v>
      </c>
      <c r="H122" s="53">
        <f t="shared" si="80"/>
        <v>0</v>
      </c>
      <c r="I122" s="24"/>
      <c r="J122" s="5"/>
      <c r="K122" s="25" t="s">
        <v>0</v>
      </c>
      <c r="L122" s="26" t="s">
        <v>12</v>
      </c>
      <c r="M122" s="27">
        <v>0</v>
      </c>
      <c r="N122" s="27">
        <f t="shared" si="81"/>
        <v>0</v>
      </c>
      <c r="O122" s="27">
        <v>0</v>
      </c>
      <c r="P122" s="27">
        <f t="shared" si="82"/>
        <v>0</v>
      </c>
      <c r="Q122" s="27">
        <v>0</v>
      </c>
      <c r="R122" s="28">
        <f t="shared" si="83"/>
        <v>0</v>
      </c>
      <c r="AP122" s="29" t="s">
        <v>50</v>
      </c>
      <c r="AR122" s="29" t="s">
        <v>46</v>
      </c>
      <c r="AS122" s="29" t="s">
        <v>55</v>
      </c>
      <c r="AW122" s="4" t="s">
        <v>44</v>
      </c>
      <c r="BC122" s="30">
        <f t="shared" si="84"/>
        <v>0</v>
      </c>
      <c r="BD122" s="30">
        <f t="shared" si="85"/>
        <v>0</v>
      </c>
      <c r="BE122" s="30">
        <f t="shared" si="86"/>
        <v>0</v>
      </c>
      <c r="BF122" s="30">
        <f t="shared" si="87"/>
        <v>0</v>
      </c>
      <c r="BG122" s="30">
        <f t="shared" si="88"/>
        <v>0</v>
      </c>
      <c r="BH122" s="4" t="s">
        <v>25</v>
      </c>
      <c r="BI122" s="30">
        <f t="shared" si="89"/>
        <v>0</v>
      </c>
      <c r="BJ122" s="4" t="s">
        <v>50</v>
      </c>
      <c r="BK122" s="29" t="s">
        <v>478</v>
      </c>
    </row>
    <row r="123" spans="1:63" s="1" customFormat="1" ht="21.75" customHeight="1">
      <c r="A123" s="48" t="s">
        <v>479</v>
      </c>
      <c r="B123" s="48" t="s">
        <v>46</v>
      </c>
      <c r="C123" s="49" t="s">
        <v>480</v>
      </c>
      <c r="D123" s="50" t="s">
        <v>481</v>
      </c>
      <c r="E123" s="51" t="s">
        <v>83</v>
      </c>
      <c r="F123" s="23">
        <v>0</v>
      </c>
      <c r="G123" s="53">
        <v>16.100000000000001</v>
      </c>
      <c r="H123" s="53">
        <f t="shared" si="80"/>
        <v>0</v>
      </c>
      <c r="I123" s="24"/>
      <c r="J123" s="5"/>
      <c r="K123" s="25" t="s">
        <v>0</v>
      </c>
      <c r="L123" s="26" t="s">
        <v>12</v>
      </c>
      <c r="M123" s="27">
        <v>3.3000000000000002E-2</v>
      </c>
      <c r="N123" s="27">
        <f t="shared" si="81"/>
        <v>0</v>
      </c>
      <c r="O123" s="27">
        <v>0</v>
      </c>
      <c r="P123" s="27">
        <f t="shared" si="82"/>
        <v>0</v>
      </c>
      <c r="Q123" s="27">
        <v>0</v>
      </c>
      <c r="R123" s="28">
        <f t="shared" si="83"/>
        <v>0</v>
      </c>
      <c r="AP123" s="29" t="s">
        <v>50</v>
      </c>
      <c r="AR123" s="29" t="s">
        <v>46</v>
      </c>
      <c r="AS123" s="29" t="s">
        <v>55</v>
      </c>
      <c r="AW123" s="4" t="s">
        <v>44</v>
      </c>
      <c r="BC123" s="30">
        <f t="shared" si="84"/>
        <v>0</v>
      </c>
      <c r="BD123" s="30">
        <f t="shared" si="85"/>
        <v>0</v>
      </c>
      <c r="BE123" s="30">
        <f t="shared" si="86"/>
        <v>0</v>
      </c>
      <c r="BF123" s="30">
        <f t="shared" si="87"/>
        <v>0</v>
      </c>
      <c r="BG123" s="30">
        <f t="shared" si="88"/>
        <v>0</v>
      </c>
      <c r="BH123" s="4" t="s">
        <v>25</v>
      </c>
      <c r="BI123" s="30">
        <f t="shared" si="89"/>
        <v>0</v>
      </c>
      <c r="BJ123" s="4" t="s">
        <v>50</v>
      </c>
      <c r="BK123" s="29" t="s">
        <v>482</v>
      </c>
    </row>
    <row r="124" spans="1:63" s="1" customFormat="1" ht="33" customHeight="1">
      <c r="A124" s="48" t="s">
        <v>483</v>
      </c>
      <c r="B124" s="48" t="s">
        <v>46</v>
      </c>
      <c r="C124" s="49" t="s">
        <v>484</v>
      </c>
      <c r="D124" s="50" t="s">
        <v>485</v>
      </c>
      <c r="E124" s="51" t="s">
        <v>83</v>
      </c>
      <c r="F124" s="23">
        <v>0</v>
      </c>
      <c r="G124" s="53">
        <v>65.7</v>
      </c>
      <c r="H124" s="53">
        <f t="shared" si="80"/>
        <v>0</v>
      </c>
      <c r="I124" s="24"/>
      <c r="J124" s="5"/>
      <c r="K124" s="25" t="s">
        <v>0</v>
      </c>
      <c r="L124" s="26" t="s">
        <v>12</v>
      </c>
      <c r="M124" s="27">
        <v>0.105</v>
      </c>
      <c r="N124" s="27">
        <f t="shared" si="81"/>
        <v>0</v>
      </c>
      <c r="O124" s="27">
        <v>1.2999999999999999E-4</v>
      </c>
      <c r="P124" s="27">
        <f t="shared" si="82"/>
        <v>0</v>
      </c>
      <c r="Q124" s="27">
        <v>0</v>
      </c>
      <c r="R124" s="28">
        <f t="shared" si="83"/>
        <v>0</v>
      </c>
      <c r="AP124" s="29" t="s">
        <v>50</v>
      </c>
      <c r="AR124" s="29" t="s">
        <v>46</v>
      </c>
      <c r="AS124" s="29" t="s">
        <v>55</v>
      </c>
      <c r="AW124" s="4" t="s">
        <v>44</v>
      </c>
      <c r="BC124" s="30">
        <f t="shared" si="84"/>
        <v>0</v>
      </c>
      <c r="BD124" s="30">
        <f t="shared" si="85"/>
        <v>0</v>
      </c>
      <c r="BE124" s="30">
        <f t="shared" si="86"/>
        <v>0</v>
      </c>
      <c r="BF124" s="30">
        <f t="shared" si="87"/>
        <v>0</v>
      </c>
      <c r="BG124" s="30">
        <f t="shared" si="88"/>
        <v>0</v>
      </c>
      <c r="BH124" s="4" t="s">
        <v>25</v>
      </c>
      <c r="BI124" s="30">
        <f t="shared" si="89"/>
        <v>0</v>
      </c>
      <c r="BJ124" s="4" t="s">
        <v>50</v>
      </c>
      <c r="BK124" s="29" t="s">
        <v>486</v>
      </c>
    </row>
    <row r="125" spans="1:63" s="1" customFormat="1" ht="21.75" customHeight="1">
      <c r="A125" s="48" t="s">
        <v>487</v>
      </c>
      <c r="B125" s="48" t="s">
        <v>46</v>
      </c>
      <c r="C125" s="49" t="s">
        <v>488</v>
      </c>
      <c r="D125" s="50" t="s">
        <v>489</v>
      </c>
      <c r="E125" s="51" t="s">
        <v>490</v>
      </c>
      <c r="F125" s="23">
        <v>0</v>
      </c>
      <c r="G125" s="53">
        <v>316</v>
      </c>
      <c r="H125" s="53">
        <f t="shared" si="80"/>
        <v>0</v>
      </c>
      <c r="I125" s="24"/>
      <c r="J125" s="5"/>
      <c r="K125" s="25" t="s">
        <v>0</v>
      </c>
      <c r="L125" s="26" t="s">
        <v>12</v>
      </c>
      <c r="M125" s="27">
        <v>0.64200000000000002</v>
      </c>
      <c r="N125" s="27">
        <f t="shared" si="81"/>
        <v>0</v>
      </c>
      <c r="O125" s="27">
        <v>0</v>
      </c>
      <c r="P125" s="27">
        <f t="shared" si="82"/>
        <v>0</v>
      </c>
      <c r="Q125" s="27">
        <v>0</v>
      </c>
      <c r="R125" s="28">
        <f t="shared" si="83"/>
        <v>0</v>
      </c>
      <c r="AP125" s="29" t="s">
        <v>50</v>
      </c>
      <c r="AR125" s="29" t="s">
        <v>46</v>
      </c>
      <c r="AS125" s="29" t="s">
        <v>55</v>
      </c>
      <c r="AW125" s="4" t="s">
        <v>44</v>
      </c>
      <c r="BC125" s="30">
        <f t="shared" si="84"/>
        <v>0</v>
      </c>
      <c r="BD125" s="30">
        <f t="shared" si="85"/>
        <v>0</v>
      </c>
      <c r="BE125" s="30">
        <f t="shared" si="86"/>
        <v>0</v>
      </c>
      <c r="BF125" s="30">
        <f t="shared" si="87"/>
        <v>0</v>
      </c>
      <c r="BG125" s="30">
        <f t="shared" si="88"/>
        <v>0</v>
      </c>
      <c r="BH125" s="4" t="s">
        <v>25</v>
      </c>
      <c r="BI125" s="30">
        <f t="shared" si="89"/>
        <v>0</v>
      </c>
      <c r="BJ125" s="4" t="s">
        <v>50</v>
      </c>
      <c r="BK125" s="29" t="s">
        <v>491</v>
      </c>
    </row>
    <row r="126" spans="1:63" s="1" customFormat="1" ht="24.25" customHeight="1">
      <c r="A126" s="48" t="s">
        <v>492</v>
      </c>
      <c r="B126" s="48" t="s">
        <v>46</v>
      </c>
      <c r="C126" s="49" t="s">
        <v>493</v>
      </c>
      <c r="D126" s="50" t="s">
        <v>494</v>
      </c>
      <c r="E126" s="51" t="s">
        <v>490</v>
      </c>
      <c r="F126" s="23">
        <v>0</v>
      </c>
      <c r="G126" s="53">
        <v>8.4</v>
      </c>
      <c r="H126" s="53">
        <f t="shared" si="80"/>
        <v>0</v>
      </c>
      <c r="I126" s="24"/>
      <c r="J126" s="5"/>
      <c r="K126" s="25" t="s">
        <v>0</v>
      </c>
      <c r="L126" s="26" t="s">
        <v>12</v>
      </c>
      <c r="M126" s="27">
        <v>0</v>
      </c>
      <c r="N126" s="27">
        <f t="shared" si="81"/>
        <v>0</v>
      </c>
      <c r="O126" s="27">
        <v>0</v>
      </c>
      <c r="P126" s="27">
        <f t="shared" si="82"/>
        <v>0</v>
      </c>
      <c r="Q126" s="27">
        <v>0</v>
      </c>
      <c r="R126" s="28">
        <f t="shared" si="83"/>
        <v>0</v>
      </c>
      <c r="AP126" s="29" t="s">
        <v>50</v>
      </c>
      <c r="AR126" s="29" t="s">
        <v>46</v>
      </c>
      <c r="AS126" s="29" t="s">
        <v>55</v>
      </c>
      <c r="AW126" s="4" t="s">
        <v>44</v>
      </c>
      <c r="BC126" s="30">
        <f t="shared" si="84"/>
        <v>0</v>
      </c>
      <c r="BD126" s="30">
        <f t="shared" si="85"/>
        <v>0</v>
      </c>
      <c r="BE126" s="30">
        <f t="shared" si="86"/>
        <v>0</v>
      </c>
      <c r="BF126" s="30">
        <f t="shared" si="87"/>
        <v>0</v>
      </c>
      <c r="BG126" s="30">
        <f t="shared" si="88"/>
        <v>0</v>
      </c>
      <c r="BH126" s="4" t="s">
        <v>25</v>
      </c>
      <c r="BI126" s="30">
        <f t="shared" si="89"/>
        <v>0</v>
      </c>
      <c r="BJ126" s="4" t="s">
        <v>50</v>
      </c>
      <c r="BK126" s="29" t="s">
        <v>495</v>
      </c>
    </row>
    <row r="127" spans="1:63" s="1" customFormat="1" ht="24.25" customHeight="1">
      <c r="A127" s="48" t="s">
        <v>496</v>
      </c>
      <c r="B127" s="48" t="s">
        <v>46</v>
      </c>
      <c r="C127" s="49" t="s">
        <v>497</v>
      </c>
      <c r="D127" s="50" t="s">
        <v>498</v>
      </c>
      <c r="E127" s="51" t="s">
        <v>490</v>
      </c>
      <c r="F127" s="23">
        <v>0</v>
      </c>
      <c r="G127" s="53">
        <v>209</v>
      </c>
      <c r="H127" s="53">
        <f t="shared" si="80"/>
        <v>0</v>
      </c>
      <c r="I127" s="24"/>
      <c r="J127" s="5"/>
      <c r="K127" s="25" t="s">
        <v>0</v>
      </c>
      <c r="L127" s="26" t="s">
        <v>12</v>
      </c>
      <c r="M127" s="27">
        <v>0.42599999999999999</v>
      </c>
      <c r="N127" s="27">
        <f t="shared" si="81"/>
        <v>0</v>
      </c>
      <c r="O127" s="27">
        <v>0</v>
      </c>
      <c r="P127" s="27">
        <f t="shared" si="82"/>
        <v>0</v>
      </c>
      <c r="Q127" s="27">
        <v>0</v>
      </c>
      <c r="R127" s="28">
        <f t="shared" si="83"/>
        <v>0</v>
      </c>
      <c r="AP127" s="29" t="s">
        <v>50</v>
      </c>
      <c r="AR127" s="29" t="s">
        <v>46</v>
      </c>
      <c r="AS127" s="29" t="s">
        <v>55</v>
      </c>
      <c r="AW127" s="4" t="s">
        <v>44</v>
      </c>
      <c r="BC127" s="30">
        <f t="shared" si="84"/>
        <v>0</v>
      </c>
      <c r="BD127" s="30">
        <f t="shared" si="85"/>
        <v>0</v>
      </c>
      <c r="BE127" s="30">
        <f t="shared" si="86"/>
        <v>0</v>
      </c>
      <c r="BF127" s="30">
        <f t="shared" si="87"/>
        <v>0</v>
      </c>
      <c r="BG127" s="30">
        <f t="shared" si="88"/>
        <v>0</v>
      </c>
      <c r="BH127" s="4" t="s">
        <v>25</v>
      </c>
      <c r="BI127" s="30">
        <f t="shared" si="89"/>
        <v>0</v>
      </c>
      <c r="BJ127" s="4" t="s">
        <v>50</v>
      </c>
      <c r="BK127" s="29" t="s">
        <v>499</v>
      </c>
    </row>
    <row r="128" spans="1:63" s="3" customFormat="1" ht="20.9" customHeight="1">
      <c r="B128" s="17" t="s">
        <v>17</v>
      </c>
      <c r="C128" s="45" t="s">
        <v>438</v>
      </c>
      <c r="D128" s="45" t="s">
        <v>500</v>
      </c>
      <c r="E128" s="46"/>
      <c r="F128" s="46"/>
      <c r="G128" s="46"/>
      <c r="H128" s="47">
        <f>BI128</f>
        <v>0</v>
      </c>
      <c r="J128" s="16"/>
      <c r="K128" s="18"/>
      <c r="N128" s="19">
        <f>SUM(N129:N138)</f>
        <v>0</v>
      </c>
      <c r="P128" s="19">
        <f>SUM(P129:P138)</f>
        <v>0</v>
      </c>
      <c r="R128" s="20">
        <f>SUM(R129:R138)</f>
        <v>0</v>
      </c>
      <c r="AP128" s="17" t="s">
        <v>25</v>
      </c>
      <c r="AR128" s="21" t="s">
        <v>17</v>
      </c>
      <c r="AS128" s="21" t="s">
        <v>27</v>
      </c>
      <c r="AW128" s="17" t="s">
        <v>44</v>
      </c>
      <c r="BI128" s="22">
        <f>SUM(BI129:BI138)</f>
        <v>0</v>
      </c>
    </row>
    <row r="129" spans="1:63" s="1" customFormat="1" ht="24.25" customHeight="1">
      <c r="A129" s="48" t="s">
        <v>501</v>
      </c>
      <c r="B129" s="48" t="s">
        <v>46</v>
      </c>
      <c r="C129" s="49" t="s">
        <v>502</v>
      </c>
      <c r="D129" s="50" t="s">
        <v>503</v>
      </c>
      <c r="E129" s="51" t="s">
        <v>83</v>
      </c>
      <c r="F129" s="23">
        <v>0</v>
      </c>
      <c r="G129" s="53">
        <v>154</v>
      </c>
      <c r="H129" s="53">
        <f t="shared" ref="H129:H138" si="90">ROUND(G129*F129,2)</f>
        <v>0</v>
      </c>
      <c r="I129" s="24"/>
      <c r="J129" s="5"/>
      <c r="K129" s="25" t="s">
        <v>0</v>
      </c>
      <c r="L129" s="26" t="s">
        <v>12</v>
      </c>
      <c r="M129" s="27">
        <v>0.28399999999999997</v>
      </c>
      <c r="N129" s="27">
        <f t="shared" ref="N129:N138" si="91">M129*F129</f>
        <v>0</v>
      </c>
      <c r="O129" s="27">
        <v>0</v>
      </c>
      <c r="P129" s="27">
        <f t="shared" ref="P129:P138" si="92">O129*F129</f>
        <v>0</v>
      </c>
      <c r="Q129" s="27">
        <v>0.26100000000000001</v>
      </c>
      <c r="R129" s="28">
        <f t="shared" ref="R129:R138" si="93">Q129*F129</f>
        <v>0</v>
      </c>
      <c r="AP129" s="29" t="s">
        <v>50</v>
      </c>
      <c r="AR129" s="29" t="s">
        <v>46</v>
      </c>
      <c r="AS129" s="29" t="s">
        <v>55</v>
      </c>
      <c r="AW129" s="4" t="s">
        <v>44</v>
      </c>
      <c r="BC129" s="30">
        <f t="shared" ref="BC129:BC138" si="94">IF(L129="základní",H129,0)</f>
        <v>0</v>
      </c>
      <c r="BD129" s="30">
        <f t="shared" ref="BD129:BD138" si="95">IF(L129="snížená",H129,0)</f>
        <v>0</v>
      </c>
      <c r="BE129" s="30">
        <f t="shared" ref="BE129:BE138" si="96">IF(L129="zákl. přenesená",H129,0)</f>
        <v>0</v>
      </c>
      <c r="BF129" s="30">
        <f t="shared" ref="BF129:BF138" si="97">IF(L129="sníž. přenesená",H129,0)</f>
        <v>0</v>
      </c>
      <c r="BG129" s="30">
        <f t="shared" ref="BG129:BG138" si="98">IF(L129="nulová",H129,0)</f>
        <v>0</v>
      </c>
      <c r="BH129" s="4" t="s">
        <v>25</v>
      </c>
      <c r="BI129" s="30">
        <f t="shared" ref="BI129:BI138" si="99">ROUND(G129*F129,2)</f>
        <v>0</v>
      </c>
      <c r="BJ129" s="4" t="s">
        <v>50</v>
      </c>
      <c r="BK129" s="29" t="s">
        <v>504</v>
      </c>
    </row>
    <row r="130" spans="1:63" s="1" customFormat="1" ht="24.25" customHeight="1">
      <c r="A130" s="48" t="s">
        <v>505</v>
      </c>
      <c r="B130" s="48" t="s">
        <v>46</v>
      </c>
      <c r="C130" s="49" t="s">
        <v>506</v>
      </c>
      <c r="D130" s="50" t="s">
        <v>507</v>
      </c>
      <c r="E130" s="51" t="s">
        <v>49</v>
      </c>
      <c r="F130" s="23">
        <v>0</v>
      </c>
      <c r="G130" s="53">
        <v>1720</v>
      </c>
      <c r="H130" s="53">
        <f t="shared" si="90"/>
        <v>0</v>
      </c>
      <c r="I130" s="24"/>
      <c r="J130" s="5"/>
      <c r="K130" s="25" t="s">
        <v>0</v>
      </c>
      <c r="L130" s="26" t="s">
        <v>12</v>
      </c>
      <c r="M130" s="27">
        <v>2.7130000000000001</v>
      </c>
      <c r="N130" s="27">
        <f t="shared" si="91"/>
        <v>0</v>
      </c>
      <c r="O130" s="27">
        <v>0</v>
      </c>
      <c r="P130" s="27">
        <f t="shared" si="92"/>
        <v>0</v>
      </c>
      <c r="Q130" s="27">
        <v>1.8</v>
      </c>
      <c r="R130" s="28">
        <f t="shared" si="93"/>
        <v>0</v>
      </c>
      <c r="AP130" s="29" t="s">
        <v>50</v>
      </c>
      <c r="AR130" s="29" t="s">
        <v>46</v>
      </c>
      <c r="AS130" s="29" t="s">
        <v>55</v>
      </c>
      <c r="AW130" s="4" t="s">
        <v>44</v>
      </c>
      <c r="BC130" s="30">
        <f t="shared" si="94"/>
        <v>0</v>
      </c>
      <c r="BD130" s="30">
        <f t="shared" si="95"/>
        <v>0</v>
      </c>
      <c r="BE130" s="30">
        <f t="shared" si="96"/>
        <v>0</v>
      </c>
      <c r="BF130" s="30">
        <f t="shared" si="97"/>
        <v>0</v>
      </c>
      <c r="BG130" s="30">
        <f t="shared" si="98"/>
        <v>0</v>
      </c>
      <c r="BH130" s="4" t="s">
        <v>25</v>
      </c>
      <c r="BI130" s="30">
        <f t="shared" si="99"/>
        <v>0</v>
      </c>
      <c r="BJ130" s="4" t="s">
        <v>50</v>
      </c>
      <c r="BK130" s="29" t="s">
        <v>508</v>
      </c>
    </row>
    <row r="131" spans="1:63" s="1" customFormat="1" ht="24.25" customHeight="1">
      <c r="A131" s="48" t="s">
        <v>509</v>
      </c>
      <c r="B131" s="48" t="s">
        <v>46</v>
      </c>
      <c r="C131" s="49" t="s">
        <v>510</v>
      </c>
      <c r="D131" s="50" t="s">
        <v>511</v>
      </c>
      <c r="E131" s="51" t="s">
        <v>49</v>
      </c>
      <c r="F131" s="23">
        <v>0</v>
      </c>
      <c r="G131" s="53">
        <v>955</v>
      </c>
      <c r="H131" s="53">
        <f t="shared" si="90"/>
        <v>0</v>
      </c>
      <c r="I131" s="24"/>
      <c r="J131" s="5"/>
      <c r="K131" s="25" t="s">
        <v>0</v>
      </c>
      <c r="L131" s="26" t="s">
        <v>12</v>
      </c>
      <c r="M131" s="27">
        <v>1.52</v>
      </c>
      <c r="N131" s="27">
        <f t="shared" si="91"/>
        <v>0</v>
      </c>
      <c r="O131" s="27">
        <v>0</v>
      </c>
      <c r="P131" s="27">
        <f t="shared" si="92"/>
        <v>0</v>
      </c>
      <c r="Q131" s="27">
        <v>1.8</v>
      </c>
      <c r="R131" s="28">
        <f t="shared" si="93"/>
        <v>0</v>
      </c>
      <c r="AP131" s="29" t="s">
        <v>50</v>
      </c>
      <c r="AR131" s="29" t="s">
        <v>46</v>
      </c>
      <c r="AS131" s="29" t="s">
        <v>55</v>
      </c>
      <c r="AW131" s="4" t="s">
        <v>44</v>
      </c>
      <c r="BC131" s="30">
        <f t="shared" si="94"/>
        <v>0</v>
      </c>
      <c r="BD131" s="30">
        <f t="shared" si="95"/>
        <v>0</v>
      </c>
      <c r="BE131" s="30">
        <f t="shared" si="96"/>
        <v>0</v>
      </c>
      <c r="BF131" s="30">
        <f t="shared" si="97"/>
        <v>0</v>
      </c>
      <c r="BG131" s="30">
        <f t="shared" si="98"/>
        <v>0</v>
      </c>
      <c r="BH131" s="4" t="s">
        <v>25</v>
      </c>
      <c r="BI131" s="30">
        <f t="shared" si="99"/>
        <v>0</v>
      </c>
      <c r="BJ131" s="4" t="s">
        <v>50</v>
      </c>
      <c r="BK131" s="29" t="s">
        <v>512</v>
      </c>
    </row>
    <row r="132" spans="1:63" s="1" customFormat="1" ht="16.5" customHeight="1">
      <c r="A132" s="48" t="s">
        <v>513</v>
      </c>
      <c r="B132" s="48" t="s">
        <v>46</v>
      </c>
      <c r="C132" s="49" t="s">
        <v>514</v>
      </c>
      <c r="D132" s="50" t="s">
        <v>515</v>
      </c>
      <c r="E132" s="51" t="s">
        <v>49</v>
      </c>
      <c r="F132" s="23">
        <v>0</v>
      </c>
      <c r="G132" s="53">
        <v>10600</v>
      </c>
      <c r="H132" s="53">
        <f t="shared" si="90"/>
        <v>0</v>
      </c>
      <c r="I132" s="24"/>
      <c r="J132" s="5"/>
      <c r="K132" s="25" t="s">
        <v>0</v>
      </c>
      <c r="L132" s="26" t="s">
        <v>12</v>
      </c>
      <c r="M132" s="27">
        <v>16.449000000000002</v>
      </c>
      <c r="N132" s="27">
        <f t="shared" si="91"/>
        <v>0</v>
      </c>
      <c r="O132" s="27">
        <v>0</v>
      </c>
      <c r="P132" s="27">
        <f t="shared" si="92"/>
        <v>0</v>
      </c>
      <c r="Q132" s="27">
        <v>2.4</v>
      </c>
      <c r="R132" s="28">
        <f t="shared" si="93"/>
        <v>0</v>
      </c>
      <c r="AP132" s="29" t="s">
        <v>50</v>
      </c>
      <c r="AR132" s="29" t="s">
        <v>46</v>
      </c>
      <c r="AS132" s="29" t="s">
        <v>55</v>
      </c>
      <c r="AW132" s="4" t="s">
        <v>44</v>
      </c>
      <c r="BC132" s="30">
        <f t="shared" si="94"/>
        <v>0</v>
      </c>
      <c r="BD132" s="30">
        <f t="shared" si="95"/>
        <v>0</v>
      </c>
      <c r="BE132" s="30">
        <f t="shared" si="96"/>
        <v>0</v>
      </c>
      <c r="BF132" s="30">
        <f t="shared" si="97"/>
        <v>0</v>
      </c>
      <c r="BG132" s="30">
        <f t="shared" si="98"/>
        <v>0</v>
      </c>
      <c r="BH132" s="4" t="s">
        <v>25</v>
      </c>
      <c r="BI132" s="30">
        <f t="shared" si="99"/>
        <v>0</v>
      </c>
      <c r="BJ132" s="4" t="s">
        <v>50</v>
      </c>
      <c r="BK132" s="29" t="s">
        <v>516</v>
      </c>
    </row>
    <row r="133" spans="1:63" s="1" customFormat="1" ht="16.5" customHeight="1">
      <c r="A133" s="48" t="s">
        <v>517</v>
      </c>
      <c r="B133" s="48" t="s">
        <v>46</v>
      </c>
      <c r="C133" s="49" t="s">
        <v>518</v>
      </c>
      <c r="D133" s="50" t="s">
        <v>519</v>
      </c>
      <c r="E133" s="51" t="s">
        <v>49</v>
      </c>
      <c r="F133" s="23">
        <v>0</v>
      </c>
      <c r="G133" s="53">
        <v>5450</v>
      </c>
      <c r="H133" s="53">
        <f t="shared" si="90"/>
        <v>0</v>
      </c>
      <c r="I133" s="24"/>
      <c r="J133" s="5"/>
      <c r="K133" s="25" t="s">
        <v>0</v>
      </c>
      <c r="L133" s="26" t="s">
        <v>12</v>
      </c>
      <c r="M133" s="27">
        <v>8.5</v>
      </c>
      <c r="N133" s="27">
        <f t="shared" si="91"/>
        <v>0</v>
      </c>
      <c r="O133" s="27">
        <v>0</v>
      </c>
      <c r="P133" s="27">
        <f t="shared" si="92"/>
        <v>0</v>
      </c>
      <c r="Q133" s="27">
        <v>2.4</v>
      </c>
      <c r="R133" s="28">
        <f t="shared" si="93"/>
        <v>0</v>
      </c>
      <c r="AP133" s="29" t="s">
        <v>50</v>
      </c>
      <c r="AR133" s="29" t="s">
        <v>46</v>
      </c>
      <c r="AS133" s="29" t="s">
        <v>55</v>
      </c>
      <c r="AW133" s="4" t="s">
        <v>44</v>
      </c>
      <c r="BC133" s="30">
        <f t="shared" si="94"/>
        <v>0</v>
      </c>
      <c r="BD133" s="30">
        <f t="shared" si="95"/>
        <v>0</v>
      </c>
      <c r="BE133" s="30">
        <f t="shared" si="96"/>
        <v>0</v>
      </c>
      <c r="BF133" s="30">
        <f t="shared" si="97"/>
        <v>0</v>
      </c>
      <c r="BG133" s="30">
        <f t="shared" si="98"/>
        <v>0</v>
      </c>
      <c r="BH133" s="4" t="s">
        <v>25</v>
      </c>
      <c r="BI133" s="30">
        <f t="shared" si="99"/>
        <v>0</v>
      </c>
      <c r="BJ133" s="4" t="s">
        <v>50</v>
      </c>
      <c r="BK133" s="29" t="s">
        <v>520</v>
      </c>
    </row>
    <row r="134" spans="1:63" s="1" customFormat="1" ht="24.25" customHeight="1">
      <c r="A134" s="48" t="s">
        <v>521</v>
      </c>
      <c r="B134" s="48" t="s">
        <v>46</v>
      </c>
      <c r="C134" s="49" t="s">
        <v>522</v>
      </c>
      <c r="D134" s="50" t="s">
        <v>523</v>
      </c>
      <c r="E134" s="51" t="s">
        <v>49</v>
      </c>
      <c r="F134" s="23">
        <v>0</v>
      </c>
      <c r="G134" s="53">
        <v>5660</v>
      </c>
      <c r="H134" s="53">
        <f t="shared" si="90"/>
        <v>0</v>
      </c>
      <c r="I134" s="24"/>
      <c r="J134" s="5"/>
      <c r="K134" s="25" t="s">
        <v>0</v>
      </c>
      <c r="L134" s="26" t="s">
        <v>12</v>
      </c>
      <c r="M134" s="27">
        <v>11.907</v>
      </c>
      <c r="N134" s="27">
        <f t="shared" si="91"/>
        <v>0</v>
      </c>
      <c r="O134" s="27">
        <v>0</v>
      </c>
      <c r="P134" s="27">
        <f t="shared" si="92"/>
        <v>0</v>
      </c>
      <c r="Q134" s="27">
        <v>2.4</v>
      </c>
      <c r="R134" s="28">
        <f t="shared" si="93"/>
        <v>0</v>
      </c>
      <c r="AP134" s="29" t="s">
        <v>50</v>
      </c>
      <c r="AR134" s="29" t="s">
        <v>46</v>
      </c>
      <c r="AS134" s="29" t="s">
        <v>55</v>
      </c>
      <c r="AW134" s="4" t="s">
        <v>44</v>
      </c>
      <c r="BC134" s="30">
        <f t="shared" si="94"/>
        <v>0</v>
      </c>
      <c r="BD134" s="30">
        <f t="shared" si="95"/>
        <v>0</v>
      </c>
      <c r="BE134" s="30">
        <f t="shared" si="96"/>
        <v>0</v>
      </c>
      <c r="BF134" s="30">
        <f t="shared" si="97"/>
        <v>0</v>
      </c>
      <c r="BG134" s="30">
        <f t="shared" si="98"/>
        <v>0</v>
      </c>
      <c r="BH134" s="4" t="s">
        <v>25</v>
      </c>
      <c r="BI134" s="30">
        <f t="shared" si="99"/>
        <v>0</v>
      </c>
      <c r="BJ134" s="4" t="s">
        <v>50</v>
      </c>
      <c r="BK134" s="29" t="s">
        <v>524</v>
      </c>
    </row>
    <row r="135" spans="1:63" s="1" customFormat="1" ht="24.25" customHeight="1">
      <c r="A135" s="48" t="s">
        <v>525</v>
      </c>
      <c r="B135" s="48" t="s">
        <v>46</v>
      </c>
      <c r="C135" s="49" t="s">
        <v>526</v>
      </c>
      <c r="D135" s="50" t="s">
        <v>527</v>
      </c>
      <c r="E135" s="51" t="s">
        <v>69</v>
      </c>
      <c r="F135" s="23">
        <v>0</v>
      </c>
      <c r="G135" s="53">
        <v>17300</v>
      </c>
      <c r="H135" s="53">
        <f t="shared" si="90"/>
        <v>0</v>
      </c>
      <c r="I135" s="24"/>
      <c r="J135" s="5"/>
      <c r="K135" s="25" t="s">
        <v>0</v>
      </c>
      <c r="L135" s="26" t="s">
        <v>12</v>
      </c>
      <c r="M135" s="27">
        <v>36.92</v>
      </c>
      <c r="N135" s="27">
        <f t="shared" si="91"/>
        <v>0</v>
      </c>
      <c r="O135" s="27">
        <v>0</v>
      </c>
      <c r="P135" s="27">
        <f t="shared" si="92"/>
        <v>0</v>
      </c>
      <c r="Q135" s="27">
        <v>1.244</v>
      </c>
      <c r="R135" s="28">
        <f t="shared" si="93"/>
        <v>0</v>
      </c>
      <c r="AP135" s="29" t="s">
        <v>50</v>
      </c>
      <c r="AR135" s="29" t="s">
        <v>46</v>
      </c>
      <c r="AS135" s="29" t="s">
        <v>55</v>
      </c>
      <c r="AW135" s="4" t="s">
        <v>44</v>
      </c>
      <c r="BC135" s="30">
        <f t="shared" si="94"/>
        <v>0</v>
      </c>
      <c r="BD135" s="30">
        <f t="shared" si="95"/>
        <v>0</v>
      </c>
      <c r="BE135" s="30">
        <f t="shared" si="96"/>
        <v>0</v>
      </c>
      <c r="BF135" s="30">
        <f t="shared" si="97"/>
        <v>0</v>
      </c>
      <c r="BG135" s="30">
        <f t="shared" si="98"/>
        <v>0</v>
      </c>
      <c r="BH135" s="4" t="s">
        <v>25</v>
      </c>
      <c r="BI135" s="30">
        <f t="shared" si="99"/>
        <v>0</v>
      </c>
      <c r="BJ135" s="4" t="s">
        <v>50</v>
      </c>
      <c r="BK135" s="29" t="s">
        <v>528</v>
      </c>
    </row>
    <row r="136" spans="1:63" s="1" customFormat="1" ht="37.9" customHeight="1">
      <c r="A136" s="48" t="s">
        <v>529</v>
      </c>
      <c r="B136" s="48" t="s">
        <v>46</v>
      </c>
      <c r="C136" s="49" t="s">
        <v>530</v>
      </c>
      <c r="D136" s="50" t="s">
        <v>531</v>
      </c>
      <c r="E136" s="51" t="s">
        <v>49</v>
      </c>
      <c r="F136" s="23">
        <v>0</v>
      </c>
      <c r="G136" s="53">
        <v>4690</v>
      </c>
      <c r="H136" s="53">
        <f t="shared" si="90"/>
        <v>0</v>
      </c>
      <c r="I136" s="24"/>
      <c r="J136" s="5"/>
      <c r="K136" s="25" t="s">
        <v>0</v>
      </c>
      <c r="L136" s="26" t="s">
        <v>12</v>
      </c>
      <c r="M136" s="27">
        <v>10.88</v>
      </c>
      <c r="N136" s="27">
        <f t="shared" si="91"/>
        <v>0</v>
      </c>
      <c r="O136" s="27">
        <v>0</v>
      </c>
      <c r="P136" s="27">
        <f t="shared" si="92"/>
        <v>0</v>
      </c>
      <c r="Q136" s="27">
        <v>2.2000000000000002</v>
      </c>
      <c r="R136" s="28">
        <f t="shared" si="93"/>
        <v>0</v>
      </c>
      <c r="AP136" s="29" t="s">
        <v>50</v>
      </c>
      <c r="AR136" s="29" t="s">
        <v>46</v>
      </c>
      <c r="AS136" s="29" t="s">
        <v>55</v>
      </c>
      <c r="AW136" s="4" t="s">
        <v>44</v>
      </c>
      <c r="BC136" s="30">
        <f t="shared" si="94"/>
        <v>0</v>
      </c>
      <c r="BD136" s="30">
        <f t="shared" si="95"/>
        <v>0</v>
      </c>
      <c r="BE136" s="30">
        <f t="shared" si="96"/>
        <v>0</v>
      </c>
      <c r="BF136" s="30">
        <f t="shared" si="97"/>
        <v>0</v>
      </c>
      <c r="BG136" s="30">
        <f t="shared" si="98"/>
        <v>0</v>
      </c>
      <c r="BH136" s="4" t="s">
        <v>25</v>
      </c>
      <c r="BI136" s="30">
        <f t="shared" si="99"/>
        <v>0</v>
      </c>
      <c r="BJ136" s="4" t="s">
        <v>50</v>
      </c>
      <c r="BK136" s="29" t="s">
        <v>532</v>
      </c>
    </row>
    <row r="137" spans="1:63" s="1" customFormat="1" ht="24.25" customHeight="1">
      <c r="A137" s="48" t="s">
        <v>533</v>
      </c>
      <c r="B137" s="48" t="s">
        <v>46</v>
      </c>
      <c r="C137" s="49" t="s">
        <v>534</v>
      </c>
      <c r="D137" s="50" t="s">
        <v>535</v>
      </c>
      <c r="E137" s="51" t="s">
        <v>83</v>
      </c>
      <c r="F137" s="23">
        <v>0</v>
      </c>
      <c r="G137" s="53">
        <v>114</v>
      </c>
      <c r="H137" s="53">
        <f t="shared" si="90"/>
        <v>0</v>
      </c>
      <c r="I137" s="24"/>
      <c r="J137" s="5"/>
      <c r="K137" s="25" t="s">
        <v>0</v>
      </c>
      <c r="L137" s="26" t="s">
        <v>12</v>
      </c>
      <c r="M137" s="27">
        <v>0.26500000000000001</v>
      </c>
      <c r="N137" s="27">
        <f t="shared" si="91"/>
        <v>0</v>
      </c>
      <c r="O137" s="27">
        <v>0</v>
      </c>
      <c r="P137" s="27">
        <f t="shared" si="92"/>
        <v>0</v>
      </c>
      <c r="Q137" s="27">
        <v>3.5000000000000003E-2</v>
      </c>
      <c r="R137" s="28">
        <f t="shared" si="93"/>
        <v>0</v>
      </c>
      <c r="AP137" s="29" t="s">
        <v>50</v>
      </c>
      <c r="AR137" s="29" t="s">
        <v>46</v>
      </c>
      <c r="AS137" s="29" t="s">
        <v>55</v>
      </c>
      <c r="AW137" s="4" t="s">
        <v>44</v>
      </c>
      <c r="BC137" s="30">
        <f t="shared" si="94"/>
        <v>0</v>
      </c>
      <c r="BD137" s="30">
        <f t="shared" si="95"/>
        <v>0</v>
      </c>
      <c r="BE137" s="30">
        <f t="shared" si="96"/>
        <v>0</v>
      </c>
      <c r="BF137" s="30">
        <f t="shared" si="97"/>
        <v>0</v>
      </c>
      <c r="BG137" s="30">
        <f t="shared" si="98"/>
        <v>0</v>
      </c>
      <c r="BH137" s="4" t="s">
        <v>25</v>
      </c>
      <c r="BI137" s="30">
        <f t="shared" si="99"/>
        <v>0</v>
      </c>
      <c r="BJ137" s="4" t="s">
        <v>50</v>
      </c>
      <c r="BK137" s="29" t="s">
        <v>536</v>
      </c>
    </row>
    <row r="138" spans="1:63" s="1" customFormat="1" ht="24.25" customHeight="1">
      <c r="A138" s="48" t="s">
        <v>537</v>
      </c>
      <c r="B138" s="48" t="s">
        <v>46</v>
      </c>
      <c r="C138" s="49" t="s">
        <v>538</v>
      </c>
      <c r="D138" s="50" t="s">
        <v>539</v>
      </c>
      <c r="E138" s="51" t="s">
        <v>83</v>
      </c>
      <c r="F138" s="23">
        <v>0</v>
      </c>
      <c r="G138" s="53">
        <v>172</v>
      </c>
      <c r="H138" s="53">
        <f t="shared" si="90"/>
        <v>0</v>
      </c>
      <c r="I138" s="24"/>
      <c r="J138" s="5"/>
      <c r="K138" s="25" t="s">
        <v>0</v>
      </c>
      <c r="L138" s="26" t="s">
        <v>12</v>
      </c>
      <c r="M138" s="27">
        <v>0.4</v>
      </c>
      <c r="N138" s="27">
        <f t="shared" si="91"/>
        <v>0</v>
      </c>
      <c r="O138" s="27">
        <v>0</v>
      </c>
      <c r="P138" s="27">
        <f t="shared" si="92"/>
        <v>0</v>
      </c>
      <c r="Q138" s="27">
        <v>5.8999999999999997E-2</v>
      </c>
      <c r="R138" s="28">
        <f t="shared" si="93"/>
        <v>0</v>
      </c>
      <c r="AP138" s="29" t="s">
        <v>50</v>
      </c>
      <c r="AR138" s="29" t="s">
        <v>46</v>
      </c>
      <c r="AS138" s="29" t="s">
        <v>55</v>
      </c>
      <c r="AW138" s="4" t="s">
        <v>44</v>
      </c>
      <c r="BC138" s="30">
        <f t="shared" si="94"/>
        <v>0</v>
      </c>
      <c r="BD138" s="30">
        <f t="shared" si="95"/>
        <v>0</v>
      </c>
      <c r="BE138" s="30">
        <f t="shared" si="96"/>
        <v>0</v>
      </c>
      <c r="BF138" s="30">
        <f t="shared" si="97"/>
        <v>0</v>
      </c>
      <c r="BG138" s="30">
        <f t="shared" si="98"/>
        <v>0</v>
      </c>
      <c r="BH138" s="4" t="s">
        <v>25</v>
      </c>
      <c r="BI138" s="30">
        <f t="shared" si="99"/>
        <v>0</v>
      </c>
      <c r="BJ138" s="4" t="s">
        <v>50</v>
      </c>
      <c r="BK138" s="29" t="s">
        <v>540</v>
      </c>
    </row>
    <row r="139" spans="1:63" s="3" customFormat="1" ht="20.9" customHeight="1">
      <c r="B139" s="17" t="s">
        <v>17</v>
      </c>
      <c r="C139" s="45" t="s">
        <v>442</v>
      </c>
      <c r="D139" s="45" t="s">
        <v>541</v>
      </c>
      <c r="E139" s="46"/>
      <c r="F139" s="46"/>
      <c r="G139" s="46"/>
      <c r="H139" s="47">
        <f>BI139</f>
        <v>0</v>
      </c>
      <c r="J139" s="16"/>
      <c r="K139" s="18"/>
      <c r="N139" s="19">
        <f>SUM(N140:N147)</f>
        <v>0</v>
      </c>
      <c r="P139" s="19">
        <f>SUM(P140:P147)</f>
        <v>0</v>
      </c>
      <c r="R139" s="20">
        <f>SUM(R140:R147)</f>
        <v>0</v>
      </c>
      <c r="AP139" s="17" t="s">
        <v>25</v>
      </c>
      <c r="AR139" s="21" t="s">
        <v>17</v>
      </c>
      <c r="AS139" s="21" t="s">
        <v>27</v>
      </c>
      <c r="AW139" s="17" t="s">
        <v>44</v>
      </c>
      <c r="BI139" s="22">
        <f>SUM(BI140:BI147)</f>
        <v>0</v>
      </c>
    </row>
    <row r="140" spans="1:63" s="1" customFormat="1" ht="24.25" customHeight="1">
      <c r="A140" s="48" t="s">
        <v>542</v>
      </c>
      <c r="B140" s="48" t="s">
        <v>46</v>
      </c>
      <c r="C140" s="49" t="s">
        <v>543</v>
      </c>
      <c r="D140" s="50" t="s">
        <v>544</v>
      </c>
      <c r="E140" s="51" t="s">
        <v>102</v>
      </c>
      <c r="F140" s="23">
        <v>0</v>
      </c>
      <c r="G140" s="53">
        <v>350</v>
      </c>
      <c r="H140" s="53">
        <f t="shared" ref="H140:H147" si="100">ROUND(G140*F140,2)</f>
        <v>0</v>
      </c>
      <c r="I140" s="24"/>
      <c r="J140" s="5"/>
      <c r="K140" s="25" t="s">
        <v>0</v>
      </c>
      <c r="L140" s="26" t="s">
        <v>12</v>
      </c>
      <c r="M140" s="27">
        <v>0.81299999999999994</v>
      </c>
      <c r="N140" s="27">
        <f t="shared" ref="N140:N147" si="101">M140*F140</f>
        <v>0</v>
      </c>
      <c r="O140" s="27">
        <v>0</v>
      </c>
      <c r="P140" s="27">
        <f t="shared" ref="P140:P147" si="102">O140*F140</f>
        <v>0</v>
      </c>
      <c r="Q140" s="27">
        <v>0.13800000000000001</v>
      </c>
      <c r="R140" s="28">
        <f t="shared" ref="R140:R147" si="103">Q140*F140</f>
        <v>0</v>
      </c>
      <c r="AP140" s="29" t="s">
        <v>50</v>
      </c>
      <c r="AR140" s="29" t="s">
        <v>46</v>
      </c>
      <c r="AS140" s="29" t="s">
        <v>55</v>
      </c>
      <c r="AW140" s="4" t="s">
        <v>44</v>
      </c>
      <c r="BC140" s="30">
        <f t="shared" ref="BC140:BC147" si="104">IF(L140="základní",H140,0)</f>
        <v>0</v>
      </c>
      <c r="BD140" s="30">
        <f t="shared" ref="BD140:BD147" si="105">IF(L140="snížená",H140,0)</f>
        <v>0</v>
      </c>
      <c r="BE140" s="30">
        <f t="shared" ref="BE140:BE147" si="106">IF(L140="zákl. přenesená",H140,0)</f>
        <v>0</v>
      </c>
      <c r="BF140" s="30">
        <f t="shared" ref="BF140:BF147" si="107">IF(L140="sníž. přenesená",H140,0)</f>
        <v>0</v>
      </c>
      <c r="BG140" s="30">
        <f t="shared" ref="BG140:BG147" si="108">IF(L140="nulová",H140,0)</f>
        <v>0</v>
      </c>
      <c r="BH140" s="4" t="s">
        <v>25</v>
      </c>
      <c r="BI140" s="30">
        <f t="shared" ref="BI140:BI147" si="109">ROUND(G140*F140,2)</f>
        <v>0</v>
      </c>
      <c r="BJ140" s="4" t="s">
        <v>50</v>
      </c>
      <c r="BK140" s="29" t="s">
        <v>545</v>
      </c>
    </row>
    <row r="141" spans="1:63" s="1" customFormat="1" ht="24.25" customHeight="1">
      <c r="A141" s="48" t="s">
        <v>546</v>
      </c>
      <c r="B141" s="48" t="s">
        <v>46</v>
      </c>
      <c r="C141" s="49" t="s">
        <v>547</v>
      </c>
      <c r="D141" s="50" t="s">
        <v>548</v>
      </c>
      <c r="E141" s="51" t="s">
        <v>102</v>
      </c>
      <c r="F141" s="23">
        <v>0</v>
      </c>
      <c r="G141" s="53">
        <v>663</v>
      </c>
      <c r="H141" s="53">
        <f t="shared" si="100"/>
        <v>0</v>
      </c>
      <c r="I141" s="24"/>
      <c r="J141" s="5"/>
      <c r="K141" s="25" t="s">
        <v>0</v>
      </c>
      <c r="L141" s="26" t="s">
        <v>12</v>
      </c>
      <c r="M141" s="27">
        <v>1.538</v>
      </c>
      <c r="N141" s="27">
        <f t="shared" si="101"/>
        <v>0</v>
      </c>
      <c r="O141" s="27">
        <v>0</v>
      </c>
      <c r="P141" s="27">
        <f t="shared" si="102"/>
        <v>0</v>
      </c>
      <c r="Q141" s="27">
        <v>0.20699999999999999</v>
      </c>
      <c r="R141" s="28">
        <f t="shared" si="103"/>
        <v>0</v>
      </c>
      <c r="AP141" s="29" t="s">
        <v>50</v>
      </c>
      <c r="AR141" s="29" t="s">
        <v>46</v>
      </c>
      <c r="AS141" s="29" t="s">
        <v>55</v>
      </c>
      <c r="AW141" s="4" t="s">
        <v>44</v>
      </c>
      <c r="BC141" s="30">
        <f t="shared" si="104"/>
        <v>0</v>
      </c>
      <c r="BD141" s="30">
        <f t="shared" si="105"/>
        <v>0</v>
      </c>
      <c r="BE141" s="30">
        <f t="shared" si="106"/>
        <v>0</v>
      </c>
      <c r="BF141" s="30">
        <f t="shared" si="107"/>
        <v>0</v>
      </c>
      <c r="BG141" s="30">
        <f t="shared" si="108"/>
        <v>0</v>
      </c>
      <c r="BH141" s="4" t="s">
        <v>25</v>
      </c>
      <c r="BI141" s="30">
        <f t="shared" si="109"/>
        <v>0</v>
      </c>
      <c r="BJ141" s="4" t="s">
        <v>50</v>
      </c>
      <c r="BK141" s="29" t="s">
        <v>549</v>
      </c>
    </row>
    <row r="142" spans="1:63" s="1" customFormat="1" ht="24.25" customHeight="1">
      <c r="A142" s="48" t="s">
        <v>550</v>
      </c>
      <c r="B142" s="48" t="s">
        <v>46</v>
      </c>
      <c r="C142" s="49" t="s">
        <v>551</v>
      </c>
      <c r="D142" s="50" t="s">
        <v>552</v>
      </c>
      <c r="E142" s="51" t="s">
        <v>49</v>
      </c>
      <c r="F142" s="23">
        <v>0</v>
      </c>
      <c r="G142" s="53">
        <v>2160</v>
      </c>
      <c r="H142" s="53">
        <f t="shared" si="100"/>
        <v>0</v>
      </c>
      <c r="I142" s="24"/>
      <c r="J142" s="5"/>
      <c r="K142" s="25" t="s">
        <v>0</v>
      </c>
      <c r="L142" s="26" t="s">
        <v>12</v>
      </c>
      <c r="M142" s="27">
        <v>5.016</v>
      </c>
      <c r="N142" s="27">
        <f t="shared" si="101"/>
        <v>0</v>
      </c>
      <c r="O142" s="27">
        <v>0</v>
      </c>
      <c r="P142" s="27">
        <f t="shared" si="102"/>
        <v>0</v>
      </c>
      <c r="Q142" s="27">
        <v>1.8</v>
      </c>
      <c r="R142" s="28">
        <f t="shared" si="103"/>
        <v>0</v>
      </c>
      <c r="AP142" s="29" t="s">
        <v>50</v>
      </c>
      <c r="AR142" s="29" t="s">
        <v>46</v>
      </c>
      <c r="AS142" s="29" t="s">
        <v>55</v>
      </c>
      <c r="AW142" s="4" t="s">
        <v>44</v>
      </c>
      <c r="BC142" s="30">
        <f t="shared" si="104"/>
        <v>0</v>
      </c>
      <c r="BD142" s="30">
        <f t="shared" si="105"/>
        <v>0</v>
      </c>
      <c r="BE142" s="30">
        <f t="shared" si="106"/>
        <v>0</v>
      </c>
      <c r="BF142" s="30">
        <f t="shared" si="107"/>
        <v>0</v>
      </c>
      <c r="BG142" s="30">
        <f t="shared" si="108"/>
        <v>0</v>
      </c>
      <c r="BH142" s="4" t="s">
        <v>25</v>
      </c>
      <c r="BI142" s="30">
        <f t="shared" si="109"/>
        <v>0</v>
      </c>
      <c r="BJ142" s="4" t="s">
        <v>50</v>
      </c>
      <c r="BK142" s="29" t="s">
        <v>553</v>
      </c>
    </row>
    <row r="143" spans="1:63" s="1" customFormat="1" ht="24.25" customHeight="1">
      <c r="A143" s="48" t="s">
        <v>554</v>
      </c>
      <c r="B143" s="48" t="s">
        <v>46</v>
      </c>
      <c r="C143" s="49" t="s">
        <v>555</v>
      </c>
      <c r="D143" s="50" t="s">
        <v>556</v>
      </c>
      <c r="E143" s="51" t="s">
        <v>49</v>
      </c>
      <c r="F143" s="23">
        <v>0</v>
      </c>
      <c r="G143" s="53">
        <v>2500</v>
      </c>
      <c r="H143" s="53">
        <f t="shared" si="100"/>
        <v>0</v>
      </c>
      <c r="I143" s="24"/>
      <c r="J143" s="5"/>
      <c r="K143" s="25" t="s">
        <v>0</v>
      </c>
      <c r="L143" s="26" t="s">
        <v>12</v>
      </c>
      <c r="M143" s="27">
        <v>5.7960000000000003</v>
      </c>
      <c r="N143" s="27">
        <f t="shared" si="101"/>
        <v>0</v>
      </c>
      <c r="O143" s="27">
        <v>0</v>
      </c>
      <c r="P143" s="27">
        <f t="shared" si="102"/>
        <v>0</v>
      </c>
      <c r="Q143" s="27">
        <v>1.8</v>
      </c>
      <c r="R143" s="28">
        <f t="shared" si="103"/>
        <v>0</v>
      </c>
      <c r="AP143" s="29" t="s">
        <v>50</v>
      </c>
      <c r="AR143" s="29" t="s">
        <v>46</v>
      </c>
      <c r="AS143" s="29" t="s">
        <v>55</v>
      </c>
      <c r="AW143" s="4" t="s">
        <v>44</v>
      </c>
      <c r="BC143" s="30">
        <f t="shared" si="104"/>
        <v>0</v>
      </c>
      <c r="BD143" s="30">
        <f t="shared" si="105"/>
        <v>0</v>
      </c>
      <c r="BE143" s="30">
        <f t="shared" si="106"/>
        <v>0</v>
      </c>
      <c r="BF143" s="30">
        <f t="shared" si="107"/>
        <v>0</v>
      </c>
      <c r="BG143" s="30">
        <f t="shared" si="108"/>
        <v>0</v>
      </c>
      <c r="BH143" s="4" t="s">
        <v>25</v>
      </c>
      <c r="BI143" s="30">
        <f t="shared" si="109"/>
        <v>0</v>
      </c>
      <c r="BJ143" s="4" t="s">
        <v>50</v>
      </c>
      <c r="BK143" s="29" t="s">
        <v>557</v>
      </c>
    </row>
    <row r="144" spans="1:63" s="1" customFormat="1" ht="37.9" customHeight="1">
      <c r="A144" s="48" t="s">
        <v>558</v>
      </c>
      <c r="B144" s="48" t="s">
        <v>46</v>
      </c>
      <c r="C144" s="49" t="s">
        <v>559</v>
      </c>
      <c r="D144" s="50" t="s">
        <v>560</v>
      </c>
      <c r="E144" s="51" t="s">
        <v>83</v>
      </c>
      <c r="F144" s="23">
        <v>0</v>
      </c>
      <c r="G144" s="53">
        <v>142</v>
      </c>
      <c r="H144" s="53">
        <f t="shared" si="100"/>
        <v>0</v>
      </c>
      <c r="I144" s="24"/>
      <c r="J144" s="5"/>
      <c r="K144" s="25" t="s">
        <v>0</v>
      </c>
      <c r="L144" s="26" t="s">
        <v>12</v>
      </c>
      <c r="M144" s="27">
        <v>0.33</v>
      </c>
      <c r="N144" s="27">
        <f t="shared" si="101"/>
        <v>0</v>
      </c>
      <c r="O144" s="27">
        <v>0</v>
      </c>
      <c r="P144" s="27">
        <f t="shared" si="102"/>
        <v>0</v>
      </c>
      <c r="Q144" s="27">
        <v>0.05</v>
      </c>
      <c r="R144" s="28">
        <f t="shared" si="103"/>
        <v>0</v>
      </c>
      <c r="AP144" s="29" t="s">
        <v>50</v>
      </c>
      <c r="AR144" s="29" t="s">
        <v>46</v>
      </c>
      <c r="AS144" s="29" t="s">
        <v>55</v>
      </c>
      <c r="AW144" s="4" t="s">
        <v>44</v>
      </c>
      <c r="BC144" s="30">
        <f t="shared" si="104"/>
        <v>0</v>
      </c>
      <c r="BD144" s="30">
        <f t="shared" si="105"/>
        <v>0</v>
      </c>
      <c r="BE144" s="30">
        <f t="shared" si="106"/>
        <v>0</v>
      </c>
      <c r="BF144" s="30">
        <f t="shared" si="107"/>
        <v>0</v>
      </c>
      <c r="BG144" s="30">
        <f t="shared" si="108"/>
        <v>0</v>
      </c>
      <c r="BH144" s="4" t="s">
        <v>25</v>
      </c>
      <c r="BI144" s="30">
        <f t="shared" si="109"/>
        <v>0</v>
      </c>
      <c r="BJ144" s="4" t="s">
        <v>50</v>
      </c>
      <c r="BK144" s="29" t="s">
        <v>561</v>
      </c>
    </row>
    <row r="145" spans="1:63" s="1" customFormat="1" ht="37.9" customHeight="1">
      <c r="A145" s="48" t="s">
        <v>562</v>
      </c>
      <c r="B145" s="48" t="s">
        <v>46</v>
      </c>
      <c r="C145" s="49" t="s">
        <v>563</v>
      </c>
      <c r="D145" s="50" t="s">
        <v>564</v>
      </c>
      <c r="E145" s="51" t="s">
        <v>83</v>
      </c>
      <c r="F145" s="23">
        <v>0</v>
      </c>
      <c r="G145" s="53">
        <v>112</v>
      </c>
      <c r="H145" s="53">
        <f t="shared" si="100"/>
        <v>0</v>
      </c>
      <c r="I145" s="24"/>
      <c r="J145" s="5"/>
      <c r="K145" s="25" t="s">
        <v>0</v>
      </c>
      <c r="L145" s="26" t="s">
        <v>12</v>
      </c>
      <c r="M145" s="27">
        <v>0.26</v>
      </c>
      <c r="N145" s="27">
        <f t="shared" si="101"/>
        <v>0</v>
      </c>
      <c r="O145" s="27">
        <v>0</v>
      </c>
      <c r="P145" s="27">
        <f t="shared" si="102"/>
        <v>0</v>
      </c>
      <c r="Q145" s="27">
        <v>4.5999999999999999E-2</v>
      </c>
      <c r="R145" s="28">
        <f t="shared" si="103"/>
        <v>0</v>
      </c>
      <c r="AP145" s="29" t="s">
        <v>50</v>
      </c>
      <c r="AR145" s="29" t="s">
        <v>46</v>
      </c>
      <c r="AS145" s="29" t="s">
        <v>55</v>
      </c>
      <c r="AW145" s="4" t="s">
        <v>44</v>
      </c>
      <c r="BC145" s="30">
        <f t="shared" si="104"/>
        <v>0</v>
      </c>
      <c r="BD145" s="30">
        <f t="shared" si="105"/>
        <v>0</v>
      </c>
      <c r="BE145" s="30">
        <f t="shared" si="106"/>
        <v>0</v>
      </c>
      <c r="BF145" s="30">
        <f t="shared" si="107"/>
        <v>0</v>
      </c>
      <c r="BG145" s="30">
        <f t="shared" si="108"/>
        <v>0</v>
      </c>
      <c r="BH145" s="4" t="s">
        <v>25</v>
      </c>
      <c r="BI145" s="30">
        <f t="shared" si="109"/>
        <v>0</v>
      </c>
      <c r="BJ145" s="4" t="s">
        <v>50</v>
      </c>
      <c r="BK145" s="29" t="s">
        <v>565</v>
      </c>
    </row>
    <row r="146" spans="1:63" s="1" customFormat="1" ht="24.25" customHeight="1">
      <c r="A146" s="48" t="s">
        <v>566</v>
      </c>
      <c r="B146" s="48" t="s">
        <v>46</v>
      </c>
      <c r="C146" s="49" t="s">
        <v>567</v>
      </c>
      <c r="D146" s="50" t="s">
        <v>568</v>
      </c>
      <c r="E146" s="51" t="s">
        <v>83</v>
      </c>
      <c r="F146" s="23">
        <v>0</v>
      </c>
      <c r="G146" s="53">
        <v>165</v>
      </c>
      <c r="H146" s="53">
        <f t="shared" si="100"/>
        <v>0</v>
      </c>
      <c r="I146" s="24"/>
      <c r="J146" s="5"/>
      <c r="K146" s="25" t="s">
        <v>0</v>
      </c>
      <c r="L146" s="26" t="s">
        <v>12</v>
      </c>
      <c r="M146" s="27">
        <v>0.38200000000000001</v>
      </c>
      <c r="N146" s="27">
        <f t="shared" si="101"/>
        <v>0</v>
      </c>
      <c r="O146" s="27">
        <v>0</v>
      </c>
      <c r="P146" s="27">
        <f t="shared" si="102"/>
        <v>0</v>
      </c>
      <c r="Q146" s="27">
        <v>0.05</v>
      </c>
      <c r="R146" s="28">
        <f t="shared" si="103"/>
        <v>0</v>
      </c>
      <c r="AP146" s="29" t="s">
        <v>50</v>
      </c>
      <c r="AR146" s="29" t="s">
        <v>46</v>
      </c>
      <c r="AS146" s="29" t="s">
        <v>55</v>
      </c>
      <c r="AW146" s="4" t="s">
        <v>44</v>
      </c>
      <c r="BC146" s="30">
        <f t="shared" si="104"/>
        <v>0</v>
      </c>
      <c r="BD146" s="30">
        <f t="shared" si="105"/>
        <v>0</v>
      </c>
      <c r="BE146" s="30">
        <f t="shared" si="106"/>
        <v>0</v>
      </c>
      <c r="BF146" s="30">
        <f t="shared" si="107"/>
        <v>0</v>
      </c>
      <c r="BG146" s="30">
        <f t="shared" si="108"/>
        <v>0</v>
      </c>
      <c r="BH146" s="4" t="s">
        <v>25</v>
      </c>
      <c r="BI146" s="30">
        <f t="shared" si="109"/>
        <v>0</v>
      </c>
      <c r="BJ146" s="4" t="s">
        <v>50</v>
      </c>
      <c r="BK146" s="29" t="s">
        <v>569</v>
      </c>
    </row>
    <row r="147" spans="1:63" s="1" customFormat="1" ht="24.25" customHeight="1">
      <c r="A147" s="48" t="s">
        <v>570</v>
      </c>
      <c r="B147" s="48" t="s">
        <v>46</v>
      </c>
      <c r="C147" s="49" t="s">
        <v>571</v>
      </c>
      <c r="D147" s="50" t="s">
        <v>572</v>
      </c>
      <c r="E147" s="51" t="s">
        <v>83</v>
      </c>
      <c r="F147" s="23">
        <v>0</v>
      </c>
      <c r="G147" s="53">
        <v>168</v>
      </c>
      <c r="H147" s="53">
        <f t="shared" si="100"/>
        <v>0</v>
      </c>
      <c r="I147" s="24"/>
      <c r="J147" s="5"/>
      <c r="K147" s="25" t="s">
        <v>0</v>
      </c>
      <c r="L147" s="26" t="s">
        <v>12</v>
      </c>
      <c r="M147" s="27">
        <v>0.39</v>
      </c>
      <c r="N147" s="27">
        <f t="shared" si="101"/>
        <v>0</v>
      </c>
      <c r="O147" s="27">
        <v>0</v>
      </c>
      <c r="P147" s="27">
        <f t="shared" si="102"/>
        <v>0</v>
      </c>
      <c r="Q147" s="27">
        <v>8.8999999999999996E-2</v>
      </c>
      <c r="R147" s="28">
        <f t="shared" si="103"/>
        <v>0</v>
      </c>
      <c r="AP147" s="29" t="s">
        <v>50</v>
      </c>
      <c r="AR147" s="29" t="s">
        <v>46</v>
      </c>
      <c r="AS147" s="29" t="s">
        <v>55</v>
      </c>
      <c r="AW147" s="4" t="s">
        <v>44</v>
      </c>
      <c r="BC147" s="30">
        <f t="shared" si="104"/>
        <v>0</v>
      </c>
      <c r="BD147" s="30">
        <f t="shared" si="105"/>
        <v>0</v>
      </c>
      <c r="BE147" s="30">
        <f t="shared" si="106"/>
        <v>0</v>
      </c>
      <c r="BF147" s="30">
        <f t="shared" si="107"/>
        <v>0</v>
      </c>
      <c r="BG147" s="30">
        <f t="shared" si="108"/>
        <v>0</v>
      </c>
      <c r="BH147" s="4" t="s">
        <v>25</v>
      </c>
      <c r="BI147" s="30">
        <f t="shared" si="109"/>
        <v>0</v>
      </c>
      <c r="BJ147" s="4" t="s">
        <v>50</v>
      </c>
      <c r="BK147" s="29" t="s">
        <v>573</v>
      </c>
    </row>
    <row r="148" spans="1:63" s="3" customFormat="1" ht="22.9" customHeight="1">
      <c r="B148" s="17" t="s">
        <v>17</v>
      </c>
      <c r="C148" s="45" t="s">
        <v>574</v>
      </c>
      <c r="D148" s="45" t="s">
        <v>575</v>
      </c>
      <c r="E148" s="46"/>
      <c r="F148" s="46"/>
      <c r="G148" s="46"/>
      <c r="H148" s="47">
        <f>BI148</f>
        <v>0</v>
      </c>
      <c r="J148" s="16"/>
      <c r="K148" s="18"/>
      <c r="N148" s="19">
        <f>SUM(N149:N153)</f>
        <v>0</v>
      </c>
      <c r="P148" s="19">
        <f>SUM(P149:P153)</f>
        <v>0</v>
      </c>
      <c r="R148" s="20">
        <f>SUM(R149:R153)</f>
        <v>0</v>
      </c>
      <c r="AP148" s="17" t="s">
        <v>25</v>
      </c>
      <c r="AR148" s="21" t="s">
        <v>17</v>
      </c>
      <c r="AS148" s="21" t="s">
        <v>25</v>
      </c>
      <c r="AW148" s="17" t="s">
        <v>44</v>
      </c>
      <c r="BI148" s="22">
        <f>SUM(BI149:BI153)</f>
        <v>0</v>
      </c>
    </row>
    <row r="149" spans="1:63" s="1" customFormat="1" ht="24.25" customHeight="1">
      <c r="A149" s="48" t="s">
        <v>576</v>
      </c>
      <c r="B149" s="48" t="s">
        <v>46</v>
      </c>
      <c r="C149" s="49" t="s">
        <v>577</v>
      </c>
      <c r="D149" s="50" t="s">
        <v>578</v>
      </c>
      <c r="E149" s="51" t="s">
        <v>69</v>
      </c>
      <c r="F149" s="23">
        <v>0</v>
      </c>
      <c r="G149" s="53">
        <v>806</v>
      </c>
      <c r="H149" s="53">
        <f>ROUND(G149*F149,2)</f>
        <v>0</v>
      </c>
      <c r="I149" s="24"/>
      <c r="J149" s="5"/>
      <c r="K149" s="25" t="s">
        <v>0</v>
      </c>
      <c r="L149" s="26" t="s">
        <v>12</v>
      </c>
      <c r="M149" s="27">
        <v>1.411</v>
      </c>
      <c r="N149" s="27">
        <f>M149*F149</f>
        <v>0</v>
      </c>
      <c r="O149" s="27">
        <v>0</v>
      </c>
      <c r="P149" s="27">
        <f>O149*F149</f>
        <v>0</v>
      </c>
      <c r="Q149" s="27">
        <v>0</v>
      </c>
      <c r="R149" s="28">
        <f>Q149*F149</f>
        <v>0</v>
      </c>
      <c r="AP149" s="29" t="s">
        <v>50</v>
      </c>
      <c r="AR149" s="29" t="s">
        <v>46</v>
      </c>
      <c r="AS149" s="29" t="s">
        <v>27</v>
      </c>
      <c r="AW149" s="4" t="s">
        <v>44</v>
      </c>
      <c r="BC149" s="30">
        <f>IF(L149="základní",H149,0)</f>
        <v>0</v>
      </c>
      <c r="BD149" s="30">
        <f>IF(L149="snížená",H149,0)</f>
        <v>0</v>
      </c>
      <c r="BE149" s="30">
        <f>IF(L149="zákl. přenesená",H149,0)</f>
        <v>0</v>
      </c>
      <c r="BF149" s="30">
        <f>IF(L149="sníž. přenesená",H149,0)</f>
        <v>0</v>
      </c>
      <c r="BG149" s="30">
        <f>IF(L149="nulová",H149,0)</f>
        <v>0</v>
      </c>
      <c r="BH149" s="4" t="s">
        <v>25</v>
      </c>
      <c r="BI149" s="30">
        <f>ROUND(G149*F149,2)</f>
        <v>0</v>
      </c>
      <c r="BJ149" s="4" t="s">
        <v>50</v>
      </c>
      <c r="BK149" s="29" t="s">
        <v>579</v>
      </c>
    </row>
    <row r="150" spans="1:63" s="1" customFormat="1" ht="24.25" customHeight="1">
      <c r="A150" s="48" t="s">
        <v>580</v>
      </c>
      <c r="B150" s="48" t="s">
        <v>46</v>
      </c>
      <c r="C150" s="49" t="s">
        <v>581</v>
      </c>
      <c r="D150" s="50" t="s">
        <v>582</v>
      </c>
      <c r="E150" s="51" t="s">
        <v>69</v>
      </c>
      <c r="F150" s="23">
        <v>0</v>
      </c>
      <c r="G150" s="53">
        <v>304</v>
      </c>
      <c r="H150" s="53">
        <f>ROUND(G150*F150,2)</f>
        <v>0</v>
      </c>
      <c r="I150" s="24"/>
      <c r="J150" s="5"/>
      <c r="K150" s="25" t="s">
        <v>0</v>
      </c>
      <c r="L150" s="26" t="s">
        <v>12</v>
      </c>
      <c r="M150" s="27">
        <v>0.125</v>
      </c>
      <c r="N150" s="27">
        <f>M150*F150</f>
        <v>0</v>
      </c>
      <c r="O150" s="27">
        <v>0</v>
      </c>
      <c r="P150" s="27">
        <f>O150*F150</f>
        <v>0</v>
      </c>
      <c r="Q150" s="27">
        <v>0</v>
      </c>
      <c r="R150" s="28">
        <f>Q150*F150</f>
        <v>0</v>
      </c>
      <c r="AP150" s="29" t="s">
        <v>50</v>
      </c>
      <c r="AR150" s="29" t="s">
        <v>46</v>
      </c>
      <c r="AS150" s="29" t="s">
        <v>27</v>
      </c>
      <c r="AW150" s="4" t="s">
        <v>44</v>
      </c>
      <c r="BC150" s="30">
        <f>IF(L150="základní",H150,0)</f>
        <v>0</v>
      </c>
      <c r="BD150" s="30">
        <f>IF(L150="snížená",H150,0)</f>
        <v>0</v>
      </c>
      <c r="BE150" s="30">
        <f>IF(L150="zákl. přenesená",H150,0)</f>
        <v>0</v>
      </c>
      <c r="BF150" s="30">
        <f>IF(L150="sníž. přenesená",H150,0)</f>
        <v>0</v>
      </c>
      <c r="BG150" s="30">
        <f>IF(L150="nulová",H150,0)</f>
        <v>0</v>
      </c>
      <c r="BH150" s="4" t="s">
        <v>25</v>
      </c>
      <c r="BI150" s="30">
        <f>ROUND(G150*F150,2)</f>
        <v>0</v>
      </c>
      <c r="BJ150" s="4" t="s">
        <v>50</v>
      </c>
      <c r="BK150" s="29" t="s">
        <v>583</v>
      </c>
    </row>
    <row r="151" spans="1:63" s="1" customFormat="1" ht="24.25" customHeight="1">
      <c r="A151" s="48" t="s">
        <v>584</v>
      </c>
      <c r="B151" s="48" t="s">
        <v>46</v>
      </c>
      <c r="C151" s="49" t="s">
        <v>585</v>
      </c>
      <c r="D151" s="50" t="s">
        <v>586</v>
      </c>
      <c r="E151" s="51" t="s">
        <v>69</v>
      </c>
      <c r="F151" s="23">
        <v>0</v>
      </c>
      <c r="G151" s="53">
        <v>13.3</v>
      </c>
      <c r="H151" s="53">
        <f>ROUND(G151*F151,2)</f>
        <v>0</v>
      </c>
      <c r="I151" s="24"/>
      <c r="J151" s="5"/>
      <c r="K151" s="25" t="s">
        <v>0</v>
      </c>
      <c r="L151" s="26" t="s">
        <v>12</v>
      </c>
      <c r="M151" s="27">
        <v>6.0000000000000001E-3</v>
      </c>
      <c r="N151" s="27">
        <f>M151*F151</f>
        <v>0</v>
      </c>
      <c r="O151" s="27">
        <v>0</v>
      </c>
      <c r="P151" s="27">
        <f>O151*F151</f>
        <v>0</v>
      </c>
      <c r="Q151" s="27">
        <v>0</v>
      </c>
      <c r="R151" s="28">
        <f>Q151*F151</f>
        <v>0</v>
      </c>
      <c r="AP151" s="29" t="s">
        <v>50</v>
      </c>
      <c r="AR151" s="29" t="s">
        <v>46</v>
      </c>
      <c r="AS151" s="29" t="s">
        <v>27</v>
      </c>
      <c r="AW151" s="4" t="s">
        <v>44</v>
      </c>
      <c r="BC151" s="30">
        <f>IF(L151="základní",H151,0)</f>
        <v>0</v>
      </c>
      <c r="BD151" s="30">
        <f>IF(L151="snížená",H151,0)</f>
        <v>0</v>
      </c>
      <c r="BE151" s="30">
        <f>IF(L151="zákl. přenesená",H151,0)</f>
        <v>0</v>
      </c>
      <c r="BF151" s="30">
        <f>IF(L151="sníž. přenesená",H151,0)</f>
        <v>0</v>
      </c>
      <c r="BG151" s="30">
        <f>IF(L151="nulová",H151,0)</f>
        <v>0</v>
      </c>
      <c r="BH151" s="4" t="s">
        <v>25</v>
      </c>
      <c r="BI151" s="30">
        <f>ROUND(G151*F151,2)</f>
        <v>0</v>
      </c>
      <c r="BJ151" s="4" t="s">
        <v>50</v>
      </c>
      <c r="BK151" s="29" t="s">
        <v>587</v>
      </c>
    </row>
    <row r="152" spans="1:63" s="1" customFormat="1" ht="33" customHeight="1">
      <c r="A152" s="48" t="s">
        <v>588</v>
      </c>
      <c r="B152" s="48" t="s">
        <v>46</v>
      </c>
      <c r="C152" s="49" t="s">
        <v>589</v>
      </c>
      <c r="D152" s="50" t="s">
        <v>590</v>
      </c>
      <c r="E152" s="51" t="s">
        <v>69</v>
      </c>
      <c r="F152" s="23">
        <v>0</v>
      </c>
      <c r="G152" s="53">
        <v>2090</v>
      </c>
      <c r="H152" s="53">
        <f>ROUND(G152*F152,2)</f>
        <v>0</v>
      </c>
      <c r="I152" s="24"/>
      <c r="J152" s="5"/>
      <c r="K152" s="25" t="s">
        <v>0</v>
      </c>
      <c r="L152" s="26" t="s">
        <v>12</v>
      </c>
      <c r="M152" s="27">
        <v>0</v>
      </c>
      <c r="N152" s="27">
        <f>M152*F152</f>
        <v>0</v>
      </c>
      <c r="O152" s="27">
        <v>0</v>
      </c>
      <c r="P152" s="27">
        <f>O152*F152</f>
        <v>0</v>
      </c>
      <c r="Q152" s="27">
        <v>0</v>
      </c>
      <c r="R152" s="28">
        <f>Q152*F152</f>
        <v>0</v>
      </c>
      <c r="AP152" s="29" t="s">
        <v>50</v>
      </c>
      <c r="AR152" s="29" t="s">
        <v>46</v>
      </c>
      <c r="AS152" s="29" t="s">
        <v>27</v>
      </c>
      <c r="AW152" s="4" t="s">
        <v>44</v>
      </c>
      <c r="BC152" s="30">
        <f>IF(L152="základní",H152,0)</f>
        <v>0</v>
      </c>
      <c r="BD152" s="30">
        <f>IF(L152="snížená",H152,0)</f>
        <v>0</v>
      </c>
      <c r="BE152" s="30">
        <f>IF(L152="zákl. přenesená",H152,0)</f>
        <v>0</v>
      </c>
      <c r="BF152" s="30">
        <f>IF(L152="sníž. přenesená",H152,0)</f>
        <v>0</v>
      </c>
      <c r="BG152" s="30">
        <f>IF(L152="nulová",H152,0)</f>
        <v>0</v>
      </c>
      <c r="BH152" s="4" t="s">
        <v>25</v>
      </c>
      <c r="BI152" s="30">
        <f>ROUND(G152*F152,2)</f>
        <v>0</v>
      </c>
      <c r="BJ152" s="4" t="s">
        <v>50</v>
      </c>
      <c r="BK152" s="29" t="s">
        <v>591</v>
      </c>
    </row>
    <row r="153" spans="1:63" s="1" customFormat="1" ht="44.25" customHeight="1">
      <c r="A153" s="48" t="s">
        <v>592</v>
      </c>
      <c r="B153" s="48" t="s">
        <v>46</v>
      </c>
      <c r="C153" s="49" t="s">
        <v>593</v>
      </c>
      <c r="D153" s="50" t="s">
        <v>594</v>
      </c>
      <c r="E153" s="51" t="s">
        <v>69</v>
      </c>
      <c r="F153" s="23">
        <v>0</v>
      </c>
      <c r="G153" s="53">
        <v>816</v>
      </c>
      <c r="H153" s="53">
        <f>ROUND(G153*F153,2)</f>
        <v>0</v>
      </c>
      <c r="I153" s="24"/>
      <c r="J153" s="5"/>
      <c r="K153" s="25" t="s">
        <v>0</v>
      </c>
      <c r="L153" s="26" t="s">
        <v>12</v>
      </c>
      <c r="M153" s="27">
        <v>0</v>
      </c>
      <c r="N153" s="27">
        <f>M153*F153</f>
        <v>0</v>
      </c>
      <c r="O153" s="27">
        <v>0</v>
      </c>
      <c r="P153" s="27">
        <f>O153*F153</f>
        <v>0</v>
      </c>
      <c r="Q153" s="27">
        <v>0</v>
      </c>
      <c r="R153" s="28">
        <f>Q153*F153</f>
        <v>0</v>
      </c>
      <c r="AP153" s="29" t="s">
        <v>50</v>
      </c>
      <c r="AR153" s="29" t="s">
        <v>46</v>
      </c>
      <c r="AS153" s="29" t="s">
        <v>27</v>
      </c>
      <c r="AW153" s="4" t="s">
        <v>44</v>
      </c>
      <c r="BC153" s="30">
        <f>IF(L153="základní",H153,0)</f>
        <v>0</v>
      </c>
      <c r="BD153" s="30">
        <f>IF(L153="snížená",H153,0)</f>
        <v>0</v>
      </c>
      <c r="BE153" s="30">
        <f>IF(L153="zákl. přenesená",H153,0)</f>
        <v>0</v>
      </c>
      <c r="BF153" s="30">
        <f>IF(L153="sníž. přenesená",H153,0)</f>
        <v>0</v>
      </c>
      <c r="BG153" s="30">
        <f>IF(L153="nulová",H153,0)</f>
        <v>0</v>
      </c>
      <c r="BH153" s="4" t="s">
        <v>25</v>
      </c>
      <c r="BI153" s="30">
        <f>ROUND(G153*F153,2)</f>
        <v>0</v>
      </c>
      <c r="BJ153" s="4" t="s">
        <v>50</v>
      </c>
      <c r="BK153" s="29" t="s">
        <v>595</v>
      </c>
    </row>
    <row r="154" spans="1:63" s="3" customFormat="1" ht="25.9" customHeight="1">
      <c r="B154" s="17" t="s">
        <v>17</v>
      </c>
      <c r="C154" s="42" t="s">
        <v>596</v>
      </c>
      <c r="D154" s="42" t="s">
        <v>597</v>
      </c>
      <c r="E154" s="43"/>
      <c r="F154" s="43"/>
      <c r="G154" s="43"/>
      <c r="H154" s="44">
        <f>BI154</f>
        <v>0</v>
      </c>
      <c r="J154" s="16"/>
      <c r="K154" s="18"/>
      <c r="N154" s="19">
        <f>N155+N164+N184+N194+N213+N220+N225+N246+N249+N257+N264</f>
        <v>0</v>
      </c>
      <c r="P154" s="19">
        <f>P155+P164+P184+P194+P213+P220+P225+P246+P249+P257+P264</f>
        <v>0</v>
      </c>
      <c r="R154" s="20">
        <f>R155+R164+R184+R194+R213+R220+R225+R246+R249+R257+R264</f>
        <v>0</v>
      </c>
      <c r="AP154" s="17" t="s">
        <v>27</v>
      </c>
      <c r="AR154" s="21" t="s">
        <v>17</v>
      </c>
      <c r="AS154" s="21" t="s">
        <v>18</v>
      </c>
      <c r="AW154" s="17" t="s">
        <v>44</v>
      </c>
      <c r="BI154" s="22">
        <f>BI155+BI164+BI184+BI194+BI213+BI220+BI225+BI246+BI249+BI257+BI264</f>
        <v>0</v>
      </c>
    </row>
    <row r="155" spans="1:63" s="3" customFormat="1" ht="22.9" customHeight="1">
      <c r="B155" s="17" t="s">
        <v>17</v>
      </c>
      <c r="C155" s="45" t="s">
        <v>598</v>
      </c>
      <c r="D155" s="45" t="s">
        <v>599</v>
      </c>
      <c r="E155" s="46"/>
      <c r="F155" s="46"/>
      <c r="G155" s="46"/>
      <c r="H155" s="47">
        <f>BI155</f>
        <v>0</v>
      </c>
      <c r="J155" s="16"/>
      <c r="K155" s="18"/>
      <c r="N155" s="19">
        <f>SUM(N156:N163)</f>
        <v>0</v>
      </c>
      <c r="P155" s="19">
        <f>SUM(P156:P163)</f>
        <v>0</v>
      </c>
      <c r="R155" s="20">
        <f>SUM(R156:R163)</f>
        <v>0</v>
      </c>
      <c r="AP155" s="17" t="s">
        <v>27</v>
      </c>
      <c r="AR155" s="21" t="s">
        <v>17</v>
      </c>
      <c r="AS155" s="21" t="s">
        <v>25</v>
      </c>
      <c r="AW155" s="17" t="s">
        <v>44</v>
      </c>
      <c r="BI155" s="22">
        <f>SUM(BI156:BI163)</f>
        <v>0</v>
      </c>
    </row>
    <row r="156" spans="1:63" s="1" customFormat="1" ht="24.25" customHeight="1">
      <c r="A156" s="48" t="s">
        <v>600</v>
      </c>
      <c r="B156" s="48" t="s">
        <v>46</v>
      </c>
      <c r="C156" s="49" t="s">
        <v>601</v>
      </c>
      <c r="D156" s="50" t="s">
        <v>602</v>
      </c>
      <c r="E156" s="51" t="s">
        <v>83</v>
      </c>
      <c r="F156" s="23">
        <v>0</v>
      </c>
      <c r="G156" s="53">
        <v>12.7</v>
      </c>
      <c r="H156" s="53">
        <f t="shared" ref="H156:H163" si="110">ROUND(G156*F156,2)</f>
        <v>0</v>
      </c>
      <c r="I156" s="24"/>
      <c r="J156" s="5"/>
      <c r="K156" s="25" t="s">
        <v>0</v>
      </c>
      <c r="L156" s="26" t="s">
        <v>12</v>
      </c>
      <c r="M156" s="27">
        <v>2.4E-2</v>
      </c>
      <c r="N156" s="27">
        <f t="shared" ref="N156:N163" si="111">M156*F156</f>
        <v>0</v>
      </c>
      <c r="O156" s="27">
        <v>0</v>
      </c>
      <c r="P156" s="27">
        <f t="shared" ref="P156:P163" si="112">O156*F156</f>
        <v>0</v>
      </c>
      <c r="Q156" s="27">
        <v>0</v>
      </c>
      <c r="R156" s="28">
        <f t="shared" ref="R156:R163" si="113">Q156*F156</f>
        <v>0</v>
      </c>
      <c r="AP156" s="29" t="s">
        <v>112</v>
      </c>
      <c r="AR156" s="29" t="s">
        <v>46</v>
      </c>
      <c r="AS156" s="29" t="s">
        <v>27</v>
      </c>
      <c r="AW156" s="4" t="s">
        <v>44</v>
      </c>
      <c r="BC156" s="30">
        <f t="shared" ref="BC156:BC163" si="114">IF(L156="základní",H156,0)</f>
        <v>0</v>
      </c>
      <c r="BD156" s="30">
        <f t="shared" ref="BD156:BD163" si="115">IF(L156="snížená",H156,0)</f>
        <v>0</v>
      </c>
      <c r="BE156" s="30">
        <f t="shared" ref="BE156:BE163" si="116">IF(L156="zákl. přenesená",H156,0)</f>
        <v>0</v>
      </c>
      <c r="BF156" s="30">
        <f t="shared" ref="BF156:BF163" si="117">IF(L156="sníž. přenesená",H156,0)</f>
        <v>0</v>
      </c>
      <c r="BG156" s="30">
        <f t="shared" ref="BG156:BG163" si="118">IF(L156="nulová",H156,0)</f>
        <v>0</v>
      </c>
      <c r="BH156" s="4" t="s">
        <v>25</v>
      </c>
      <c r="BI156" s="30">
        <f t="shared" ref="BI156:BI163" si="119">ROUND(G156*F156,2)</f>
        <v>0</v>
      </c>
      <c r="BJ156" s="4" t="s">
        <v>112</v>
      </c>
      <c r="BK156" s="29" t="s">
        <v>603</v>
      </c>
    </row>
    <row r="157" spans="1:63" s="1" customFormat="1" ht="24.25" customHeight="1">
      <c r="A157" s="48" t="s">
        <v>604</v>
      </c>
      <c r="B157" s="48" t="s">
        <v>46</v>
      </c>
      <c r="C157" s="49" t="s">
        <v>605</v>
      </c>
      <c r="D157" s="50" t="s">
        <v>606</v>
      </c>
      <c r="E157" s="51" t="s">
        <v>83</v>
      </c>
      <c r="F157" s="23">
        <v>0</v>
      </c>
      <c r="G157" s="53">
        <v>27.5</v>
      </c>
      <c r="H157" s="53">
        <f t="shared" si="110"/>
        <v>0</v>
      </c>
      <c r="I157" s="24"/>
      <c r="J157" s="5"/>
      <c r="K157" s="25" t="s">
        <v>0</v>
      </c>
      <c r="L157" s="26" t="s">
        <v>12</v>
      </c>
      <c r="M157" s="27">
        <v>5.3999999999999999E-2</v>
      </c>
      <c r="N157" s="27">
        <f t="shared" si="111"/>
        <v>0</v>
      </c>
      <c r="O157" s="27">
        <v>0</v>
      </c>
      <c r="P157" s="27">
        <f t="shared" si="112"/>
        <v>0</v>
      </c>
      <c r="Q157" s="27">
        <v>0</v>
      </c>
      <c r="R157" s="28">
        <f t="shared" si="113"/>
        <v>0</v>
      </c>
      <c r="AP157" s="29" t="s">
        <v>112</v>
      </c>
      <c r="AR157" s="29" t="s">
        <v>46</v>
      </c>
      <c r="AS157" s="29" t="s">
        <v>27</v>
      </c>
      <c r="AW157" s="4" t="s">
        <v>44</v>
      </c>
      <c r="BC157" s="30">
        <f t="shared" si="114"/>
        <v>0</v>
      </c>
      <c r="BD157" s="30">
        <f t="shared" si="115"/>
        <v>0</v>
      </c>
      <c r="BE157" s="30">
        <f t="shared" si="116"/>
        <v>0</v>
      </c>
      <c r="BF157" s="30">
        <f t="shared" si="117"/>
        <v>0</v>
      </c>
      <c r="BG157" s="30">
        <f t="shared" si="118"/>
        <v>0</v>
      </c>
      <c r="BH157" s="4" t="s">
        <v>25</v>
      </c>
      <c r="BI157" s="30">
        <f t="shared" si="119"/>
        <v>0</v>
      </c>
      <c r="BJ157" s="4" t="s">
        <v>112</v>
      </c>
      <c r="BK157" s="29" t="s">
        <v>607</v>
      </c>
    </row>
    <row r="158" spans="1:63" s="1" customFormat="1" ht="16.5" customHeight="1">
      <c r="A158" s="54" t="s">
        <v>608</v>
      </c>
      <c r="B158" s="54" t="s">
        <v>86</v>
      </c>
      <c r="C158" s="55" t="s">
        <v>609</v>
      </c>
      <c r="D158" s="56" t="s">
        <v>610</v>
      </c>
      <c r="E158" s="57" t="s">
        <v>69</v>
      </c>
      <c r="F158" s="31">
        <v>0</v>
      </c>
      <c r="G158" s="58">
        <v>67500</v>
      </c>
      <c r="H158" s="58">
        <f t="shared" si="110"/>
        <v>0</v>
      </c>
      <c r="I158" s="32"/>
      <c r="J158" s="33"/>
      <c r="K158" s="34" t="s">
        <v>0</v>
      </c>
      <c r="L158" s="35" t="s">
        <v>12</v>
      </c>
      <c r="M158" s="27">
        <v>0</v>
      </c>
      <c r="N158" s="27">
        <f t="shared" si="111"/>
        <v>0</v>
      </c>
      <c r="O158" s="27">
        <v>1</v>
      </c>
      <c r="P158" s="27">
        <f t="shared" si="112"/>
        <v>0</v>
      </c>
      <c r="Q158" s="27">
        <v>0</v>
      </c>
      <c r="R158" s="28">
        <f t="shared" si="113"/>
        <v>0</v>
      </c>
      <c r="AP158" s="29" t="s">
        <v>175</v>
      </c>
      <c r="AR158" s="29" t="s">
        <v>86</v>
      </c>
      <c r="AS158" s="29" t="s">
        <v>27</v>
      </c>
      <c r="AW158" s="4" t="s">
        <v>44</v>
      </c>
      <c r="BC158" s="30">
        <f t="shared" si="114"/>
        <v>0</v>
      </c>
      <c r="BD158" s="30">
        <f t="shared" si="115"/>
        <v>0</v>
      </c>
      <c r="BE158" s="30">
        <f t="shared" si="116"/>
        <v>0</v>
      </c>
      <c r="BF158" s="30">
        <f t="shared" si="117"/>
        <v>0</v>
      </c>
      <c r="BG158" s="30">
        <f t="shared" si="118"/>
        <v>0</v>
      </c>
      <c r="BH158" s="4" t="s">
        <v>25</v>
      </c>
      <c r="BI158" s="30">
        <f t="shared" si="119"/>
        <v>0</v>
      </c>
      <c r="BJ158" s="4" t="s">
        <v>112</v>
      </c>
      <c r="BK158" s="29" t="s">
        <v>611</v>
      </c>
    </row>
    <row r="159" spans="1:63" s="1" customFormat="1" ht="24.25" customHeight="1">
      <c r="A159" s="48" t="s">
        <v>612</v>
      </c>
      <c r="B159" s="48" t="s">
        <v>46</v>
      </c>
      <c r="C159" s="49" t="s">
        <v>613</v>
      </c>
      <c r="D159" s="50" t="s">
        <v>614</v>
      </c>
      <c r="E159" s="51" t="s">
        <v>83</v>
      </c>
      <c r="F159" s="23">
        <v>0</v>
      </c>
      <c r="G159" s="53">
        <v>131</v>
      </c>
      <c r="H159" s="53">
        <f t="shared" si="110"/>
        <v>0</v>
      </c>
      <c r="I159" s="24"/>
      <c r="J159" s="5"/>
      <c r="K159" s="25" t="s">
        <v>0</v>
      </c>
      <c r="L159" s="26" t="s">
        <v>12</v>
      </c>
      <c r="M159" s="27">
        <v>0.222</v>
      </c>
      <c r="N159" s="27">
        <f t="shared" si="111"/>
        <v>0</v>
      </c>
      <c r="O159" s="27">
        <v>4.0000000000000002E-4</v>
      </c>
      <c r="P159" s="27">
        <f t="shared" si="112"/>
        <v>0</v>
      </c>
      <c r="Q159" s="27">
        <v>0</v>
      </c>
      <c r="R159" s="28">
        <f t="shared" si="113"/>
        <v>0</v>
      </c>
      <c r="AP159" s="29" t="s">
        <v>112</v>
      </c>
      <c r="AR159" s="29" t="s">
        <v>46</v>
      </c>
      <c r="AS159" s="29" t="s">
        <v>27</v>
      </c>
      <c r="AW159" s="4" t="s">
        <v>44</v>
      </c>
      <c r="BC159" s="30">
        <f t="shared" si="114"/>
        <v>0</v>
      </c>
      <c r="BD159" s="30">
        <f t="shared" si="115"/>
        <v>0</v>
      </c>
      <c r="BE159" s="30">
        <f t="shared" si="116"/>
        <v>0</v>
      </c>
      <c r="BF159" s="30">
        <f t="shared" si="117"/>
        <v>0</v>
      </c>
      <c r="BG159" s="30">
        <f t="shared" si="118"/>
        <v>0</v>
      </c>
      <c r="BH159" s="4" t="s">
        <v>25</v>
      </c>
      <c r="BI159" s="30">
        <f t="shared" si="119"/>
        <v>0</v>
      </c>
      <c r="BJ159" s="4" t="s">
        <v>112</v>
      </c>
      <c r="BK159" s="29" t="s">
        <v>615</v>
      </c>
    </row>
    <row r="160" spans="1:63" s="1" customFormat="1" ht="24.25" customHeight="1">
      <c r="A160" s="48" t="s">
        <v>616</v>
      </c>
      <c r="B160" s="48" t="s">
        <v>46</v>
      </c>
      <c r="C160" s="49" t="s">
        <v>617</v>
      </c>
      <c r="D160" s="50" t="s">
        <v>618</v>
      </c>
      <c r="E160" s="51" t="s">
        <v>83</v>
      </c>
      <c r="F160" s="23">
        <v>0</v>
      </c>
      <c r="G160" s="53">
        <v>150</v>
      </c>
      <c r="H160" s="53">
        <f t="shared" si="110"/>
        <v>0</v>
      </c>
      <c r="I160" s="24"/>
      <c r="J160" s="5"/>
      <c r="K160" s="25" t="s">
        <v>0</v>
      </c>
      <c r="L160" s="26" t="s">
        <v>12</v>
      </c>
      <c r="M160" s="27">
        <v>0.26</v>
      </c>
      <c r="N160" s="27">
        <f t="shared" si="111"/>
        <v>0</v>
      </c>
      <c r="O160" s="27">
        <v>4.0000000000000002E-4</v>
      </c>
      <c r="P160" s="27">
        <f t="shared" si="112"/>
        <v>0</v>
      </c>
      <c r="Q160" s="27">
        <v>0</v>
      </c>
      <c r="R160" s="28">
        <f t="shared" si="113"/>
        <v>0</v>
      </c>
      <c r="AP160" s="29" t="s">
        <v>112</v>
      </c>
      <c r="AR160" s="29" t="s">
        <v>46</v>
      </c>
      <c r="AS160" s="29" t="s">
        <v>27</v>
      </c>
      <c r="AW160" s="4" t="s">
        <v>44</v>
      </c>
      <c r="BC160" s="30">
        <f t="shared" si="114"/>
        <v>0</v>
      </c>
      <c r="BD160" s="30">
        <f t="shared" si="115"/>
        <v>0</v>
      </c>
      <c r="BE160" s="30">
        <f t="shared" si="116"/>
        <v>0</v>
      </c>
      <c r="BF160" s="30">
        <f t="shared" si="117"/>
        <v>0</v>
      </c>
      <c r="BG160" s="30">
        <f t="shared" si="118"/>
        <v>0</v>
      </c>
      <c r="BH160" s="4" t="s">
        <v>25</v>
      </c>
      <c r="BI160" s="30">
        <f t="shared" si="119"/>
        <v>0</v>
      </c>
      <c r="BJ160" s="4" t="s">
        <v>112</v>
      </c>
      <c r="BK160" s="29" t="s">
        <v>619</v>
      </c>
    </row>
    <row r="161" spans="1:63" s="1" customFormat="1" ht="49.15" customHeight="1">
      <c r="A161" s="54" t="s">
        <v>620</v>
      </c>
      <c r="B161" s="54" t="s">
        <v>86</v>
      </c>
      <c r="C161" s="55" t="s">
        <v>621</v>
      </c>
      <c r="D161" s="56" t="s">
        <v>622</v>
      </c>
      <c r="E161" s="57" t="s">
        <v>83</v>
      </c>
      <c r="F161" s="31">
        <v>0</v>
      </c>
      <c r="G161" s="58">
        <v>245</v>
      </c>
      <c r="H161" s="58">
        <f t="shared" si="110"/>
        <v>0</v>
      </c>
      <c r="I161" s="32"/>
      <c r="J161" s="33"/>
      <c r="K161" s="34" t="s">
        <v>0</v>
      </c>
      <c r="L161" s="35" t="s">
        <v>12</v>
      </c>
      <c r="M161" s="27">
        <v>0</v>
      </c>
      <c r="N161" s="27">
        <f t="shared" si="111"/>
        <v>0</v>
      </c>
      <c r="O161" s="27">
        <v>5.3E-3</v>
      </c>
      <c r="P161" s="27">
        <f t="shared" si="112"/>
        <v>0</v>
      </c>
      <c r="Q161" s="27">
        <v>0</v>
      </c>
      <c r="R161" s="28">
        <f t="shared" si="113"/>
        <v>0</v>
      </c>
      <c r="AP161" s="29" t="s">
        <v>175</v>
      </c>
      <c r="AR161" s="29" t="s">
        <v>86</v>
      </c>
      <c r="AS161" s="29" t="s">
        <v>27</v>
      </c>
      <c r="AW161" s="4" t="s">
        <v>44</v>
      </c>
      <c r="BC161" s="30">
        <f t="shared" si="114"/>
        <v>0</v>
      </c>
      <c r="BD161" s="30">
        <f t="shared" si="115"/>
        <v>0</v>
      </c>
      <c r="BE161" s="30">
        <f t="shared" si="116"/>
        <v>0</v>
      </c>
      <c r="BF161" s="30">
        <f t="shared" si="117"/>
        <v>0</v>
      </c>
      <c r="BG161" s="30">
        <f t="shared" si="118"/>
        <v>0</v>
      </c>
      <c r="BH161" s="4" t="s">
        <v>25</v>
      </c>
      <c r="BI161" s="30">
        <f t="shared" si="119"/>
        <v>0</v>
      </c>
      <c r="BJ161" s="4" t="s">
        <v>112</v>
      </c>
      <c r="BK161" s="29" t="s">
        <v>623</v>
      </c>
    </row>
    <row r="162" spans="1:63" s="1" customFormat="1" ht="24.25" customHeight="1">
      <c r="A162" s="48" t="s">
        <v>624</v>
      </c>
      <c r="B162" s="48" t="s">
        <v>46</v>
      </c>
      <c r="C162" s="49" t="s">
        <v>625</v>
      </c>
      <c r="D162" s="50" t="s">
        <v>626</v>
      </c>
      <c r="E162" s="51" t="s">
        <v>83</v>
      </c>
      <c r="F162" s="23">
        <v>0</v>
      </c>
      <c r="G162" s="53">
        <v>224</v>
      </c>
      <c r="H162" s="53">
        <f t="shared" si="110"/>
        <v>0</v>
      </c>
      <c r="I162" s="24"/>
      <c r="J162" s="5"/>
      <c r="K162" s="25" t="s">
        <v>0</v>
      </c>
      <c r="L162" s="26" t="s">
        <v>12</v>
      </c>
      <c r="M162" s="27">
        <v>0.16700000000000001</v>
      </c>
      <c r="N162" s="27">
        <f t="shared" si="111"/>
        <v>0</v>
      </c>
      <c r="O162" s="27">
        <v>6.4000000000000005E-4</v>
      </c>
      <c r="P162" s="27">
        <f t="shared" si="112"/>
        <v>0</v>
      </c>
      <c r="Q162" s="27">
        <v>0</v>
      </c>
      <c r="R162" s="28">
        <f t="shared" si="113"/>
        <v>0</v>
      </c>
      <c r="AP162" s="29" t="s">
        <v>112</v>
      </c>
      <c r="AR162" s="29" t="s">
        <v>46</v>
      </c>
      <c r="AS162" s="29" t="s">
        <v>27</v>
      </c>
      <c r="AW162" s="4" t="s">
        <v>44</v>
      </c>
      <c r="BC162" s="30">
        <f t="shared" si="114"/>
        <v>0</v>
      </c>
      <c r="BD162" s="30">
        <f t="shared" si="115"/>
        <v>0</v>
      </c>
      <c r="BE162" s="30">
        <f t="shared" si="116"/>
        <v>0</v>
      </c>
      <c r="BF162" s="30">
        <f t="shared" si="117"/>
        <v>0</v>
      </c>
      <c r="BG162" s="30">
        <f t="shared" si="118"/>
        <v>0</v>
      </c>
      <c r="BH162" s="4" t="s">
        <v>25</v>
      </c>
      <c r="BI162" s="30">
        <f t="shared" si="119"/>
        <v>0</v>
      </c>
      <c r="BJ162" s="4" t="s">
        <v>112</v>
      </c>
      <c r="BK162" s="29" t="s">
        <v>627</v>
      </c>
    </row>
    <row r="163" spans="1:63" s="1" customFormat="1" ht="24.25" customHeight="1">
      <c r="A163" s="48" t="s">
        <v>628</v>
      </c>
      <c r="B163" s="48" t="s">
        <v>46</v>
      </c>
      <c r="C163" s="49" t="s">
        <v>629</v>
      </c>
      <c r="D163" s="50" t="s">
        <v>630</v>
      </c>
      <c r="E163" s="51" t="s">
        <v>93</v>
      </c>
      <c r="F163" s="23">
        <v>0</v>
      </c>
      <c r="G163" s="53">
        <v>123</v>
      </c>
      <c r="H163" s="53">
        <f t="shared" si="110"/>
        <v>0</v>
      </c>
      <c r="I163" s="24"/>
      <c r="J163" s="5"/>
      <c r="K163" s="25" t="s">
        <v>0</v>
      </c>
      <c r="L163" s="26" t="s">
        <v>12</v>
      </c>
      <c r="M163" s="27">
        <v>8.4000000000000005E-2</v>
      </c>
      <c r="N163" s="27">
        <f t="shared" si="111"/>
        <v>0</v>
      </c>
      <c r="O163" s="27">
        <v>1.6000000000000001E-4</v>
      </c>
      <c r="P163" s="27">
        <f t="shared" si="112"/>
        <v>0</v>
      </c>
      <c r="Q163" s="27">
        <v>0</v>
      </c>
      <c r="R163" s="28">
        <f t="shared" si="113"/>
        <v>0</v>
      </c>
      <c r="AP163" s="29" t="s">
        <v>112</v>
      </c>
      <c r="AR163" s="29" t="s">
        <v>46</v>
      </c>
      <c r="AS163" s="29" t="s">
        <v>27</v>
      </c>
      <c r="AW163" s="4" t="s">
        <v>44</v>
      </c>
      <c r="BC163" s="30">
        <f t="shared" si="114"/>
        <v>0</v>
      </c>
      <c r="BD163" s="30">
        <f t="shared" si="115"/>
        <v>0</v>
      </c>
      <c r="BE163" s="30">
        <f t="shared" si="116"/>
        <v>0</v>
      </c>
      <c r="BF163" s="30">
        <f t="shared" si="117"/>
        <v>0</v>
      </c>
      <c r="BG163" s="30">
        <f t="shared" si="118"/>
        <v>0</v>
      </c>
      <c r="BH163" s="4" t="s">
        <v>25</v>
      </c>
      <c r="BI163" s="30">
        <f t="shared" si="119"/>
        <v>0</v>
      </c>
      <c r="BJ163" s="4" t="s">
        <v>112</v>
      </c>
      <c r="BK163" s="29" t="s">
        <v>631</v>
      </c>
    </row>
    <row r="164" spans="1:63" s="3" customFormat="1" ht="22.9" customHeight="1">
      <c r="B164" s="17" t="s">
        <v>17</v>
      </c>
      <c r="C164" s="45" t="s">
        <v>632</v>
      </c>
      <c r="D164" s="45" t="s">
        <v>633</v>
      </c>
      <c r="E164" s="46"/>
      <c r="F164" s="46"/>
      <c r="G164" s="46"/>
      <c r="H164" s="47">
        <f>BI164</f>
        <v>0</v>
      </c>
      <c r="J164" s="16"/>
      <c r="K164" s="18"/>
      <c r="N164" s="19">
        <f>SUM(N165:N183)</f>
        <v>0</v>
      </c>
      <c r="P164" s="19">
        <f>SUM(P165:P183)</f>
        <v>0</v>
      </c>
      <c r="R164" s="20">
        <f>SUM(R165:R183)</f>
        <v>0</v>
      </c>
      <c r="AP164" s="17" t="s">
        <v>27</v>
      </c>
      <c r="AR164" s="21" t="s">
        <v>17</v>
      </c>
      <c r="AS164" s="21" t="s">
        <v>25</v>
      </c>
      <c r="AW164" s="17" t="s">
        <v>44</v>
      </c>
      <c r="BI164" s="22">
        <f>SUM(BI165:BI183)</f>
        <v>0</v>
      </c>
    </row>
    <row r="165" spans="1:63" s="1" customFormat="1" ht="24.25" customHeight="1">
      <c r="A165" s="48" t="s">
        <v>634</v>
      </c>
      <c r="B165" s="48" t="s">
        <v>46</v>
      </c>
      <c r="C165" s="49" t="s">
        <v>635</v>
      </c>
      <c r="D165" s="50" t="s">
        <v>636</v>
      </c>
      <c r="E165" s="51" t="s">
        <v>83</v>
      </c>
      <c r="F165" s="23">
        <v>0</v>
      </c>
      <c r="G165" s="53">
        <v>15.3</v>
      </c>
      <c r="H165" s="53">
        <f t="shared" ref="H165:H183" si="120">ROUND(G165*F165,2)</f>
        <v>0</v>
      </c>
      <c r="I165" s="24"/>
      <c r="J165" s="5"/>
      <c r="K165" s="25" t="s">
        <v>0</v>
      </c>
      <c r="L165" s="26" t="s">
        <v>12</v>
      </c>
      <c r="M165" s="27">
        <v>2.9000000000000001E-2</v>
      </c>
      <c r="N165" s="27">
        <f t="shared" ref="N165:N183" si="121">M165*F165</f>
        <v>0</v>
      </c>
      <c r="O165" s="27">
        <v>0</v>
      </c>
      <c r="P165" s="27">
        <f t="shared" ref="P165:P183" si="122">O165*F165</f>
        <v>0</v>
      </c>
      <c r="Q165" s="27">
        <v>0</v>
      </c>
      <c r="R165" s="28">
        <f t="shared" ref="R165:R183" si="123">Q165*F165</f>
        <v>0</v>
      </c>
      <c r="AP165" s="29" t="s">
        <v>112</v>
      </c>
      <c r="AR165" s="29" t="s">
        <v>46</v>
      </c>
      <c r="AS165" s="29" t="s">
        <v>27</v>
      </c>
      <c r="AW165" s="4" t="s">
        <v>44</v>
      </c>
      <c r="BC165" s="30">
        <f t="shared" ref="BC165:BC183" si="124">IF(L165="základní",H165,0)</f>
        <v>0</v>
      </c>
      <c r="BD165" s="30">
        <f t="shared" ref="BD165:BD183" si="125">IF(L165="snížená",H165,0)</f>
        <v>0</v>
      </c>
      <c r="BE165" s="30">
        <f t="shared" ref="BE165:BE183" si="126">IF(L165="zákl. přenesená",H165,0)</f>
        <v>0</v>
      </c>
      <c r="BF165" s="30">
        <f t="shared" ref="BF165:BF183" si="127">IF(L165="sníž. přenesená",H165,0)</f>
        <v>0</v>
      </c>
      <c r="BG165" s="30">
        <f t="shared" ref="BG165:BG183" si="128">IF(L165="nulová",H165,0)</f>
        <v>0</v>
      </c>
      <c r="BH165" s="4" t="s">
        <v>25</v>
      </c>
      <c r="BI165" s="30">
        <f t="shared" ref="BI165:BI183" si="129">ROUND(G165*F165,2)</f>
        <v>0</v>
      </c>
      <c r="BJ165" s="4" t="s">
        <v>112</v>
      </c>
      <c r="BK165" s="29" t="s">
        <v>637</v>
      </c>
    </row>
    <row r="166" spans="1:63" s="1" customFormat="1" ht="16.5" customHeight="1">
      <c r="A166" s="54" t="s">
        <v>638</v>
      </c>
      <c r="B166" s="54" t="s">
        <v>86</v>
      </c>
      <c r="C166" s="55" t="s">
        <v>609</v>
      </c>
      <c r="D166" s="56" t="s">
        <v>610</v>
      </c>
      <c r="E166" s="57" t="s">
        <v>69</v>
      </c>
      <c r="F166" s="31">
        <v>0</v>
      </c>
      <c r="G166" s="58">
        <v>67500</v>
      </c>
      <c r="H166" s="58">
        <f t="shared" si="120"/>
        <v>0</v>
      </c>
      <c r="I166" s="32"/>
      <c r="J166" s="33"/>
      <c r="K166" s="34" t="s">
        <v>0</v>
      </c>
      <c r="L166" s="35" t="s">
        <v>12</v>
      </c>
      <c r="M166" s="27">
        <v>0</v>
      </c>
      <c r="N166" s="27">
        <f t="shared" si="121"/>
        <v>0</v>
      </c>
      <c r="O166" s="27">
        <v>1</v>
      </c>
      <c r="P166" s="27">
        <f t="shared" si="122"/>
        <v>0</v>
      </c>
      <c r="Q166" s="27">
        <v>0</v>
      </c>
      <c r="R166" s="28">
        <f t="shared" si="123"/>
        <v>0</v>
      </c>
      <c r="AP166" s="29" t="s">
        <v>175</v>
      </c>
      <c r="AR166" s="29" t="s">
        <v>86</v>
      </c>
      <c r="AS166" s="29" t="s">
        <v>27</v>
      </c>
      <c r="AW166" s="4" t="s">
        <v>44</v>
      </c>
      <c r="BC166" s="30">
        <f t="shared" si="124"/>
        <v>0</v>
      </c>
      <c r="BD166" s="30">
        <f t="shared" si="125"/>
        <v>0</v>
      </c>
      <c r="BE166" s="30">
        <f t="shared" si="126"/>
        <v>0</v>
      </c>
      <c r="BF166" s="30">
        <f t="shared" si="127"/>
        <v>0</v>
      </c>
      <c r="BG166" s="30">
        <f t="shared" si="128"/>
        <v>0</v>
      </c>
      <c r="BH166" s="4" t="s">
        <v>25</v>
      </c>
      <c r="BI166" s="30">
        <f t="shared" si="129"/>
        <v>0</v>
      </c>
      <c r="BJ166" s="4" t="s">
        <v>112</v>
      </c>
      <c r="BK166" s="29" t="s">
        <v>639</v>
      </c>
    </row>
    <row r="167" spans="1:63" s="1" customFormat="1" ht="24.25" customHeight="1">
      <c r="A167" s="48" t="s">
        <v>640</v>
      </c>
      <c r="B167" s="48" t="s">
        <v>46</v>
      </c>
      <c r="C167" s="49" t="s">
        <v>641</v>
      </c>
      <c r="D167" s="50" t="s">
        <v>642</v>
      </c>
      <c r="E167" s="51" t="s">
        <v>83</v>
      </c>
      <c r="F167" s="23">
        <v>0</v>
      </c>
      <c r="G167" s="53">
        <v>23.4</v>
      </c>
      <c r="H167" s="53">
        <f t="shared" si="120"/>
        <v>0</v>
      </c>
      <c r="I167" s="24"/>
      <c r="J167" s="5"/>
      <c r="K167" s="25" t="s">
        <v>0</v>
      </c>
      <c r="L167" s="26" t="s">
        <v>12</v>
      </c>
      <c r="M167" s="27">
        <v>0.04</v>
      </c>
      <c r="N167" s="27">
        <f t="shared" si="121"/>
        <v>0</v>
      </c>
      <c r="O167" s="27">
        <v>3.0000000000000001E-5</v>
      </c>
      <c r="P167" s="27">
        <f t="shared" si="122"/>
        <v>0</v>
      </c>
      <c r="Q167" s="27">
        <v>0</v>
      </c>
      <c r="R167" s="28">
        <f t="shared" si="123"/>
        <v>0</v>
      </c>
      <c r="AP167" s="29" t="s">
        <v>112</v>
      </c>
      <c r="AR167" s="29" t="s">
        <v>46</v>
      </c>
      <c r="AS167" s="29" t="s">
        <v>27</v>
      </c>
      <c r="AW167" s="4" t="s">
        <v>44</v>
      </c>
      <c r="BC167" s="30">
        <f t="shared" si="124"/>
        <v>0</v>
      </c>
      <c r="BD167" s="30">
        <f t="shared" si="125"/>
        <v>0</v>
      </c>
      <c r="BE167" s="30">
        <f t="shared" si="126"/>
        <v>0</v>
      </c>
      <c r="BF167" s="30">
        <f t="shared" si="127"/>
        <v>0</v>
      </c>
      <c r="BG167" s="30">
        <f t="shared" si="128"/>
        <v>0</v>
      </c>
      <c r="BH167" s="4" t="s">
        <v>25</v>
      </c>
      <c r="BI167" s="30">
        <f t="shared" si="129"/>
        <v>0</v>
      </c>
      <c r="BJ167" s="4" t="s">
        <v>112</v>
      </c>
      <c r="BK167" s="29" t="s">
        <v>643</v>
      </c>
    </row>
    <row r="168" spans="1:63" s="1" customFormat="1" ht="16.5" customHeight="1">
      <c r="A168" s="54" t="s">
        <v>644</v>
      </c>
      <c r="B168" s="54" t="s">
        <v>86</v>
      </c>
      <c r="C168" s="55" t="s">
        <v>645</v>
      </c>
      <c r="D168" s="56" t="s">
        <v>646</v>
      </c>
      <c r="E168" s="57" t="s">
        <v>647</v>
      </c>
      <c r="F168" s="31">
        <v>0</v>
      </c>
      <c r="G168" s="58">
        <v>133</v>
      </c>
      <c r="H168" s="58">
        <f t="shared" si="120"/>
        <v>0</v>
      </c>
      <c r="I168" s="32"/>
      <c r="J168" s="33"/>
      <c r="K168" s="34" t="s">
        <v>0</v>
      </c>
      <c r="L168" s="35" t="s">
        <v>12</v>
      </c>
      <c r="M168" s="27">
        <v>0</v>
      </c>
      <c r="N168" s="27">
        <f t="shared" si="121"/>
        <v>0</v>
      </c>
      <c r="O168" s="27">
        <v>1E-3</v>
      </c>
      <c r="P168" s="27">
        <f t="shared" si="122"/>
        <v>0</v>
      </c>
      <c r="Q168" s="27">
        <v>0</v>
      </c>
      <c r="R168" s="28">
        <f t="shared" si="123"/>
        <v>0</v>
      </c>
      <c r="AP168" s="29" t="s">
        <v>175</v>
      </c>
      <c r="AR168" s="29" t="s">
        <v>86</v>
      </c>
      <c r="AS168" s="29" t="s">
        <v>27</v>
      </c>
      <c r="AW168" s="4" t="s">
        <v>44</v>
      </c>
      <c r="BC168" s="30">
        <f t="shared" si="124"/>
        <v>0</v>
      </c>
      <c r="BD168" s="30">
        <f t="shared" si="125"/>
        <v>0</v>
      </c>
      <c r="BE168" s="30">
        <f t="shared" si="126"/>
        <v>0</v>
      </c>
      <c r="BF168" s="30">
        <f t="shared" si="127"/>
        <v>0</v>
      </c>
      <c r="BG168" s="30">
        <f t="shared" si="128"/>
        <v>0</v>
      </c>
      <c r="BH168" s="4" t="s">
        <v>25</v>
      </c>
      <c r="BI168" s="30">
        <f t="shared" si="129"/>
        <v>0</v>
      </c>
      <c r="BJ168" s="4" t="s">
        <v>112</v>
      </c>
      <c r="BK168" s="29" t="s">
        <v>648</v>
      </c>
    </row>
    <row r="169" spans="1:63" s="1" customFormat="1" ht="24.25" customHeight="1">
      <c r="A169" s="48" t="s">
        <v>649</v>
      </c>
      <c r="B169" s="48" t="s">
        <v>46</v>
      </c>
      <c r="C169" s="49" t="s">
        <v>650</v>
      </c>
      <c r="D169" s="50" t="s">
        <v>651</v>
      </c>
      <c r="E169" s="51" t="s">
        <v>83</v>
      </c>
      <c r="F169" s="23">
        <v>0</v>
      </c>
      <c r="G169" s="53">
        <v>55.5</v>
      </c>
      <c r="H169" s="53">
        <f t="shared" si="120"/>
        <v>0</v>
      </c>
      <c r="I169" s="24"/>
      <c r="J169" s="5"/>
      <c r="K169" s="25" t="s">
        <v>0</v>
      </c>
      <c r="L169" s="26" t="s">
        <v>12</v>
      </c>
      <c r="M169" s="27">
        <v>8.4000000000000005E-2</v>
      </c>
      <c r="N169" s="27">
        <f t="shared" si="121"/>
        <v>0</v>
      </c>
      <c r="O169" s="27">
        <v>0</v>
      </c>
      <c r="P169" s="27">
        <f t="shared" si="122"/>
        <v>0</v>
      </c>
      <c r="Q169" s="27">
        <v>1.0999999999999999E-2</v>
      </c>
      <c r="R169" s="28">
        <f t="shared" si="123"/>
        <v>0</v>
      </c>
      <c r="AP169" s="29" t="s">
        <v>112</v>
      </c>
      <c r="AR169" s="29" t="s">
        <v>46</v>
      </c>
      <c r="AS169" s="29" t="s">
        <v>27</v>
      </c>
      <c r="AW169" s="4" t="s">
        <v>44</v>
      </c>
      <c r="BC169" s="30">
        <f t="shared" si="124"/>
        <v>0</v>
      </c>
      <c r="BD169" s="30">
        <f t="shared" si="125"/>
        <v>0</v>
      </c>
      <c r="BE169" s="30">
        <f t="shared" si="126"/>
        <v>0</v>
      </c>
      <c r="BF169" s="30">
        <f t="shared" si="127"/>
        <v>0</v>
      </c>
      <c r="BG169" s="30">
        <f t="shared" si="128"/>
        <v>0</v>
      </c>
      <c r="BH169" s="4" t="s">
        <v>25</v>
      </c>
      <c r="BI169" s="30">
        <f t="shared" si="129"/>
        <v>0</v>
      </c>
      <c r="BJ169" s="4" t="s">
        <v>112</v>
      </c>
      <c r="BK169" s="29" t="s">
        <v>652</v>
      </c>
    </row>
    <row r="170" spans="1:63" s="1" customFormat="1" ht="24.25" customHeight="1">
      <c r="A170" s="48" t="s">
        <v>653</v>
      </c>
      <c r="B170" s="48" t="s">
        <v>46</v>
      </c>
      <c r="C170" s="49" t="s">
        <v>654</v>
      </c>
      <c r="D170" s="50" t="s">
        <v>655</v>
      </c>
      <c r="E170" s="51" t="s">
        <v>83</v>
      </c>
      <c r="F170" s="23">
        <v>0</v>
      </c>
      <c r="G170" s="53">
        <v>135</v>
      </c>
      <c r="H170" s="53">
        <f t="shared" si="120"/>
        <v>0</v>
      </c>
      <c r="I170" s="24"/>
      <c r="J170" s="5"/>
      <c r="K170" s="25" t="s">
        <v>0</v>
      </c>
      <c r="L170" s="26" t="s">
        <v>12</v>
      </c>
      <c r="M170" s="27">
        <v>0.17899999999999999</v>
      </c>
      <c r="N170" s="27">
        <f t="shared" si="121"/>
        <v>0</v>
      </c>
      <c r="O170" s="27">
        <v>8.8000000000000003E-4</v>
      </c>
      <c r="P170" s="27">
        <f t="shared" si="122"/>
        <v>0</v>
      </c>
      <c r="Q170" s="27">
        <v>0</v>
      </c>
      <c r="R170" s="28">
        <f t="shared" si="123"/>
        <v>0</v>
      </c>
      <c r="AP170" s="29" t="s">
        <v>112</v>
      </c>
      <c r="AR170" s="29" t="s">
        <v>46</v>
      </c>
      <c r="AS170" s="29" t="s">
        <v>27</v>
      </c>
      <c r="AW170" s="4" t="s">
        <v>44</v>
      </c>
      <c r="BC170" s="30">
        <f t="shared" si="124"/>
        <v>0</v>
      </c>
      <c r="BD170" s="30">
        <f t="shared" si="125"/>
        <v>0</v>
      </c>
      <c r="BE170" s="30">
        <f t="shared" si="126"/>
        <v>0</v>
      </c>
      <c r="BF170" s="30">
        <f t="shared" si="127"/>
        <v>0</v>
      </c>
      <c r="BG170" s="30">
        <f t="shared" si="128"/>
        <v>0</v>
      </c>
      <c r="BH170" s="4" t="s">
        <v>25</v>
      </c>
      <c r="BI170" s="30">
        <f t="shared" si="129"/>
        <v>0</v>
      </c>
      <c r="BJ170" s="4" t="s">
        <v>112</v>
      </c>
      <c r="BK170" s="29" t="s">
        <v>656</v>
      </c>
    </row>
    <row r="171" spans="1:63" s="1" customFormat="1" ht="49.15" customHeight="1">
      <c r="A171" s="54" t="s">
        <v>657</v>
      </c>
      <c r="B171" s="54" t="s">
        <v>86</v>
      </c>
      <c r="C171" s="55" t="s">
        <v>658</v>
      </c>
      <c r="D171" s="56" t="s">
        <v>659</v>
      </c>
      <c r="E171" s="57" t="s">
        <v>83</v>
      </c>
      <c r="F171" s="31">
        <v>0</v>
      </c>
      <c r="G171" s="58">
        <v>216</v>
      </c>
      <c r="H171" s="58">
        <f t="shared" si="120"/>
        <v>0</v>
      </c>
      <c r="I171" s="32"/>
      <c r="J171" s="33"/>
      <c r="K171" s="34" t="s">
        <v>0</v>
      </c>
      <c r="L171" s="35" t="s">
        <v>12</v>
      </c>
      <c r="M171" s="27">
        <v>0</v>
      </c>
      <c r="N171" s="27">
        <f t="shared" si="121"/>
        <v>0</v>
      </c>
      <c r="O171" s="27">
        <v>5.4000000000000003E-3</v>
      </c>
      <c r="P171" s="27">
        <f t="shared" si="122"/>
        <v>0</v>
      </c>
      <c r="Q171" s="27">
        <v>0</v>
      </c>
      <c r="R171" s="28">
        <f t="shared" si="123"/>
        <v>0</v>
      </c>
      <c r="AP171" s="29" t="s">
        <v>175</v>
      </c>
      <c r="AR171" s="29" t="s">
        <v>86</v>
      </c>
      <c r="AS171" s="29" t="s">
        <v>27</v>
      </c>
      <c r="AW171" s="4" t="s">
        <v>44</v>
      </c>
      <c r="BC171" s="30">
        <f t="shared" si="124"/>
        <v>0</v>
      </c>
      <c r="BD171" s="30">
        <f t="shared" si="125"/>
        <v>0</v>
      </c>
      <c r="BE171" s="30">
        <f t="shared" si="126"/>
        <v>0</v>
      </c>
      <c r="BF171" s="30">
        <f t="shared" si="127"/>
        <v>0</v>
      </c>
      <c r="BG171" s="30">
        <f t="shared" si="128"/>
        <v>0</v>
      </c>
      <c r="BH171" s="4" t="s">
        <v>25</v>
      </c>
      <c r="BI171" s="30">
        <f t="shared" si="129"/>
        <v>0</v>
      </c>
      <c r="BJ171" s="4" t="s">
        <v>112</v>
      </c>
      <c r="BK171" s="29" t="s">
        <v>660</v>
      </c>
    </row>
    <row r="172" spans="1:63" s="1" customFormat="1" ht="44.25" customHeight="1">
      <c r="A172" s="54" t="s">
        <v>661</v>
      </c>
      <c r="B172" s="54" t="s">
        <v>86</v>
      </c>
      <c r="C172" s="55" t="s">
        <v>662</v>
      </c>
      <c r="D172" s="56" t="s">
        <v>663</v>
      </c>
      <c r="E172" s="57" t="s">
        <v>83</v>
      </c>
      <c r="F172" s="31">
        <v>0</v>
      </c>
      <c r="G172" s="58">
        <v>244</v>
      </c>
      <c r="H172" s="58">
        <f t="shared" si="120"/>
        <v>0</v>
      </c>
      <c r="I172" s="32"/>
      <c r="J172" s="33"/>
      <c r="K172" s="34" t="s">
        <v>0</v>
      </c>
      <c r="L172" s="35" t="s">
        <v>12</v>
      </c>
      <c r="M172" s="27">
        <v>0</v>
      </c>
      <c r="N172" s="27">
        <f t="shared" si="121"/>
        <v>0</v>
      </c>
      <c r="O172" s="27">
        <v>6.6E-3</v>
      </c>
      <c r="P172" s="27">
        <f t="shared" si="122"/>
        <v>0</v>
      </c>
      <c r="Q172" s="27">
        <v>0</v>
      </c>
      <c r="R172" s="28">
        <f t="shared" si="123"/>
        <v>0</v>
      </c>
      <c r="AP172" s="29" t="s">
        <v>175</v>
      </c>
      <c r="AR172" s="29" t="s">
        <v>86</v>
      </c>
      <c r="AS172" s="29" t="s">
        <v>27</v>
      </c>
      <c r="AW172" s="4" t="s">
        <v>44</v>
      </c>
      <c r="BC172" s="30">
        <f t="shared" si="124"/>
        <v>0</v>
      </c>
      <c r="BD172" s="30">
        <f t="shared" si="125"/>
        <v>0</v>
      </c>
      <c r="BE172" s="30">
        <f t="shared" si="126"/>
        <v>0</v>
      </c>
      <c r="BF172" s="30">
        <f t="shared" si="127"/>
        <v>0</v>
      </c>
      <c r="BG172" s="30">
        <f t="shared" si="128"/>
        <v>0</v>
      </c>
      <c r="BH172" s="4" t="s">
        <v>25</v>
      </c>
      <c r="BI172" s="30">
        <f t="shared" si="129"/>
        <v>0</v>
      </c>
      <c r="BJ172" s="4" t="s">
        <v>112</v>
      </c>
      <c r="BK172" s="29" t="s">
        <v>664</v>
      </c>
    </row>
    <row r="173" spans="1:63" s="1" customFormat="1" ht="37.9" customHeight="1">
      <c r="A173" s="48" t="s">
        <v>665</v>
      </c>
      <c r="B173" s="48" t="s">
        <v>46</v>
      </c>
      <c r="C173" s="49" t="s">
        <v>666</v>
      </c>
      <c r="D173" s="50" t="s">
        <v>667</v>
      </c>
      <c r="E173" s="51" t="s">
        <v>93</v>
      </c>
      <c r="F173" s="23">
        <v>0</v>
      </c>
      <c r="G173" s="53">
        <v>198</v>
      </c>
      <c r="H173" s="53">
        <f t="shared" si="120"/>
        <v>0</v>
      </c>
      <c r="I173" s="24"/>
      <c r="J173" s="5"/>
      <c r="K173" s="25" t="s">
        <v>0</v>
      </c>
      <c r="L173" s="26" t="s">
        <v>12</v>
      </c>
      <c r="M173" s="27">
        <v>0.11</v>
      </c>
      <c r="N173" s="27">
        <f t="shared" si="121"/>
        <v>0</v>
      </c>
      <c r="O173" s="27">
        <v>1.15E-3</v>
      </c>
      <c r="P173" s="27">
        <f t="shared" si="122"/>
        <v>0</v>
      </c>
      <c r="Q173" s="27">
        <v>0</v>
      </c>
      <c r="R173" s="28">
        <f t="shared" si="123"/>
        <v>0</v>
      </c>
      <c r="AP173" s="29" t="s">
        <v>112</v>
      </c>
      <c r="AR173" s="29" t="s">
        <v>46</v>
      </c>
      <c r="AS173" s="29" t="s">
        <v>27</v>
      </c>
      <c r="AW173" s="4" t="s">
        <v>44</v>
      </c>
      <c r="BC173" s="30">
        <f t="shared" si="124"/>
        <v>0</v>
      </c>
      <c r="BD173" s="30">
        <f t="shared" si="125"/>
        <v>0</v>
      </c>
      <c r="BE173" s="30">
        <f t="shared" si="126"/>
        <v>0</v>
      </c>
      <c r="BF173" s="30">
        <f t="shared" si="127"/>
        <v>0</v>
      </c>
      <c r="BG173" s="30">
        <f t="shared" si="128"/>
        <v>0</v>
      </c>
      <c r="BH173" s="4" t="s">
        <v>25</v>
      </c>
      <c r="BI173" s="30">
        <f t="shared" si="129"/>
        <v>0</v>
      </c>
      <c r="BJ173" s="4" t="s">
        <v>112</v>
      </c>
      <c r="BK173" s="29" t="s">
        <v>668</v>
      </c>
    </row>
    <row r="174" spans="1:63" s="1" customFormat="1" ht="37.9" customHeight="1">
      <c r="A174" s="48" t="s">
        <v>669</v>
      </c>
      <c r="B174" s="48" t="s">
        <v>46</v>
      </c>
      <c r="C174" s="49" t="s">
        <v>670</v>
      </c>
      <c r="D174" s="50" t="s">
        <v>671</v>
      </c>
      <c r="E174" s="51" t="s">
        <v>93</v>
      </c>
      <c r="F174" s="23">
        <v>0</v>
      </c>
      <c r="G174" s="53">
        <v>194</v>
      </c>
      <c r="H174" s="53">
        <f t="shared" si="120"/>
        <v>0</v>
      </c>
      <c r="I174" s="24"/>
      <c r="J174" s="5"/>
      <c r="K174" s="25" t="s">
        <v>0</v>
      </c>
      <c r="L174" s="26" t="s">
        <v>12</v>
      </c>
      <c r="M174" s="27">
        <v>0.11</v>
      </c>
      <c r="N174" s="27">
        <f t="shared" si="121"/>
        <v>0</v>
      </c>
      <c r="O174" s="27">
        <v>6.3000000000000003E-4</v>
      </c>
      <c r="P174" s="27">
        <f t="shared" si="122"/>
        <v>0</v>
      </c>
      <c r="Q174" s="27">
        <v>0</v>
      </c>
      <c r="R174" s="28">
        <f t="shared" si="123"/>
        <v>0</v>
      </c>
      <c r="AP174" s="29" t="s">
        <v>112</v>
      </c>
      <c r="AR174" s="29" t="s">
        <v>46</v>
      </c>
      <c r="AS174" s="29" t="s">
        <v>27</v>
      </c>
      <c r="AW174" s="4" t="s">
        <v>44</v>
      </c>
      <c r="BC174" s="30">
        <f t="shared" si="124"/>
        <v>0</v>
      </c>
      <c r="BD174" s="30">
        <f t="shared" si="125"/>
        <v>0</v>
      </c>
      <c r="BE174" s="30">
        <f t="shared" si="126"/>
        <v>0</v>
      </c>
      <c r="BF174" s="30">
        <f t="shared" si="127"/>
        <v>0</v>
      </c>
      <c r="BG174" s="30">
        <f t="shared" si="128"/>
        <v>0</v>
      </c>
      <c r="BH174" s="4" t="s">
        <v>25</v>
      </c>
      <c r="BI174" s="30">
        <f t="shared" si="129"/>
        <v>0</v>
      </c>
      <c r="BJ174" s="4" t="s">
        <v>112</v>
      </c>
      <c r="BK174" s="29" t="s">
        <v>672</v>
      </c>
    </row>
    <row r="175" spans="1:63" s="1" customFormat="1" ht="37.9" customHeight="1">
      <c r="A175" s="48" t="s">
        <v>673</v>
      </c>
      <c r="B175" s="48" t="s">
        <v>46</v>
      </c>
      <c r="C175" s="49" t="s">
        <v>674</v>
      </c>
      <c r="D175" s="50" t="s">
        <v>675</v>
      </c>
      <c r="E175" s="51" t="s">
        <v>93</v>
      </c>
      <c r="F175" s="23">
        <v>0</v>
      </c>
      <c r="G175" s="53">
        <v>174</v>
      </c>
      <c r="H175" s="53">
        <f t="shared" si="120"/>
        <v>0</v>
      </c>
      <c r="I175" s="24"/>
      <c r="J175" s="5"/>
      <c r="K175" s="25" t="s">
        <v>0</v>
      </c>
      <c r="L175" s="26" t="s">
        <v>12</v>
      </c>
      <c r="M175" s="27">
        <v>0.11</v>
      </c>
      <c r="N175" s="27">
        <f t="shared" si="121"/>
        <v>0</v>
      </c>
      <c r="O175" s="27">
        <v>4.4999999999999999E-4</v>
      </c>
      <c r="P175" s="27">
        <f t="shared" si="122"/>
        <v>0</v>
      </c>
      <c r="Q175" s="27">
        <v>0</v>
      </c>
      <c r="R175" s="28">
        <f t="shared" si="123"/>
        <v>0</v>
      </c>
      <c r="AP175" s="29" t="s">
        <v>112</v>
      </c>
      <c r="AR175" s="29" t="s">
        <v>46</v>
      </c>
      <c r="AS175" s="29" t="s">
        <v>27</v>
      </c>
      <c r="AW175" s="4" t="s">
        <v>44</v>
      </c>
      <c r="BC175" s="30">
        <f t="shared" si="124"/>
        <v>0</v>
      </c>
      <c r="BD175" s="30">
        <f t="shared" si="125"/>
        <v>0</v>
      </c>
      <c r="BE175" s="30">
        <f t="shared" si="126"/>
        <v>0</v>
      </c>
      <c r="BF175" s="30">
        <f t="shared" si="127"/>
        <v>0</v>
      </c>
      <c r="BG175" s="30">
        <f t="shared" si="128"/>
        <v>0</v>
      </c>
      <c r="BH175" s="4" t="s">
        <v>25</v>
      </c>
      <c r="BI175" s="30">
        <f t="shared" si="129"/>
        <v>0</v>
      </c>
      <c r="BJ175" s="4" t="s">
        <v>112</v>
      </c>
      <c r="BK175" s="29" t="s">
        <v>676</v>
      </c>
    </row>
    <row r="176" spans="1:63" s="1" customFormat="1" ht="37.9" customHeight="1">
      <c r="A176" s="48" t="s">
        <v>677</v>
      </c>
      <c r="B176" s="48" t="s">
        <v>46</v>
      </c>
      <c r="C176" s="49" t="s">
        <v>678</v>
      </c>
      <c r="D176" s="50" t="s">
        <v>679</v>
      </c>
      <c r="E176" s="51" t="s">
        <v>93</v>
      </c>
      <c r="F176" s="23">
        <v>0</v>
      </c>
      <c r="G176" s="53">
        <v>303</v>
      </c>
      <c r="H176" s="53">
        <f t="shared" si="120"/>
        <v>0</v>
      </c>
      <c r="I176" s="24"/>
      <c r="J176" s="5"/>
      <c r="K176" s="25" t="s">
        <v>0</v>
      </c>
      <c r="L176" s="26" t="s">
        <v>12</v>
      </c>
      <c r="M176" s="27">
        <v>0.11</v>
      </c>
      <c r="N176" s="27">
        <f t="shared" si="121"/>
        <v>0</v>
      </c>
      <c r="O176" s="27">
        <v>2.2899999999999999E-3</v>
      </c>
      <c r="P176" s="27">
        <f t="shared" si="122"/>
        <v>0</v>
      </c>
      <c r="Q176" s="27">
        <v>0</v>
      </c>
      <c r="R176" s="28">
        <f t="shared" si="123"/>
        <v>0</v>
      </c>
      <c r="AP176" s="29" t="s">
        <v>112</v>
      </c>
      <c r="AR176" s="29" t="s">
        <v>46</v>
      </c>
      <c r="AS176" s="29" t="s">
        <v>27</v>
      </c>
      <c r="AW176" s="4" t="s">
        <v>44</v>
      </c>
      <c r="BC176" s="30">
        <f t="shared" si="124"/>
        <v>0</v>
      </c>
      <c r="BD176" s="30">
        <f t="shared" si="125"/>
        <v>0</v>
      </c>
      <c r="BE176" s="30">
        <f t="shared" si="126"/>
        <v>0</v>
      </c>
      <c r="BF176" s="30">
        <f t="shared" si="127"/>
        <v>0</v>
      </c>
      <c r="BG176" s="30">
        <f t="shared" si="128"/>
        <v>0</v>
      </c>
      <c r="BH176" s="4" t="s">
        <v>25</v>
      </c>
      <c r="BI176" s="30">
        <f t="shared" si="129"/>
        <v>0</v>
      </c>
      <c r="BJ176" s="4" t="s">
        <v>112</v>
      </c>
      <c r="BK176" s="29" t="s">
        <v>680</v>
      </c>
    </row>
    <row r="177" spans="1:63" s="1" customFormat="1" ht="33" customHeight="1">
      <c r="A177" s="48" t="s">
        <v>681</v>
      </c>
      <c r="B177" s="48" t="s">
        <v>46</v>
      </c>
      <c r="C177" s="49" t="s">
        <v>682</v>
      </c>
      <c r="D177" s="50" t="s">
        <v>683</v>
      </c>
      <c r="E177" s="51" t="s">
        <v>93</v>
      </c>
      <c r="F177" s="23">
        <v>0</v>
      </c>
      <c r="G177" s="53">
        <v>308</v>
      </c>
      <c r="H177" s="53">
        <f t="shared" si="120"/>
        <v>0</v>
      </c>
      <c r="I177" s="24"/>
      <c r="J177" s="5"/>
      <c r="K177" s="25" t="s">
        <v>0</v>
      </c>
      <c r="L177" s="26" t="s">
        <v>12</v>
      </c>
      <c r="M177" s="27">
        <v>0.12</v>
      </c>
      <c r="N177" s="27">
        <f t="shared" si="121"/>
        <v>0</v>
      </c>
      <c r="O177" s="27">
        <v>1.5299999999999999E-3</v>
      </c>
      <c r="P177" s="27">
        <f t="shared" si="122"/>
        <v>0</v>
      </c>
      <c r="Q177" s="27">
        <v>0</v>
      </c>
      <c r="R177" s="28">
        <f t="shared" si="123"/>
        <v>0</v>
      </c>
      <c r="AP177" s="29" t="s">
        <v>112</v>
      </c>
      <c r="AR177" s="29" t="s">
        <v>46</v>
      </c>
      <c r="AS177" s="29" t="s">
        <v>27</v>
      </c>
      <c r="AW177" s="4" t="s">
        <v>44</v>
      </c>
      <c r="BC177" s="30">
        <f t="shared" si="124"/>
        <v>0</v>
      </c>
      <c r="BD177" s="30">
        <f t="shared" si="125"/>
        <v>0</v>
      </c>
      <c r="BE177" s="30">
        <f t="shared" si="126"/>
        <v>0</v>
      </c>
      <c r="BF177" s="30">
        <f t="shared" si="127"/>
        <v>0</v>
      </c>
      <c r="BG177" s="30">
        <f t="shared" si="128"/>
        <v>0</v>
      </c>
      <c r="BH177" s="4" t="s">
        <v>25</v>
      </c>
      <c r="BI177" s="30">
        <f t="shared" si="129"/>
        <v>0</v>
      </c>
      <c r="BJ177" s="4" t="s">
        <v>112</v>
      </c>
      <c r="BK177" s="29" t="s">
        <v>684</v>
      </c>
    </row>
    <row r="178" spans="1:63" s="1" customFormat="1" ht="33" customHeight="1">
      <c r="A178" s="48" t="s">
        <v>685</v>
      </c>
      <c r="B178" s="48" t="s">
        <v>46</v>
      </c>
      <c r="C178" s="49" t="s">
        <v>686</v>
      </c>
      <c r="D178" s="50" t="s">
        <v>687</v>
      </c>
      <c r="E178" s="51" t="s">
        <v>83</v>
      </c>
      <c r="F178" s="23">
        <v>0</v>
      </c>
      <c r="G178" s="53">
        <v>191</v>
      </c>
      <c r="H178" s="53">
        <f t="shared" si="120"/>
        <v>0</v>
      </c>
      <c r="I178" s="24"/>
      <c r="J178" s="5"/>
      <c r="K178" s="25" t="s">
        <v>0</v>
      </c>
      <c r="L178" s="26" t="s">
        <v>12</v>
      </c>
      <c r="M178" s="27">
        <v>0.313</v>
      </c>
      <c r="N178" s="27">
        <f t="shared" si="121"/>
        <v>0</v>
      </c>
      <c r="O178" s="27">
        <v>5.0000000000000002E-5</v>
      </c>
      <c r="P178" s="27">
        <f t="shared" si="122"/>
        <v>0</v>
      </c>
      <c r="Q178" s="27">
        <v>0</v>
      </c>
      <c r="R178" s="28">
        <f t="shared" si="123"/>
        <v>0</v>
      </c>
      <c r="AP178" s="29" t="s">
        <v>112</v>
      </c>
      <c r="AR178" s="29" t="s">
        <v>46</v>
      </c>
      <c r="AS178" s="29" t="s">
        <v>27</v>
      </c>
      <c r="AW178" s="4" t="s">
        <v>44</v>
      </c>
      <c r="BC178" s="30">
        <f t="shared" si="124"/>
        <v>0</v>
      </c>
      <c r="BD178" s="30">
        <f t="shared" si="125"/>
        <v>0</v>
      </c>
      <c r="BE178" s="30">
        <f t="shared" si="126"/>
        <v>0</v>
      </c>
      <c r="BF178" s="30">
        <f t="shared" si="127"/>
        <v>0</v>
      </c>
      <c r="BG178" s="30">
        <f t="shared" si="128"/>
        <v>0</v>
      </c>
      <c r="BH178" s="4" t="s">
        <v>25</v>
      </c>
      <c r="BI178" s="30">
        <f t="shared" si="129"/>
        <v>0</v>
      </c>
      <c r="BJ178" s="4" t="s">
        <v>112</v>
      </c>
      <c r="BK178" s="29" t="s">
        <v>688</v>
      </c>
    </row>
    <row r="179" spans="1:63" s="1" customFormat="1" ht="33" customHeight="1">
      <c r="A179" s="48" t="s">
        <v>689</v>
      </c>
      <c r="B179" s="48" t="s">
        <v>46</v>
      </c>
      <c r="C179" s="49" t="s">
        <v>690</v>
      </c>
      <c r="D179" s="50" t="s">
        <v>691</v>
      </c>
      <c r="E179" s="51" t="s">
        <v>83</v>
      </c>
      <c r="F179" s="23">
        <v>0</v>
      </c>
      <c r="G179" s="53">
        <v>233</v>
      </c>
      <c r="H179" s="53">
        <f t="shared" si="120"/>
        <v>0</v>
      </c>
      <c r="I179" s="24"/>
      <c r="J179" s="5"/>
      <c r="K179" s="25" t="s">
        <v>0</v>
      </c>
      <c r="L179" s="26" t="s">
        <v>12</v>
      </c>
      <c r="M179" s="27">
        <v>0.34399999999999997</v>
      </c>
      <c r="N179" s="27">
        <f t="shared" si="121"/>
        <v>0</v>
      </c>
      <c r="O179" s="27">
        <v>1E-4</v>
      </c>
      <c r="P179" s="27">
        <f t="shared" si="122"/>
        <v>0</v>
      </c>
      <c r="Q179" s="27">
        <v>0</v>
      </c>
      <c r="R179" s="28">
        <f t="shared" si="123"/>
        <v>0</v>
      </c>
      <c r="AP179" s="29" t="s">
        <v>112</v>
      </c>
      <c r="AR179" s="29" t="s">
        <v>46</v>
      </c>
      <c r="AS179" s="29" t="s">
        <v>27</v>
      </c>
      <c r="AW179" s="4" t="s">
        <v>44</v>
      </c>
      <c r="BC179" s="30">
        <f t="shared" si="124"/>
        <v>0</v>
      </c>
      <c r="BD179" s="30">
        <f t="shared" si="125"/>
        <v>0</v>
      </c>
      <c r="BE179" s="30">
        <f t="shared" si="126"/>
        <v>0</v>
      </c>
      <c r="BF179" s="30">
        <f t="shared" si="127"/>
        <v>0</v>
      </c>
      <c r="BG179" s="30">
        <f t="shared" si="128"/>
        <v>0</v>
      </c>
      <c r="BH179" s="4" t="s">
        <v>25</v>
      </c>
      <c r="BI179" s="30">
        <f t="shared" si="129"/>
        <v>0</v>
      </c>
      <c r="BJ179" s="4" t="s">
        <v>112</v>
      </c>
      <c r="BK179" s="29" t="s">
        <v>692</v>
      </c>
    </row>
    <row r="180" spans="1:63" s="1" customFormat="1" ht="33" customHeight="1">
      <c r="A180" s="48" t="s">
        <v>693</v>
      </c>
      <c r="B180" s="48" t="s">
        <v>46</v>
      </c>
      <c r="C180" s="49" t="s">
        <v>694</v>
      </c>
      <c r="D180" s="50" t="s">
        <v>695</v>
      </c>
      <c r="E180" s="51" t="s">
        <v>83</v>
      </c>
      <c r="F180" s="23">
        <v>0</v>
      </c>
      <c r="G180" s="53">
        <v>278</v>
      </c>
      <c r="H180" s="53">
        <f t="shared" si="120"/>
        <v>0</v>
      </c>
      <c r="I180" s="24"/>
      <c r="J180" s="5"/>
      <c r="K180" s="25" t="s">
        <v>0</v>
      </c>
      <c r="L180" s="26" t="s">
        <v>12</v>
      </c>
      <c r="M180" s="27">
        <v>0.379</v>
      </c>
      <c r="N180" s="27">
        <f t="shared" si="121"/>
        <v>0</v>
      </c>
      <c r="O180" s="27">
        <v>1.4999999999999999E-4</v>
      </c>
      <c r="P180" s="27">
        <f t="shared" si="122"/>
        <v>0</v>
      </c>
      <c r="Q180" s="27">
        <v>0</v>
      </c>
      <c r="R180" s="28">
        <f t="shared" si="123"/>
        <v>0</v>
      </c>
      <c r="AP180" s="29" t="s">
        <v>112</v>
      </c>
      <c r="AR180" s="29" t="s">
        <v>46</v>
      </c>
      <c r="AS180" s="29" t="s">
        <v>27</v>
      </c>
      <c r="AW180" s="4" t="s">
        <v>44</v>
      </c>
      <c r="BC180" s="30">
        <f t="shared" si="124"/>
        <v>0</v>
      </c>
      <c r="BD180" s="30">
        <f t="shared" si="125"/>
        <v>0</v>
      </c>
      <c r="BE180" s="30">
        <f t="shared" si="126"/>
        <v>0</v>
      </c>
      <c r="BF180" s="30">
        <f t="shared" si="127"/>
        <v>0</v>
      </c>
      <c r="BG180" s="30">
        <f t="shared" si="128"/>
        <v>0</v>
      </c>
      <c r="BH180" s="4" t="s">
        <v>25</v>
      </c>
      <c r="BI180" s="30">
        <f t="shared" si="129"/>
        <v>0</v>
      </c>
      <c r="BJ180" s="4" t="s">
        <v>112</v>
      </c>
      <c r="BK180" s="29" t="s">
        <v>696</v>
      </c>
    </row>
    <row r="181" spans="1:63" s="1" customFormat="1" ht="24.25" customHeight="1">
      <c r="A181" s="54" t="s">
        <v>697</v>
      </c>
      <c r="B181" s="54" t="s">
        <v>86</v>
      </c>
      <c r="C181" s="55" t="s">
        <v>698</v>
      </c>
      <c r="D181" s="56" t="s">
        <v>699</v>
      </c>
      <c r="E181" s="57" t="s">
        <v>83</v>
      </c>
      <c r="F181" s="31">
        <v>0</v>
      </c>
      <c r="G181" s="58">
        <v>391</v>
      </c>
      <c r="H181" s="58">
        <f t="shared" si="120"/>
        <v>0</v>
      </c>
      <c r="I181" s="32"/>
      <c r="J181" s="33"/>
      <c r="K181" s="34" t="s">
        <v>0</v>
      </c>
      <c r="L181" s="35" t="s">
        <v>12</v>
      </c>
      <c r="M181" s="27">
        <v>0</v>
      </c>
      <c r="N181" s="27">
        <f t="shared" si="121"/>
        <v>0</v>
      </c>
      <c r="O181" s="27">
        <v>1.9E-3</v>
      </c>
      <c r="P181" s="27">
        <f t="shared" si="122"/>
        <v>0</v>
      </c>
      <c r="Q181" s="27">
        <v>0</v>
      </c>
      <c r="R181" s="28">
        <f t="shared" si="123"/>
        <v>0</v>
      </c>
      <c r="AP181" s="29" t="s">
        <v>175</v>
      </c>
      <c r="AR181" s="29" t="s">
        <v>86</v>
      </c>
      <c r="AS181" s="29" t="s">
        <v>27</v>
      </c>
      <c r="AW181" s="4" t="s">
        <v>44</v>
      </c>
      <c r="BC181" s="30">
        <f t="shared" si="124"/>
        <v>0</v>
      </c>
      <c r="BD181" s="30">
        <f t="shared" si="125"/>
        <v>0</v>
      </c>
      <c r="BE181" s="30">
        <f t="shared" si="126"/>
        <v>0</v>
      </c>
      <c r="BF181" s="30">
        <f t="shared" si="127"/>
        <v>0</v>
      </c>
      <c r="BG181" s="30">
        <f t="shared" si="128"/>
        <v>0</v>
      </c>
      <c r="BH181" s="4" t="s">
        <v>25</v>
      </c>
      <c r="BI181" s="30">
        <f t="shared" si="129"/>
        <v>0</v>
      </c>
      <c r="BJ181" s="4" t="s">
        <v>112</v>
      </c>
      <c r="BK181" s="29" t="s">
        <v>700</v>
      </c>
    </row>
    <row r="182" spans="1:63" s="1" customFormat="1" ht="24.25" customHeight="1">
      <c r="A182" s="48" t="s">
        <v>701</v>
      </c>
      <c r="B182" s="48" t="s">
        <v>46</v>
      </c>
      <c r="C182" s="49" t="s">
        <v>702</v>
      </c>
      <c r="D182" s="50" t="s">
        <v>703</v>
      </c>
      <c r="E182" s="51" t="s">
        <v>83</v>
      </c>
      <c r="F182" s="23">
        <v>0</v>
      </c>
      <c r="G182" s="53">
        <v>52.3</v>
      </c>
      <c r="H182" s="53">
        <f t="shared" si="120"/>
        <v>0</v>
      </c>
      <c r="I182" s="24"/>
      <c r="J182" s="5"/>
      <c r="K182" s="25" t="s">
        <v>0</v>
      </c>
      <c r="L182" s="26" t="s">
        <v>12</v>
      </c>
      <c r="M182" s="27">
        <v>0.09</v>
      </c>
      <c r="N182" s="27">
        <f t="shared" si="121"/>
        <v>0</v>
      </c>
      <c r="O182" s="27">
        <v>0</v>
      </c>
      <c r="P182" s="27">
        <f t="shared" si="122"/>
        <v>0</v>
      </c>
      <c r="Q182" s="27">
        <v>0</v>
      </c>
      <c r="R182" s="28">
        <f t="shared" si="123"/>
        <v>0</v>
      </c>
      <c r="AP182" s="29" t="s">
        <v>112</v>
      </c>
      <c r="AR182" s="29" t="s">
        <v>46</v>
      </c>
      <c r="AS182" s="29" t="s">
        <v>27</v>
      </c>
      <c r="AW182" s="4" t="s">
        <v>44</v>
      </c>
      <c r="BC182" s="30">
        <f t="shared" si="124"/>
        <v>0</v>
      </c>
      <c r="BD182" s="30">
        <f t="shared" si="125"/>
        <v>0</v>
      </c>
      <c r="BE182" s="30">
        <f t="shared" si="126"/>
        <v>0</v>
      </c>
      <c r="BF182" s="30">
        <f t="shared" si="127"/>
        <v>0</v>
      </c>
      <c r="BG182" s="30">
        <f t="shared" si="128"/>
        <v>0</v>
      </c>
      <c r="BH182" s="4" t="s">
        <v>25</v>
      </c>
      <c r="BI182" s="30">
        <f t="shared" si="129"/>
        <v>0</v>
      </c>
      <c r="BJ182" s="4" t="s">
        <v>112</v>
      </c>
      <c r="BK182" s="29" t="s">
        <v>704</v>
      </c>
    </row>
    <row r="183" spans="1:63" s="1" customFormat="1" ht="24.25" customHeight="1">
      <c r="A183" s="54" t="s">
        <v>705</v>
      </c>
      <c r="B183" s="54" t="s">
        <v>86</v>
      </c>
      <c r="C183" s="55" t="s">
        <v>87</v>
      </c>
      <c r="D183" s="56" t="s">
        <v>88</v>
      </c>
      <c r="E183" s="57" t="s">
        <v>83</v>
      </c>
      <c r="F183" s="31">
        <v>0</v>
      </c>
      <c r="G183" s="58">
        <v>33.200000000000003</v>
      </c>
      <c r="H183" s="58">
        <f t="shared" si="120"/>
        <v>0</v>
      </c>
      <c r="I183" s="32"/>
      <c r="J183" s="33"/>
      <c r="K183" s="34" t="s">
        <v>0</v>
      </c>
      <c r="L183" s="35" t="s">
        <v>12</v>
      </c>
      <c r="M183" s="27">
        <v>0</v>
      </c>
      <c r="N183" s="27">
        <f t="shared" si="121"/>
        <v>0</v>
      </c>
      <c r="O183" s="27">
        <v>2.9999999999999997E-4</v>
      </c>
      <c r="P183" s="27">
        <f t="shared" si="122"/>
        <v>0</v>
      </c>
      <c r="Q183" s="27">
        <v>0</v>
      </c>
      <c r="R183" s="28">
        <f t="shared" si="123"/>
        <v>0</v>
      </c>
      <c r="AP183" s="29" t="s">
        <v>175</v>
      </c>
      <c r="AR183" s="29" t="s">
        <v>86</v>
      </c>
      <c r="AS183" s="29" t="s">
        <v>27</v>
      </c>
      <c r="AW183" s="4" t="s">
        <v>44</v>
      </c>
      <c r="BC183" s="30">
        <f t="shared" si="124"/>
        <v>0</v>
      </c>
      <c r="BD183" s="30">
        <f t="shared" si="125"/>
        <v>0</v>
      </c>
      <c r="BE183" s="30">
        <f t="shared" si="126"/>
        <v>0</v>
      </c>
      <c r="BF183" s="30">
        <f t="shared" si="127"/>
        <v>0</v>
      </c>
      <c r="BG183" s="30">
        <f t="shared" si="128"/>
        <v>0</v>
      </c>
      <c r="BH183" s="4" t="s">
        <v>25</v>
      </c>
      <c r="BI183" s="30">
        <f t="shared" si="129"/>
        <v>0</v>
      </c>
      <c r="BJ183" s="4" t="s">
        <v>112</v>
      </c>
      <c r="BK183" s="29" t="s">
        <v>706</v>
      </c>
    </row>
    <row r="184" spans="1:63" s="3" customFormat="1" ht="22.9" customHeight="1">
      <c r="B184" s="17" t="s">
        <v>17</v>
      </c>
      <c r="C184" s="45" t="s">
        <v>707</v>
      </c>
      <c r="D184" s="45" t="s">
        <v>708</v>
      </c>
      <c r="E184" s="46"/>
      <c r="F184" s="46"/>
      <c r="G184" s="46"/>
      <c r="H184" s="47">
        <f>BI184</f>
        <v>0</v>
      </c>
      <c r="J184" s="16"/>
      <c r="K184" s="18"/>
      <c r="N184" s="19">
        <f>SUM(N185:N193)</f>
        <v>0</v>
      </c>
      <c r="P184" s="19">
        <f>SUM(P185:P193)</f>
        <v>0</v>
      </c>
      <c r="R184" s="20">
        <f>SUM(R185:R193)</f>
        <v>0</v>
      </c>
      <c r="AP184" s="17" t="s">
        <v>27</v>
      </c>
      <c r="AR184" s="21" t="s">
        <v>17</v>
      </c>
      <c r="AS184" s="21" t="s">
        <v>25</v>
      </c>
      <c r="AW184" s="17" t="s">
        <v>44</v>
      </c>
      <c r="BI184" s="22">
        <f>SUM(BI185:BI193)</f>
        <v>0</v>
      </c>
    </row>
    <row r="185" spans="1:63" s="1" customFormat="1" ht="37.9" customHeight="1">
      <c r="A185" s="48" t="s">
        <v>709</v>
      </c>
      <c r="B185" s="48" t="s">
        <v>46</v>
      </c>
      <c r="C185" s="49" t="s">
        <v>710</v>
      </c>
      <c r="D185" s="50" t="s">
        <v>711</v>
      </c>
      <c r="E185" s="51" t="s">
        <v>93</v>
      </c>
      <c r="F185" s="23">
        <v>0</v>
      </c>
      <c r="G185" s="53">
        <v>195</v>
      </c>
      <c r="H185" s="53">
        <f t="shared" ref="H185:H193" si="130">ROUND(G185*F185,2)</f>
        <v>0</v>
      </c>
      <c r="I185" s="24"/>
      <c r="J185" s="5"/>
      <c r="K185" s="25" t="s">
        <v>0</v>
      </c>
      <c r="L185" s="26" t="s">
        <v>12</v>
      </c>
      <c r="M185" s="27">
        <v>0.35399999999999998</v>
      </c>
      <c r="N185" s="27">
        <f t="shared" ref="N185:N193" si="131">M185*F185</f>
        <v>0</v>
      </c>
      <c r="O185" s="27">
        <v>0</v>
      </c>
      <c r="P185" s="27">
        <f t="shared" ref="P185:P193" si="132">O185*F185</f>
        <v>0</v>
      </c>
      <c r="Q185" s="27">
        <v>0</v>
      </c>
      <c r="R185" s="28">
        <f t="shared" ref="R185:R193" si="133">Q185*F185</f>
        <v>0</v>
      </c>
      <c r="AP185" s="29" t="s">
        <v>112</v>
      </c>
      <c r="AR185" s="29" t="s">
        <v>46</v>
      </c>
      <c r="AS185" s="29" t="s">
        <v>27</v>
      </c>
      <c r="AW185" s="4" t="s">
        <v>44</v>
      </c>
      <c r="BC185" s="30">
        <f t="shared" ref="BC185:BC193" si="134">IF(L185="základní",H185,0)</f>
        <v>0</v>
      </c>
      <c r="BD185" s="30">
        <f t="shared" ref="BD185:BD193" si="135">IF(L185="snížená",H185,0)</f>
        <v>0</v>
      </c>
      <c r="BE185" s="30">
        <f t="shared" ref="BE185:BE193" si="136">IF(L185="zákl. přenesená",H185,0)</f>
        <v>0</v>
      </c>
      <c r="BF185" s="30">
        <f t="shared" ref="BF185:BF193" si="137">IF(L185="sníž. přenesená",H185,0)</f>
        <v>0</v>
      </c>
      <c r="BG185" s="30">
        <f t="shared" ref="BG185:BG193" si="138">IF(L185="nulová",H185,0)</f>
        <v>0</v>
      </c>
      <c r="BH185" s="4" t="s">
        <v>25</v>
      </c>
      <c r="BI185" s="30">
        <f t="shared" ref="BI185:BI193" si="139">ROUND(G185*F185,2)</f>
        <v>0</v>
      </c>
      <c r="BJ185" s="4" t="s">
        <v>112</v>
      </c>
      <c r="BK185" s="29" t="s">
        <v>712</v>
      </c>
    </row>
    <row r="186" spans="1:63" s="1" customFormat="1" ht="37.9" customHeight="1">
      <c r="A186" s="48" t="s">
        <v>713</v>
      </c>
      <c r="B186" s="48" t="s">
        <v>46</v>
      </c>
      <c r="C186" s="49" t="s">
        <v>714</v>
      </c>
      <c r="D186" s="50" t="s">
        <v>715</v>
      </c>
      <c r="E186" s="51" t="s">
        <v>93</v>
      </c>
      <c r="F186" s="23">
        <v>0</v>
      </c>
      <c r="G186" s="53">
        <v>248</v>
      </c>
      <c r="H186" s="53">
        <f t="shared" si="130"/>
        <v>0</v>
      </c>
      <c r="I186" s="24"/>
      <c r="J186" s="5"/>
      <c r="K186" s="25" t="s">
        <v>0</v>
      </c>
      <c r="L186" s="26" t="s">
        <v>12</v>
      </c>
      <c r="M186" s="27">
        <v>0.45400000000000001</v>
      </c>
      <c r="N186" s="27">
        <f t="shared" si="131"/>
        <v>0</v>
      </c>
      <c r="O186" s="27">
        <v>0</v>
      </c>
      <c r="P186" s="27">
        <f t="shared" si="132"/>
        <v>0</v>
      </c>
      <c r="Q186" s="27">
        <v>0</v>
      </c>
      <c r="R186" s="28">
        <f t="shared" si="133"/>
        <v>0</v>
      </c>
      <c r="AP186" s="29" t="s">
        <v>112</v>
      </c>
      <c r="AR186" s="29" t="s">
        <v>46</v>
      </c>
      <c r="AS186" s="29" t="s">
        <v>27</v>
      </c>
      <c r="AW186" s="4" t="s">
        <v>44</v>
      </c>
      <c r="BC186" s="30">
        <f t="shared" si="134"/>
        <v>0</v>
      </c>
      <c r="BD186" s="30">
        <f t="shared" si="135"/>
        <v>0</v>
      </c>
      <c r="BE186" s="30">
        <f t="shared" si="136"/>
        <v>0</v>
      </c>
      <c r="BF186" s="30">
        <f t="shared" si="137"/>
        <v>0</v>
      </c>
      <c r="BG186" s="30">
        <f t="shared" si="138"/>
        <v>0</v>
      </c>
      <c r="BH186" s="4" t="s">
        <v>25</v>
      </c>
      <c r="BI186" s="30">
        <f t="shared" si="139"/>
        <v>0</v>
      </c>
      <c r="BJ186" s="4" t="s">
        <v>112</v>
      </c>
      <c r="BK186" s="29" t="s">
        <v>716</v>
      </c>
    </row>
    <row r="187" spans="1:63" s="1" customFormat="1" ht="37.9" customHeight="1">
      <c r="A187" s="48" t="s">
        <v>717</v>
      </c>
      <c r="B187" s="48" t="s">
        <v>46</v>
      </c>
      <c r="C187" s="49" t="s">
        <v>718</v>
      </c>
      <c r="D187" s="50" t="s">
        <v>719</v>
      </c>
      <c r="E187" s="51" t="s">
        <v>93</v>
      </c>
      <c r="F187" s="23">
        <v>0</v>
      </c>
      <c r="G187" s="53">
        <v>358</v>
      </c>
      <c r="H187" s="53">
        <f t="shared" si="130"/>
        <v>0</v>
      </c>
      <c r="I187" s="24"/>
      <c r="J187" s="5"/>
      <c r="K187" s="25" t="s">
        <v>0</v>
      </c>
      <c r="L187" s="26" t="s">
        <v>12</v>
      </c>
      <c r="M187" s="27">
        <v>0.57499999999999996</v>
      </c>
      <c r="N187" s="27">
        <f t="shared" si="131"/>
        <v>0</v>
      </c>
      <c r="O187" s="27">
        <v>0</v>
      </c>
      <c r="P187" s="27">
        <f t="shared" si="132"/>
        <v>0</v>
      </c>
      <c r="Q187" s="27">
        <v>0</v>
      </c>
      <c r="R187" s="28">
        <f t="shared" si="133"/>
        <v>0</v>
      </c>
      <c r="AP187" s="29" t="s">
        <v>112</v>
      </c>
      <c r="AR187" s="29" t="s">
        <v>46</v>
      </c>
      <c r="AS187" s="29" t="s">
        <v>27</v>
      </c>
      <c r="AW187" s="4" t="s">
        <v>44</v>
      </c>
      <c r="BC187" s="30">
        <f t="shared" si="134"/>
        <v>0</v>
      </c>
      <c r="BD187" s="30">
        <f t="shared" si="135"/>
        <v>0</v>
      </c>
      <c r="BE187" s="30">
        <f t="shared" si="136"/>
        <v>0</v>
      </c>
      <c r="BF187" s="30">
        <f t="shared" si="137"/>
        <v>0</v>
      </c>
      <c r="BG187" s="30">
        <f t="shared" si="138"/>
        <v>0</v>
      </c>
      <c r="BH187" s="4" t="s">
        <v>25</v>
      </c>
      <c r="BI187" s="30">
        <f t="shared" si="139"/>
        <v>0</v>
      </c>
      <c r="BJ187" s="4" t="s">
        <v>112</v>
      </c>
      <c r="BK187" s="29" t="s">
        <v>720</v>
      </c>
    </row>
    <row r="188" spans="1:63" s="1" customFormat="1" ht="21.75" customHeight="1">
      <c r="A188" s="54" t="s">
        <v>721</v>
      </c>
      <c r="B188" s="54" t="s">
        <v>86</v>
      </c>
      <c r="C188" s="55" t="s">
        <v>722</v>
      </c>
      <c r="D188" s="56" t="s">
        <v>723</v>
      </c>
      <c r="E188" s="57" t="s">
        <v>49</v>
      </c>
      <c r="F188" s="31">
        <v>0</v>
      </c>
      <c r="G188" s="58">
        <v>9220</v>
      </c>
      <c r="H188" s="58">
        <f t="shared" si="130"/>
        <v>0</v>
      </c>
      <c r="I188" s="32"/>
      <c r="J188" s="33"/>
      <c r="K188" s="34" t="s">
        <v>0</v>
      </c>
      <c r="L188" s="35" t="s">
        <v>12</v>
      </c>
      <c r="M188" s="27">
        <v>0</v>
      </c>
      <c r="N188" s="27">
        <f t="shared" si="131"/>
        <v>0</v>
      </c>
      <c r="O188" s="27">
        <v>0.55000000000000004</v>
      </c>
      <c r="P188" s="27">
        <f t="shared" si="132"/>
        <v>0</v>
      </c>
      <c r="Q188" s="27">
        <v>0</v>
      </c>
      <c r="R188" s="28">
        <f t="shared" si="133"/>
        <v>0</v>
      </c>
      <c r="AP188" s="29" t="s">
        <v>175</v>
      </c>
      <c r="AR188" s="29" t="s">
        <v>86</v>
      </c>
      <c r="AS188" s="29" t="s">
        <v>27</v>
      </c>
      <c r="AW188" s="4" t="s">
        <v>44</v>
      </c>
      <c r="BC188" s="30">
        <f t="shared" si="134"/>
        <v>0</v>
      </c>
      <c r="BD188" s="30">
        <f t="shared" si="135"/>
        <v>0</v>
      </c>
      <c r="BE188" s="30">
        <f t="shared" si="136"/>
        <v>0</v>
      </c>
      <c r="BF188" s="30">
        <f t="shared" si="137"/>
        <v>0</v>
      </c>
      <c r="BG188" s="30">
        <f t="shared" si="138"/>
        <v>0</v>
      </c>
      <c r="BH188" s="4" t="s">
        <v>25</v>
      </c>
      <c r="BI188" s="30">
        <f t="shared" si="139"/>
        <v>0</v>
      </c>
      <c r="BJ188" s="4" t="s">
        <v>112</v>
      </c>
      <c r="BK188" s="29" t="s">
        <v>724</v>
      </c>
    </row>
    <row r="189" spans="1:63" s="1" customFormat="1" ht="37.9" customHeight="1">
      <c r="A189" s="48" t="s">
        <v>725</v>
      </c>
      <c r="B189" s="48" t="s">
        <v>46</v>
      </c>
      <c r="C189" s="49" t="s">
        <v>726</v>
      </c>
      <c r="D189" s="50" t="s">
        <v>727</v>
      </c>
      <c r="E189" s="51" t="s">
        <v>93</v>
      </c>
      <c r="F189" s="23">
        <v>0</v>
      </c>
      <c r="G189" s="53">
        <v>429</v>
      </c>
      <c r="H189" s="53">
        <f t="shared" si="130"/>
        <v>0</v>
      </c>
      <c r="I189" s="24"/>
      <c r="J189" s="5"/>
      <c r="K189" s="25" t="s">
        <v>0</v>
      </c>
      <c r="L189" s="26" t="s">
        <v>12</v>
      </c>
      <c r="M189" s="27">
        <v>0.69799999999999995</v>
      </c>
      <c r="N189" s="27">
        <f t="shared" si="131"/>
        <v>0</v>
      </c>
      <c r="O189" s="27">
        <v>0</v>
      </c>
      <c r="P189" s="27">
        <f t="shared" si="132"/>
        <v>0</v>
      </c>
      <c r="Q189" s="27">
        <v>0</v>
      </c>
      <c r="R189" s="28">
        <f t="shared" si="133"/>
        <v>0</v>
      </c>
      <c r="AP189" s="29" t="s">
        <v>112</v>
      </c>
      <c r="AR189" s="29" t="s">
        <v>46</v>
      </c>
      <c r="AS189" s="29" t="s">
        <v>27</v>
      </c>
      <c r="AW189" s="4" t="s">
        <v>44</v>
      </c>
      <c r="BC189" s="30">
        <f t="shared" si="134"/>
        <v>0</v>
      </c>
      <c r="BD189" s="30">
        <f t="shared" si="135"/>
        <v>0</v>
      </c>
      <c r="BE189" s="30">
        <f t="shared" si="136"/>
        <v>0</v>
      </c>
      <c r="BF189" s="30">
        <f t="shared" si="137"/>
        <v>0</v>
      </c>
      <c r="BG189" s="30">
        <f t="shared" si="138"/>
        <v>0</v>
      </c>
      <c r="BH189" s="4" t="s">
        <v>25</v>
      </c>
      <c r="BI189" s="30">
        <f t="shared" si="139"/>
        <v>0</v>
      </c>
      <c r="BJ189" s="4" t="s">
        <v>112</v>
      </c>
      <c r="BK189" s="29" t="s">
        <v>728</v>
      </c>
    </row>
    <row r="190" spans="1:63" s="1" customFormat="1" ht="33" customHeight="1">
      <c r="A190" s="48" t="s">
        <v>729</v>
      </c>
      <c r="B190" s="48" t="s">
        <v>46</v>
      </c>
      <c r="C190" s="49" t="s">
        <v>730</v>
      </c>
      <c r="D190" s="50" t="s">
        <v>731</v>
      </c>
      <c r="E190" s="51" t="s">
        <v>83</v>
      </c>
      <c r="F190" s="23">
        <v>0</v>
      </c>
      <c r="G190" s="53">
        <v>613</v>
      </c>
      <c r="H190" s="53">
        <f t="shared" si="130"/>
        <v>0</v>
      </c>
      <c r="I190" s="24"/>
      <c r="J190" s="5"/>
      <c r="K190" s="25" t="s">
        <v>0</v>
      </c>
      <c r="L190" s="26" t="s">
        <v>12</v>
      </c>
      <c r="M190" s="27">
        <v>0.3</v>
      </c>
      <c r="N190" s="27">
        <f t="shared" si="131"/>
        <v>0</v>
      </c>
      <c r="O190" s="27">
        <v>1.61E-2</v>
      </c>
      <c r="P190" s="27">
        <f t="shared" si="132"/>
        <v>0</v>
      </c>
      <c r="Q190" s="27">
        <v>0</v>
      </c>
      <c r="R190" s="28">
        <f t="shared" si="133"/>
        <v>0</v>
      </c>
      <c r="AP190" s="29" t="s">
        <v>112</v>
      </c>
      <c r="AR190" s="29" t="s">
        <v>46</v>
      </c>
      <c r="AS190" s="29" t="s">
        <v>27</v>
      </c>
      <c r="AW190" s="4" t="s">
        <v>44</v>
      </c>
      <c r="BC190" s="30">
        <f t="shared" si="134"/>
        <v>0</v>
      </c>
      <c r="BD190" s="30">
        <f t="shared" si="135"/>
        <v>0</v>
      </c>
      <c r="BE190" s="30">
        <f t="shared" si="136"/>
        <v>0</v>
      </c>
      <c r="BF190" s="30">
        <f t="shared" si="137"/>
        <v>0</v>
      </c>
      <c r="BG190" s="30">
        <f t="shared" si="138"/>
        <v>0</v>
      </c>
      <c r="BH190" s="4" t="s">
        <v>25</v>
      </c>
      <c r="BI190" s="30">
        <f t="shared" si="139"/>
        <v>0</v>
      </c>
      <c r="BJ190" s="4" t="s">
        <v>112</v>
      </c>
      <c r="BK190" s="29" t="s">
        <v>732</v>
      </c>
    </row>
    <row r="191" spans="1:63" s="1" customFormat="1" ht="33" customHeight="1">
      <c r="A191" s="48" t="s">
        <v>733</v>
      </c>
      <c r="B191" s="48" t="s">
        <v>46</v>
      </c>
      <c r="C191" s="49" t="s">
        <v>734</v>
      </c>
      <c r="D191" s="50" t="s">
        <v>735</v>
      </c>
      <c r="E191" s="51" t="s">
        <v>83</v>
      </c>
      <c r="F191" s="23">
        <v>0</v>
      </c>
      <c r="G191" s="53">
        <v>71.3</v>
      </c>
      <c r="H191" s="53">
        <f t="shared" si="130"/>
        <v>0</v>
      </c>
      <c r="I191" s="24"/>
      <c r="J191" s="5"/>
      <c r="K191" s="25" t="s">
        <v>0</v>
      </c>
      <c r="L191" s="26" t="s">
        <v>12</v>
      </c>
      <c r="M191" s="27">
        <v>0.13500000000000001</v>
      </c>
      <c r="N191" s="27">
        <f t="shared" si="131"/>
        <v>0</v>
      </c>
      <c r="O191" s="27">
        <v>0</v>
      </c>
      <c r="P191" s="27">
        <f t="shared" si="132"/>
        <v>0</v>
      </c>
      <c r="Q191" s="27">
        <v>0</v>
      </c>
      <c r="R191" s="28">
        <f t="shared" si="133"/>
        <v>0</v>
      </c>
      <c r="AP191" s="29" t="s">
        <v>112</v>
      </c>
      <c r="AR191" s="29" t="s">
        <v>46</v>
      </c>
      <c r="AS191" s="29" t="s">
        <v>27</v>
      </c>
      <c r="AW191" s="4" t="s">
        <v>44</v>
      </c>
      <c r="BC191" s="30">
        <f t="shared" si="134"/>
        <v>0</v>
      </c>
      <c r="BD191" s="30">
        <f t="shared" si="135"/>
        <v>0</v>
      </c>
      <c r="BE191" s="30">
        <f t="shared" si="136"/>
        <v>0</v>
      </c>
      <c r="BF191" s="30">
        <f t="shared" si="137"/>
        <v>0</v>
      </c>
      <c r="BG191" s="30">
        <f t="shared" si="138"/>
        <v>0</v>
      </c>
      <c r="BH191" s="4" t="s">
        <v>25</v>
      </c>
      <c r="BI191" s="30">
        <f t="shared" si="139"/>
        <v>0</v>
      </c>
      <c r="BJ191" s="4" t="s">
        <v>112</v>
      </c>
      <c r="BK191" s="29" t="s">
        <v>736</v>
      </c>
    </row>
    <row r="192" spans="1:63" s="1" customFormat="1" ht="16.5" customHeight="1">
      <c r="A192" s="48" t="s">
        <v>737</v>
      </c>
      <c r="B192" s="48" t="s">
        <v>46</v>
      </c>
      <c r="C192" s="49" t="s">
        <v>738</v>
      </c>
      <c r="D192" s="50" t="s">
        <v>739</v>
      </c>
      <c r="E192" s="51" t="s">
        <v>93</v>
      </c>
      <c r="F192" s="23">
        <v>0</v>
      </c>
      <c r="G192" s="53">
        <v>17.2</v>
      </c>
      <c r="H192" s="53">
        <f t="shared" si="130"/>
        <v>0</v>
      </c>
      <c r="I192" s="24"/>
      <c r="J192" s="5"/>
      <c r="K192" s="25" t="s">
        <v>0</v>
      </c>
      <c r="L192" s="26" t="s">
        <v>12</v>
      </c>
      <c r="M192" s="27">
        <v>0.03</v>
      </c>
      <c r="N192" s="27">
        <f t="shared" si="131"/>
        <v>0</v>
      </c>
      <c r="O192" s="27">
        <v>2.0000000000000002E-5</v>
      </c>
      <c r="P192" s="27">
        <f t="shared" si="132"/>
        <v>0</v>
      </c>
      <c r="Q192" s="27">
        <v>0</v>
      </c>
      <c r="R192" s="28">
        <f t="shared" si="133"/>
        <v>0</v>
      </c>
      <c r="AP192" s="29" t="s">
        <v>112</v>
      </c>
      <c r="AR192" s="29" t="s">
        <v>46</v>
      </c>
      <c r="AS192" s="29" t="s">
        <v>27</v>
      </c>
      <c r="AW192" s="4" t="s">
        <v>44</v>
      </c>
      <c r="BC192" s="30">
        <f t="shared" si="134"/>
        <v>0</v>
      </c>
      <c r="BD192" s="30">
        <f t="shared" si="135"/>
        <v>0</v>
      </c>
      <c r="BE192" s="30">
        <f t="shared" si="136"/>
        <v>0</v>
      </c>
      <c r="BF192" s="30">
        <f t="shared" si="137"/>
        <v>0</v>
      </c>
      <c r="BG192" s="30">
        <f t="shared" si="138"/>
        <v>0</v>
      </c>
      <c r="BH192" s="4" t="s">
        <v>25</v>
      </c>
      <c r="BI192" s="30">
        <f t="shared" si="139"/>
        <v>0</v>
      </c>
      <c r="BJ192" s="4" t="s">
        <v>112</v>
      </c>
      <c r="BK192" s="29" t="s">
        <v>740</v>
      </c>
    </row>
    <row r="193" spans="1:63" s="1" customFormat="1" ht="16.5" customHeight="1">
      <c r="A193" s="54" t="s">
        <v>741</v>
      </c>
      <c r="B193" s="54" t="s">
        <v>86</v>
      </c>
      <c r="C193" s="55" t="s">
        <v>742</v>
      </c>
      <c r="D193" s="56" t="s">
        <v>743</v>
      </c>
      <c r="E193" s="57" t="s">
        <v>49</v>
      </c>
      <c r="F193" s="31">
        <v>0</v>
      </c>
      <c r="G193" s="58">
        <v>9580</v>
      </c>
      <c r="H193" s="58">
        <f t="shared" si="130"/>
        <v>0</v>
      </c>
      <c r="I193" s="32"/>
      <c r="J193" s="33"/>
      <c r="K193" s="34" t="s">
        <v>0</v>
      </c>
      <c r="L193" s="35" t="s">
        <v>12</v>
      </c>
      <c r="M193" s="27">
        <v>0</v>
      </c>
      <c r="N193" s="27">
        <f t="shared" si="131"/>
        <v>0</v>
      </c>
      <c r="O193" s="27">
        <v>0.55000000000000004</v>
      </c>
      <c r="P193" s="27">
        <f t="shared" si="132"/>
        <v>0</v>
      </c>
      <c r="Q193" s="27">
        <v>0</v>
      </c>
      <c r="R193" s="28">
        <f t="shared" si="133"/>
        <v>0</v>
      </c>
      <c r="AP193" s="29" t="s">
        <v>175</v>
      </c>
      <c r="AR193" s="29" t="s">
        <v>86</v>
      </c>
      <c r="AS193" s="29" t="s">
        <v>27</v>
      </c>
      <c r="AW193" s="4" t="s">
        <v>44</v>
      </c>
      <c r="BC193" s="30">
        <f t="shared" si="134"/>
        <v>0</v>
      </c>
      <c r="BD193" s="30">
        <f t="shared" si="135"/>
        <v>0</v>
      </c>
      <c r="BE193" s="30">
        <f t="shared" si="136"/>
        <v>0</v>
      </c>
      <c r="BF193" s="30">
        <f t="shared" si="137"/>
        <v>0</v>
      </c>
      <c r="BG193" s="30">
        <f t="shared" si="138"/>
        <v>0</v>
      </c>
      <c r="BH193" s="4" t="s">
        <v>25</v>
      </c>
      <c r="BI193" s="30">
        <f t="shared" si="139"/>
        <v>0</v>
      </c>
      <c r="BJ193" s="4" t="s">
        <v>112</v>
      </c>
      <c r="BK193" s="29" t="s">
        <v>744</v>
      </c>
    </row>
    <row r="194" spans="1:63" s="3" customFormat="1" ht="22.9" customHeight="1">
      <c r="B194" s="17" t="s">
        <v>17</v>
      </c>
      <c r="C194" s="45" t="s">
        <v>745</v>
      </c>
      <c r="D194" s="45" t="s">
        <v>746</v>
      </c>
      <c r="E194" s="46"/>
      <c r="F194" s="46"/>
      <c r="G194" s="46"/>
      <c r="H194" s="47">
        <f>BI194</f>
        <v>0</v>
      </c>
      <c r="J194" s="16"/>
      <c r="K194" s="18"/>
      <c r="N194" s="19">
        <f>SUM(N195:N212)</f>
        <v>0</v>
      </c>
      <c r="P194" s="19">
        <f>SUM(P195:P212)</f>
        <v>0</v>
      </c>
      <c r="R194" s="20">
        <f>SUM(R195:R212)</f>
        <v>0</v>
      </c>
      <c r="AP194" s="17" t="s">
        <v>27</v>
      </c>
      <c r="AR194" s="21" t="s">
        <v>17</v>
      </c>
      <c r="AS194" s="21" t="s">
        <v>25</v>
      </c>
      <c r="AW194" s="17" t="s">
        <v>44</v>
      </c>
      <c r="BI194" s="22">
        <f>SUM(BI195:BI212)</f>
        <v>0</v>
      </c>
    </row>
    <row r="195" spans="1:63" s="1" customFormat="1" ht="24.25" customHeight="1">
      <c r="A195" s="48" t="s">
        <v>747</v>
      </c>
      <c r="B195" s="48" t="s">
        <v>46</v>
      </c>
      <c r="C195" s="49" t="s">
        <v>748</v>
      </c>
      <c r="D195" s="50" t="s">
        <v>749</v>
      </c>
      <c r="E195" s="51" t="s">
        <v>93</v>
      </c>
      <c r="F195" s="23">
        <v>0</v>
      </c>
      <c r="G195" s="53">
        <v>230</v>
      </c>
      <c r="H195" s="53">
        <f t="shared" ref="H195:H212" si="140">ROUND(G195*F195,2)</f>
        <v>0</v>
      </c>
      <c r="I195" s="24"/>
      <c r="J195" s="5"/>
      <c r="K195" s="25" t="s">
        <v>0</v>
      </c>
      <c r="L195" s="26" t="s">
        <v>12</v>
      </c>
      <c r="M195" s="27">
        <v>0.43</v>
      </c>
      <c r="N195" s="27">
        <f t="shared" ref="N195:N212" si="141">M195*F195</f>
        <v>0</v>
      </c>
      <c r="O195" s="27">
        <v>0</v>
      </c>
      <c r="P195" s="27">
        <f t="shared" ref="P195:P212" si="142">O195*F195</f>
        <v>0</v>
      </c>
      <c r="Q195" s="27">
        <v>1.91E-3</v>
      </c>
      <c r="R195" s="28">
        <f t="shared" ref="R195:R212" si="143">Q195*F195</f>
        <v>0</v>
      </c>
      <c r="AP195" s="29" t="s">
        <v>112</v>
      </c>
      <c r="AR195" s="29" t="s">
        <v>46</v>
      </c>
      <c r="AS195" s="29" t="s">
        <v>27</v>
      </c>
      <c r="AW195" s="4" t="s">
        <v>44</v>
      </c>
      <c r="BC195" s="30">
        <f t="shared" ref="BC195:BC212" si="144">IF(L195="základní",H195,0)</f>
        <v>0</v>
      </c>
      <c r="BD195" s="30">
        <f t="shared" ref="BD195:BD212" si="145">IF(L195="snížená",H195,0)</f>
        <v>0</v>
      </c>
      <c r="BE195" s="30">
        <f t="shared" ref="BE195:BE212" si="146">IF(L195="zákl. přenesená",H195,0)</f>
        <v>0</v>
      </c>
      <c r="BF195" s="30">
        <f t="shared" ref="BF195:BF212" si="147">IF(L195="sníž. přenesená",H195,0)</f>
        <v>0</v>
      </c>
      <c r="BG195" s="30">
        <f t="shared" ref="BG195:BG212" si="148">IF(L195="nulová",H195,0)</f>
        <v>0</v>
      </c>
      <c r="BH195" s="4" t="s">
        <v>25</v>
      </c>
      <c r="BI195" s="30">
        <f t="shared" ref="BI195:BI212" si="149">ROUND(G195*F195,2)</f>
        <v>0</v>
      </c>
      <c r="BJ195" s="4" t="s">
        <v>112</v>
      </c>
      <c r="BK195" s="29" t="s">
        <v>750</v>
      </c>
    </row>
    <row r="196" spans="1:63" s="1" customFormat="1" ht="21.75" customHeight="1">
      <c r="A196" s="48" t="s">
        <v>751</v>
      </c>
      <c r="B196" s="48" t="s">
        <v>46</v>
      </c>
      <c r="C196" s="49" t="s">
        <v>752</v>
      </c>
      <c r="D196" s="50" t="s">
        <v>753</v>
      </c>
      <c r="E196" s="51" t="s">
        <v>93</v>
      </c>
      <c r="F196" s="23">
        <v>0</v>
      </c>
      <c r="G196" s="53">
        <v>137</v>
      </c>
      <c r="H196" s="53">
        <f t="shared" si="140"/>
        <v>0</v>
      </c>
      <c r="I196" s="24"/>
      <c r="J196" s="5"/>
      <c r="K196" s="25" t="s">
        <v>0</v>
      </c>
      <c r="L196" s="26" t="s">
        <v>12</v>
      </c>
      <c r="M196" s="27">
        <v>0.25600000000000001</v>
      </c>
      <c r="N196" s="27">
        <f t="shared" si="141"/>
        <v>0</v>
      </c>
      <c r="O196" s="27">
        <v>0</v>
      </c>
      <c r="P196" s="27">
        <f t="shared" si="142"/>
        <v>0</v>
      </c>
      <c r="Q196" s="27">
        <v>2.2300000000000002E-3</v>
      </c>
      <c r="R196" s="28">
        <f t="shared" si="143"/>
        <v>0</v>
      </c>
      <c r="AP196" s="29" t="s">
        <v>112</v>
      </c>
      <c r="AR196" s="29" t="s">
        <v>46</v>
      </c>
      <c r="AS196" s="29" t="s">
        <v>27</v>
      </c>
      <c r="AW196" s="4" t="s">
        <v>44</v>
      </c>
      <c r="BC196" s="30">
        <f t="shared" si="144"/>
        <v>0</v>
      </c>
      <c r="BD196" s="30">
        <f t="shared" si="145"/>
        <v>0</v>
      </c>
      <c r="BE196" s="30">
        <f t="shared" si="146"/>
        <v>0</v>
      </c>
      <c r="BF196" s="30">
        <f t="shared" si="147"/>
        <v>0</v>
      </c>
      <c r="BG196" s="30">
        <f t="shared" si="148"/>
        <v>0</v>
      </c>
      <c r="BH196" s="4" t="s">
        <v>25</v>
      </c>
      <c r="BI196" s="30">
        <f t="shared" si="149"/>
        <v>0</v>
      </c>
      <c r="BJ196" s="4" t="s">
        <v>112</v>
      </c>
      <c r="BK196" s="29" t="s">
        <v>754</v>
      </c>
    </row>
    <row r="197" spans="1:63" s="1" customFormat="1" ht="16.5" customHeight="1">
      <c r="A197" s="48" t="s">
        <v>755</v>
      </c>
      <c r="B197" s="48" t="s">
        <v>46</v>
      </c>
      <c r="C197" s="49" t="s">
        <v>756</v>
      </c>
      <c r="D197" s="50" t="s">
        <v>757</v>
      </c>
      <c r="E197" s="51" t="s">
        <v>93</v>
      </c>
      <c r="F197" s="23">
        <v>0</v>
      </c>
      <c r="G197" s="53">
        <v>132</v>
      </c>
      <c r="H197" s="53">
        <f t="shared" si="140"/>
        <v>0</v>
      </c>
      <c r="I197" s="24"/>
      <c r="J197" s="5"/>
      <c r="K197" s="25" t="s">
        <v>0</v>
      </c>
      <c r="L197" s="26" t="s">
        <v>12</v>
      </c>
      <c r="M197" s="27">
        <v>0.246</v>
      </c>
      <c r="N197" s="27">
        <f t="shared" si="141"/>
        <v>0</v>
      </c>
      <c r="O197" s="27">
        <v>0</v>
      </c>
      <c r="P197" s="27">
        <f t="shared" si="142"/>
        <v>0</v>
      </c>
      <c r="Q197" s="27">
        <v>2.5999999999999999E-3</v>
      </c>
      <c r="R197" s="28">
        <f t="shared" si="143"/>
        <v>0</v>
      </c>
      <c r="AP197" s="29" t="s">
        <v>112</v>
      </c>
      <c r="AR197" s="29" t="s">
        <v>46</v>
      </c>
      <c r="AS197" s="29" t="s">
        <v>27</v>
      </c>
      <c r="AW197" s="4" t="s">
        <v>44</v>
      </c>
      <c r="BC197" s="30">
        <f t="shared" si="144"/>
        <v>0</v>
      </c>
      <c r="BD197" s="30">
        <f t="shared" si="145"/>
        <v>0</v>
      </c>
      <c r="BE197" s="30">
        <f t="shared" si="146"/>
        <v>0</v>
      </c>
      <c r="BF197" s="30">
        <f t="shared" si="147"/>
        <v>0</v>
      </c>
      <c r="BG197" s="30">
        <f t="shared" si="148"/>
        <v>0</v>
      </c>
      <c r="BH197" s="4" t="s">
        <v>25</v>
      </c>
      <c r="BI197" s="30">
        <f t="shared" si="149"/>
        <v>0</v>
      </c>
      <c r="BJ197" s="4" t="s">
        <v>112</v>
      </c>
      <c r="BK197" s="29" t="s">
        <v>758</v>
      </c>
    </row>
    <row r="198" spans="1:63" s="1" customFormat="1" ht="16.5" customHeight="1">
      <c r="A198" s="48" t="s">
        <v>759</v>
      </c>
      <c r="B198" s="48" t="s">
        <v>46</v>
      </c>
      <c r="C198" s="49" t="s">
        <v>760</v>
      </c>
      <c r="D198" s="50" t="s">
        <v>761</v>
      </c>
      <c r="E198" s="51" t="s">
        <v>93</v>
      </c>
      <c r="F198" s="23">
        <v>0</v>
      </c>
      <c r="G198" s="53">
        <v>167</v>
      </c>
      <c r="H198" s="53">
        <f t="shared" si="140"/>
        <v>0</v>
      </c>
      <c r="I198" s="24"/>
      <c r="J198" s="5"/>
      <c r="K198" s="25" t="s">
        <v>0</v>
      </c>
      <c r="L198" s="26" t="s">
        <v>12</v>
      </c>
      <c r="M198" s="27">
        <v>0.313</v>
      </c>
      <c r="N198" s="27">
        <f t="shared" si="141"/>
        <v>0</v>
      </c>
      <c r="O198" s="27">
        <v>0</v>
      </c>
      <c r="P198" s="27">
        <f t="shared" si="142"/>
        <v>0</v>
      </c>
      <c r="Q198" s="27">
        <v>3.9399999999999999E-3</v>
      </c>
      <c r="R198" s="28">
        <f t="shared" si="143"/>
        <v>0</v>
      </c>
      <c r="AP198" s="29" t="s">
        <v>112</v>
      </c>
      <c r="AR198" s="29" t="s">
        <v>46</v>
      </c>
      <c r="AS198" s="29" t="s">
        <v>27</v>
      </c>
      <c r="AW198" s="4" t="s">
        <v>44</v>
      </c>
      <c r="BC198" s="30">
        <f t="shared" si="144"/>
        <v>0</v>
      </c>
      <c r="BD198" s="30">
        <f t="shared" si="145"/>
        <v>0</v>
      </c>
      <c r="BE198" s="30">
        <f t="shared" si="146"/>
        <v>0</v>
      </c>
      <c r="BF198" s="30">
        <f t="shared" si="147"/>
        <v>0</v>
      </c>
      <c r="BG198" s="30">
        <f t="shared" si="148"/>
        <v>0</v>
      </c>
      <c r="BH198" s="4" t="s">
        <v>25</v>
      </c>
      <c r="BI198" s="30">
        <f t="shared" si="149"/>
        <v>0</v>
      </c>
      <c r="BJ198" s="4" t="s">
        <v>112</v>
      </c>
      <c r="BK198" s="29" t="s">
        <v>762</v>
      </c>
    </row>
    <row r="199" spans="1:63" s="1" customFormat="1" ht="24.25" customHeight="1">
      <c r="A199" s="48" t="s">
        <v>763</v>
      </c>
      <c r="B199" s="48" t="s">
        <v>46</v>
      </c>
      <c r="C199" s="49" t="s">
        <v>764</v>
      </c>
      <c r="D199" s="50" t="s">
        <v>765</v>
      </c>
      <c r="E199" s="51" t="s">
        <v>83</v>
      </c>
      <c r="F199" s="23">
        <v>0</v>
      </c>
      <c r="G199" s="53">
        <v>1180</v>
      </c>
      <c r="H199" s="53">
        <f t="shared" si="140"/>
        <v>0</v>
      </c>
      <c r="I199" s="24"/>
      <c r="J199" s="5"/>
      <c r="K199" s="25" t="s">
        <v>0</v>
      </c>
      <c r="L199" s="26" t="s">
        <v>12</v>
      </c>
      <c r="M199" s="27">
        <v>0.95899999999999996</v>
      </c>
      <c r="N199" s="27">
        <f t="shared" si="141"/>
        <v>0</v>
      </c>
      <c r="O199" s="27">
        <v>6.3600000000000002E-3</v>
      </c>
      <c r="P199" s="27">
        <f t="shared" si="142"/>
        <v>0</v>
      </c>
      <c r="Q199" s="27">
        <v>0</v>
      </c>
      <c r="R199" s="28">
        <f t="shared" si="143"/>
        <v>0</v>
      </c>
      <c r="AP199" s="29" t="s">
        <v>112</v>
      </c>
      <c r="AR199" s="29" t="s">
        <v>46</v>
      </c>
      <c r="AS199" s="29" t="s">
        <v>27</v>
      </c>
      <c r="AW199" s="4" t="s">
        <v>44</v>
      </c>
      <c r="BC199" s="30">
        <f t="shared" si="144"/>
        <v>0</v>
      </c>
      <c r="BD199" s="30">
        <f t="shared" si="145"/>
        <v>0</v>
      </c>
      <c r="BE199" s="30">
        <f t="shared" si="146"/>
        <v>0</v>
      </c>
      <c r="BF199" s="30">
        <f t="shared" si="147"/>
        <v>0</v>
      </c>
      <c r="BG199" s="30">
        <f t="shared" si="148"/>
        <v>0</v>
      </c>
      <c r="BH199" s="4" t="s">
        <v>25</v>
      </c>
      <c r="BI199" s="30">
        <f t="shared" si="149"/>
        <v>0</v>
      </c>
      <c r="BJ199" s="4" t="s">
        <v>112</v>
      </c>
      <c r="BK199" s="29" t="s">
        <v>766</v>
      </c>
    </row>
    <row r="200" spans="1:63" s="1" customFormat="1" ht="33" customHeight="1">
      <c r="A200" s="48" t="s">
        <v>767</v>
      </c>
      <c r="B200" s="48" t="s">
        <v>46</v>
      </c>
      <c r="C200" s="49" t="s">
        <v>768</v>
      </c>
      <c r="D200" s="50" t="s">
        <v>769</v>
      </c>
      <c r="E200" s="51" t="s">
        <v>83</v>
      </c>
      <c r="F200" s="23">
        <v>0</v>
      </c>
      <c r="G200" s="53">
        <v>1410</v>
      </c>
      <c r="H200" s="53">
        <f t="shared" si="140"/>
        <v>0</v>
      </c>
      <c r="I200" s="24"/>
      <c r="J200" s="5"/>
      <c r="K200" s="25" t="s">
        <v>0</v>
      </c>
      <c r="L200" s="26" t="s">
        <v>12</v>
      </c>
      <c r="M200" s="27">
        <v>0.95899999999999996</v>
      </c>
      <c r="N200" s="27">
        <f t="shared" si="141"/>
        <v>0</v>
      </c>
      <c r="O200" s="27">
        <v>6.8999999999999999E-3</v>
      </c>
      <c r="P200" s="27">
        <f t="shared" si="142"/>
        <v>0</v>
      </c>
      <c r="Q200" s="27">
        <v>0</v>
      </c>
      <c r="R200" s="28">
        <f t="shared" si="143"/>
        <v>0</v>
      </c>
      <c r="AP200" s="29" t="s">
        <v>112</v>
      </c>
      <c r="AR200" s="29" t="s">
        <v>46</v>
      </c>
      <c r="AS200" s="29" t="s">
        <v>27</v>
      </c>
      <c r="AW200" s="4" t="s">
        <v>44</v>
      </c>
      <c r="BC200" s="30">
        <f t="shared" si="144"/>
        <v>0</v>
      </c>
      <c r="BD200" s="30">
        <f t="shared" si="145"/>
        <v>0</v>
      </c>
      <c r="BE200" s="30">
        <f t="shared" si="146"/>
        <v>0</v>
      </c>
      <c r="BF200" s="30">
        <f t="shared" si="147"/>
        <v>0</v>
      </c>
      <c r="BG200" s="30">
        <f t="shared" si="148"/>
        <v>0</v>
      </c>
      <c r="BH200" s="4" t="s">
        <v>25</v>
      </c>
      <c r="BI200" s="30">
        <f t="shared" si="149"/>
        <v>0</v>
      </c>
      <c r="BJ200" s="4" t="s">
        <v>112</v>
      </c>
      <c r="BK200" s="29" t="s">
        <v>770</v>
      </c>
    </row>
    <row r="201" spans="1:63" s="1" customFormat="1" ht="24.25" customHeight="1">
      <c r="A201" s="48" t="s">
        <v>771</v>
      </c>
      <c r="B201" s="48" t="s">
        <v>46</v>
      </c>
      <c r="C201" s="49" t="s">
        <v>772</v>
      </c>
      <c r="D201" s="50" t="s">
        <v>773</v>
      </c>
      <c r="E201" s="51" t="s">
        <v>93</v>
      </c>
      <c r="F201" s="23">
        <v>0</v>
      </c>
      <c r="G201" s="53">
        <v>320</v>
      </c>
      <c r="H201" s="53">
        <f t="shared" si="140"/>
        <v>0</v>
      </c>
      <c r="I201" s="24"/>
      <c r="J201" s="5"/>
      <c r="K201" s="25" t="s">
        <v>0</v>
      </c>
      <c r="L201" s="26" t="s">
        <v>12</v>
      </c>
      <c r="M201" s="27">
        <v>0.251</v>
      </c>
      <c r="N201" s="27">
        <f t="shared" si="141"/>
        <v>0</v>
      </c>
      <c r="O201" s="27">
        <v>1.8600000000000001E-3</v>
      </c>
      <c r="P201" s="27">
        <f t="shared" si="142"/>
        <v>0</v>
      </c>
      <c r="Q201" s="27">
        <v>0</v>
      </c>
      <c r="R201" s="28">
        <f t="shared" si="143"/>
        <v>0</v>
      </c>
      <c r="AP201" s="29" t="s">
        <v>112</v>
      </c>
      <c r="AR201" s="29" t="s">
        <v>46</v>
      </c>
      <c r="AS201" s="29" t="s">
        <v>27</v>
      </c>
      <c r="AW201" s="4" t="s">
        <v>44</v>
      </c>
      <c r="BC201" s="30">
        <f t="shared" si="144"/>
        <v>0</v>
      </c>
      <c r="BD201" s="30">
        <f t="shared" si="145"/>
        <v>0</v>
      </c>
      <c r="BE201" s="30">
        <f t="shared" si="146"/>
        <v>0</v>
      </c>
      <c r="BF201" s="30">
        <f t="shared" si="147"/>
        <v>0</v>
      </c>
      <c r="BG201" s="30">
        <f t="shared" si="148"/>
        <v>0</v>
      </c>
      <c r="BH201" s="4" t="s">
        <v>25</v>
      </c>
      <c r="BI201" s="30">
        <f t="shared" si="149"/>
        <v>0</v>
      </c>
      <c r="BJ201" s="4" t="s">
        <v>112</v>
      </c>
      <c r="BK201" s="29" t="s">
        <v>774</v>
      </c>
    </row>
    <row r="202" spans="1:63" s="1" customFormat="1" ht="24.25" customHeight="1">
      <c r="A202" s="48" t="s">
        <v>775</v>
      </c>
      <c r="B202" s="48" t="s">
        <v>46</v>
      </c>
      <c r="C202" s="49" t="s">
        <v>776</v>
      </c>
      <c r="D202" s="50" t="s">
        <v>777</v>
      </c>
      <c r="E202" s="51" t="s">
        <v>93</v>
      </c>
      <c r="F202" s="23">
        <v>0</v>
      </c>
      <c r="G202" s="53">
        <v>390</v>
      </c>
      <c r="H202" s="53">
        <f t="shared" si="140"/>
        <v>0</v>
      </c>
      <c r="I202" s="24"/>
      <c r="J202" s="5"/>
      <c r="K202" s="25" t="s">
        <v>0</v>
      </c>
      <c r="L202" s="26" t="s">
        <v>12</v>
      </c>
      <c r="M202" s="27">
        <v>0.251</v>
      </c>
      <c r="N202" s="27">
        <f t="shared" si="141"/>
        <v>0</v>
      </c>
      <c r="O202" s="27">
        <v>3.0599999999999998E-3</v>
      </c>
      <c r="P202" s="27">
        <f t="shared" si="142"/>
        <v>0</v>
      </c>
      <c r="Q202" s="27">
        <v>0</v>
      </c>
      <c r="R202" s="28">
        <f t="shared" si="143"/>
        <v>0</v>
      </c>
      <c r="AP202" s="29" t="s">
        <v>112</v>
      </c>
      <c r="AR202" s="29" t="s">
        <v>46</v>
      </c>
      <c r="AS202" s="29" t="s">
        <v>27</v>
      </c>
      <c r="AW202" s="4" t="s">
        <v>44</v>
      </c>
      <c r="BC202" s="30">
        <f t="shared" si="144"/>
        <v>0</v>
      </c>
      <c r="BD202" s="30">
        <f t="shared" si="145"/>
        <v>0</v>
      </c>
      <c r="BE202" s="30">
        <f t="shared" si="146"/>
        <v>0</v>
      </c>
      <c r="BF202" s="30">
        <f t="shared" si="147"/>
        <v>0</v>
      </c>
      <c r="BG202" s="30">
        <f t="shared" si="148"/>
        <v>0</v>
      </c>
      <c r="BH202" s="4" t="s">
        <v>25</v>
      </c>
      <c r="BI202" s="30">
        <f t="shared" si="149"/>
        <v>0</v>
      </c>
      <c r="BJ202" s="4" t="s">
        <v>112</v>
      </c>
      <c r="BK202" s="29" t="s">
        <v>778</v>
      </c>
    </row>
    <row r="203" spans="1:63" s="1" customFormat="1" ht="33" customHeight="1">
      <c r="A203" s="48" t="s">
        <v>779</v>
      </c>
      <c r="B203" s="48" t="s">
        <v>46</v>
      </c>
      <c r="C203" s="49" t="s">
        <v>780</v>
      </c>
      <c r="D203" s="50" t="s">
        <v>781</v>
      </c>
      <c r="E203" s="51" t="s">
        <v>93</v>
      </c>
      <c r="F203" s="23">
        <v>0</v>
      </c>
      <c r="G203" s="53">
        <v>814</v>
      </c>
      <c r="H203" s="53">
        <f t="shared" si="140"/>
        <v>0</v>
      </c>
      <c r="I203" s="24"/>
      <c r="J203" s="5"/>
      <c r="K203" s="25" t="s">
        <v>0</v>
      </c>
      <c r="L203" s="26" t="s">
        <v>12</v>
      </c>
      <c r="M203" s="27">
        <v>0.77500000000000002</v>
      </c>
      <c r="N203" s="27">
        <f t="shared" si="141"/>
        <v>0</v>
      </c>
      <c r="O203" s="27">
        <v>2.7799999999999999E-3</v>
      </c>
      <c r="P203" s="27">
        <f t="shared" si="142"/>
        <v>0</v>
      </c>
      <c r="Q203" s="27">
        <v>0</v>
      </c>
      <c r="R203" s="28">
        <f t="shared" si="143"/>
        <v>0</v>
      </c>
      <c r="AP203" s="29" t="s">
        <v>112</v>
      </c>
      <c r="AR203" s="29" t="s">
        <v>46</v>
      </c>
      <c r="AS203" s="29" t="s">
        <v>27</v>
      </c>
      <c r="AW203" s="4" t="s">
        <v>44</v>
      </c>
      <c r="BC203" s="30">
        <f t="shared" si="144"/>
        <v>0</v>
      </c>
      <c r="BD203" s="30">
        <f t="shared" si="145"/>
        <v>0</v>
      </c>
      <c r="BE203" s="30">
        <f t="shared" si="146"/>
        <v>0</v>
      </c>
      <c r="BF203" s="30">
        <f t="shared" si="147"/>
        <v>0</v>
      </c>
      <c r="BG203" s="30">
        <f t="shared" si="148"/>
        <v>0</v>
      </c>
      <c r="BH203" s="4" t="s">
        <v>25</v>
      </c>
      <c r="BI203" s="30">
        <f t="shared" si="149"/>
        <v>0</v>
      </c>
      <c r="BJ203" s="4" t="s">
        <v>112</v>
      </c>
      <c r="BK203" s="29" t="s">
        <v>782</v>
      </c>
    </row>
    <row r="204" spans="1:63" s="1" customFormat="1" ht="33" customHeight="1">
      <c r="A204" s="48" t="s">
        <v>783</v>
      </c>
      <c r="B204" s="48" t="s">
        <v>46</v>
      </c>
      <c r="C204" s="49" t="s">
        <v>784</v>
      </c>
      <c r="D204" s="50" t="s">
        <v>785</v>
      </c>
      <c r="E204" s="51" t="s">
        <v>93</v>
      </c>
      <c r="F204" s="23">
        <v>0</v>
      </c>
      <c r="G204" s="53">
        <v>899</v>
      </c>
      <c r="H204" s="53">
        <f t="shared" si="140"/>
        <v>0</v>
      </c>
      <c r="I204" s="24"/>
      <c r="J204" s="5"/>
      <c r="K204" s="25" t="s">
        <v>0</v>
      </c>
      <c r="L204" s="26" t="s">
        <v>12</v>
      </c>
      <c r="M204" s="27">
        <v>0.77500000000000002</v>
      </c>
      <c r="N204" s="27">
        <f t="shared" si="141"/>
        <v>0</v>
      </c>
      <c r="O204" s="27">
        <v>4.3800000000000002E-3</v>
      </c>
      <c r="P204" s="27">
        <f t="shared" si="142"/>
        <v>0</v>
      </c>
      <c r="Q204" s="27">
        <v>0</v>
      </c>
      <c r="R204" s="28">
        <f t="shared" si="143"/>
        <v>0</v>
      </c>
      <c r="AP204" s="29" t="s">
        <v>112</v>
      </c>
      <c r="AR204" s="29" t="s">
        <v>46</v>
      </c>
      <c r="AS204" s="29" t="s">
        <v>27</v>
      </c>
      <c r="AW204" s="4" t="s">
        <v>44</v>
      </c>
      <c r="BC204" s="30">
        <f t="shared" si="144"/>
        <v>0</v>
      </c>
      <c r="BD204" s="30">
        <f t="shared" si="145"/>
        <v>0</v>
      </c>
      <c r="BE204" s="30">
        <f t="shared" si="146"/>
        <v>0</v>
      </c>
      <c r="BF204" s="30">
        <f t="shared" si="147"/>
        <v>0</v>
      </c>
      <c r="BG204" s="30">
        <f t="shared" si="148"/>
        <v>0</v>
      </c>
      <c r="BH204" s="4" t="s">
        <v>25</v>
      </c>
      <c r="BI204" s="30">
        <f t="shared" si="149"/>
        <v>0</v>
      </c>
      <c r="BJ204" s="4" t="s">
        <v>112</v>
      </c>
      <c r="BK204" s="29" t="s">
        <v>786</v>
      </c>
    </row>
    <row r="205" spans="1:63" s="1" customFormat="1" ht="24.25" customHeight="1">
      <c r="A205" s="48" t="s">
        <v>787</v>
      </c>
      <c r="B205" s="48" t="s">
        <v>46</v>
      </c>
      <c r="C205" s="49" t="s">
        <v>788</v>
      </c>
      <c r="D205" s="50" t="s">
        <v>789</v>
      </c>
      <c r="E205" s="51" t="s">
        <v>93</v>
      </c>
      <c r="F205" s="23">
        <v>0</v>
      </c>
      <c r="G205" s="53">
        <v>530</v>
      </c>
      <c r="H205" s="53">
        <f t="shared" si="140"/>
        <v>0</v>
      </c>
      <c r="I205" s="24"/>
      <c r="J205" s="5"/>
      <c r="K205" s="25" t="s">
        <v>0</v>
      </c>
      <c r="L205" s="26" t="s">
        <v>12</v>
      </c>
      <c r="M205" s="27">
        <v>0.34799999999999998</v>
      </c>
      <c r="N205" s="27">
        <f t="shared" si="141"/>
        <v>0</v>
      </c>
      <c r="O205" s="27">
        <v>3.3700000000000002E-3</v>
      </c>
      <c r="P205" s="27">
        <f t="shared" si="142"/>
        <v>0</v>
      </c>
      <c r="Q205" s="27">
        <v>0</v>
      </c>
      <c r="R205" s="28">
        <f t="shared" si="143"/>
        <v>0</v>
      </c>
      <c r="AP205" s="29" t="s">
        <v>112</v>
      </c>
      <c r="AR205" s="29" t="s">
        <v>46</v>
      </c>
      <c r="AS205" s="29" t="s">
        <v>27</v>
      </c>
      <c r="AW205" s="4" t="s">
        <v>44</v>
      </c>
      <c r="BC205" s="30">
        <f t="shared" si="144"/>
        <v>0</v>
      </c>
      <c r="BD205" s="30">
        <f t="shared" si="145"/>
        <v>0</v>
      </c>
      <c r="BE205" s="30">
        <f t="shared" si="146"/>
        <v>0</v>
      </c>
      <c r="BF205" s="30">
        <f t="shared" si="147"/>
        <v>0</v>
      </c>
      <c r="BG205" s="30">
        <f t="shared" si="148"/>
        <v>0</v>
      </c>
      <c r="BH205" s="4" t="s">
        <v>25</v>
      </c>
      <c r="BI205" s="30">
        <f t="shared" si="149"/>
        <v>0</v>
      </c>
      <c r="BJ205" s="4" t="s">
        <v>112</v>
      </c>
      <c r="BK205" s="29" t="s">
        <v>790</v>
      </c>
    </row>
    <row r="206" spans="1:63" s="1" customFormat="1" ht="24.25" customHeight="1">
      <c r="A206" s="48" t="s">
        <v>791</v>
      </c>
      <c r="B206" s="48" t="s">
        <v>46</v>
      </c>
      <c r="C206" s="49" t="s">
        <v>792</v>
      </c>
      <c r="D206" s="50" t="s">
        <v>793</v>
      </c>
      <c r="E206" s="51" t="s">
        <v>93</v>
      </c>
      <c r="F206" s="23">
        <v>0</v>
      </c>
      <c r="G206" s="53">
        <v>663</v>
      </c>
      <c r="H206" s="53">
        <f t="shared" si="140"/>
        <v>0</v>
      </c>
      <c r="I206" s="24"/>
      <c r="J206" s="5"/>
      <c r="K206" s="25" t="s">
        <v>0</v>
      </c>
      <c r="L206" s="26" t="s">
        <v>12</v>
      </c>
      <c r="M206" s="27">
        <v>0.34799999999999998</v>
      </c>
      <c r="N206" s="27">
        <f t="shared" si="141"/>
        <v>0</v>
      </c>
      <c r="O206" s="27">
        <v>5.3099999999999996E-3</v>
      </c>
      <c r="P206" s="27">
        <f t="shared" si="142"/>
        <v>0</v>
      </c>
      <c r="Q206" s="27">
        <v>0</v>
      </c>
      <c r="R206" s="28">
        <f t="shared" si="143"/>
        <v>0</v>
      </c>
      <c r="AP206" s="29" t="s">
        <v>112</v>
      </c>
      <c r="AR206" s="29" t="s">
        <v>46</v>
      </c>
      <c r="AS206" s="29" t="s">
        <v>27</v>
      </c>
      <c r="AW206" s="4" t="s">
        <v>44</v>
      </c>
      <c r="BC206" s="30">
        <f t="shared" si="144"/>
        <v>0</v>
      </c>
      <c r="BD206" s="30">
        <f t="shared" si="145"/>
        <v>0</v>
      </c>
      <c r="BE206" s="30">
        <f t="shared" si="146"/>
        <v>0</v>
      </c>
      <c r="BF206" s="30">
        <f t="shared" si="147"/>
        <v>0</v>
      </c>
      <c r="BG206" s="30">
        <f t="shared" si="148"/>
        <v>0</v>
      </c>
      <c r="BH206" s="4" t="s">
        <v>25</v>
      </c>
      <c r="BI206" s="30">
        <f t="shared" si="149"/>
        <v>0</v>
      </c>
      <c r="BJ206" s="4" t="s">
        <v>112</v>
      </c>
      <c r="BK206" s="29" t="s">
        <v>794</v>
      </c>
    </row>
    <row r="207" spans="1:63" s="1" customFormat="1" ht="21.75" customHeight="1">
      <c r="A207" s="48" t="s">
        <v>795</v>
      </c>
      <c r="B207" s="48" t="s">
        <v>46</v>
      </c>
      <c r="C207" s="49" t="s">
        <v>796</v>
      </c>
      <c r="D207" s="50" t="s">
        <v>797</v>
      </c>
      <c r="E207" s="51" t="s">
        <v>93</v>
      </c>
      <c r="F207" s="23">
        <v>0</v>
      </c>
      <c r="G207" s="53">
        <v>422</v>
      </c>
      <c r="H207" s="53">
        <f t="shared" si="140"/>
        <v>0</v>
      </c>
      <c r="I207" s="24"/>
      <c r="J207" s="5"/>
      <c r="K207" s="25" t="s">
        <v>0</v>
      </c>
      <c r="L207" s="26" t="s">
        <v>12</v>
      </c>
      <c r="M207" s="27">
        <v>0.26500000000000001</v>
      </c>
      <c r="N207" s="27">
        <f t="shared" si="141"/>
        <v>0</v>
      </c>
      <c r="O207" s="27">
        <v>3.2200000000000002E-3</v>
      </c>
      <c r="P207" s="27">
        <f t="shared" si="142"/>
        <v>0</v>
      </c>
      <c r="Q207" s="27">
        <v>0</v>
      </c>
      <c r="R207" s="28">
        <f t="shared" si="143"/>
        <v>0</v>
      </c>
      <c r="AP207" s="29" t="s">
        <v>112</v>
      </c>
      <c r="AR207" s="29" t="s">
        <v>46</v>
      </c>
      <c r="AS207" s="29" t="s">
        <v>27</v>
      </c>
      <c r="AW207" s="4" t="s">
        <v>44</v>
      </c>
      <c r="BC207" s="30">
        <f t="shared" si="144"/>
        <v>0</v>
      </c>
      <c r="BD207" s="30">
        <f t="shared" si="145"/>
        <v>0</v>
      </c>
      <c r="BE207" s="30">
        <f t="shared" si="146"/>
        <v>0</v>
      </c>
      <c r="BF207" s="30">
        <f t="shared" si="147"/>
        <v>0</v>
      </c>
      <c r="BG207" s="30">
        <f t="shared" si="148"/>
        <v>0</v>
      </c>
      <c r="BH207" s="4" t="s">
        <v>25</v>
      </c>
      <c r="BI207" s="30">
        <f t="shared" si="149"/>
        <v>0</v>
      </c>
      <c r="BJ207" s="4" t="s">
        <v>112</v>
      </c>
      <c r="BK207" s="29" t="s">
        <v>798</v>
      </c>
    </row>
    <row r="208" spans="1:63" s="1" customFormat="1" ht="24.25" customHeight="1">
      <c r="A208" s="48" t="s">
        <v>799</v>
      </c>
      <c r="B208" s="48" t="s">
        <v>46</v>
      </c>
      <c r="C208" s="49" t="s">
        <v>800</v>
      </c>
      <c r="D208" s="50" t="s">
        <v>801</v>
      </c>
      <c r="E208" s="51" t="s">
        <v>102</v>
      </c>
      <c r="F208" s="23">
        <v>0</v>
      </c>
      <c r="G208" s="53">
        <v>450</v>
      </c>
      <c r="H208" s="53">
        <f t="shared" si="140"/>
        <v>0</v>
      </c>
      <c r="I208" s="24"/>
      <c r="J208" s="5"/>
      <c r="K208" s="25" t="s">
        <v>0</v>
      </c>
      <c r="L208" s="26" t="s">
        <v>12</v>
      </c>
      <c r="M208" s="27">
        <v>0.4</v>
      </c>
      <c r="N208" s="27">
        <f t="shared" si="141"/>
        <v>0</v>
      </c>
      <c r="O208" s="27">
        <v>3.1199999999999999E-3</v>
      </c>
      <c r="P208" s="27">
        <f t="shared" si="142"/>
        <v>0</v>
      </c>
      <c r="Q208" s="27">
        <v>0</v>
      </c>
      <c r="R208" s="28">
        <f t="shared" si="143"/>
        <v>0</v>
      </c>
      <c r="AP208" s="29" t="s">
        <v>112</v>
      </c>
      <c r="AR208" s="29" t="s">
        <v>46</v>
      </c>
      <c r="AS208" s="29" t="s">
        <v>27</v>
      </c>
      <c r="AW208" s="4" t="s">
        <v>44</v>
      </c>
      <c r="BC208" s="30">
        <f t="shared" si="144"/>
        <v>0</v>
      </c>
      <c r="BD208" s="30">
        <f t="shared" si="145"/>
        <v>0</v>
      </c>
      <c r="BE208" s="30">
        <f t="shared" si="146"/>
        <v>0</v>
      </c>
      <c r="BF208" s="30">
        <f t="shared" si="147"/>
        <v>0</v>
      </c>
      <c r="BG208" s="30">
        <f t="shared" si="148"/>
        <v>0</v>
      </c>
      <c r="BH208" s="4" t="s">
        <v>25</v>
      </c>
      <c r="BI208" s="30">
        <f t="shared" si="149"/>
        <v>0</v>
      </c>
      <c r="BJ208" s="4" t="s">
        <v>112</v>
      </c>
      <c r="BK208" s="29" t="s">
        <v>802</v>
      </c>
    </row>
    <row r="209" spans="1:63" s="1" customFormat="1" ht="24.25" customHeight="1">
      <c r="A209" s="48" t="s">
        <v>803</v>
      </c>
      <c r="B209" s="48" t="s">
        <v>46</v>
      </c>
      <c r="C209" s="49" t="s">
        <v>804</v>
      </c>
      <c r="D209" s="50" t="s">
        <v>805</v>
      </c>
      <c r="E209" s="51" t="s">
        <v>93</v>
      </c>
      <c r="F209" s="23">
        <v>0</v>
      </c>
      <c r="G209" s="53">
        <v>575</v>
      </c>
      <c r="H209" s="53">
        <f t="shared" si="140"/>
        <v>0</v>
      </c>
      <c r="I209" s="24"/>
      <c r="J209" s="5"/>
      <c r="K209" s="25" t="s">
        <v>0</v>
      </c>
      <c r="L209" s="26" t="s">
        <v>12</v>
      </c>
      <c r="M209" s="27">
        <v>0.20399999999999999</v>
      </c>
      <c r="N209" s="27">
        <f t="shared" si="141"/>
        <v>0</v>
      </c>
      <c r="O209" s="27">
        <v>2.7399999999999998E-3</v>
      </c>
      <c r="P209" s="27">
        <f t="shared" si="142"/>
        <v>0</v>
      </c>
      <c r="Q209" s="27">
        <v>0</v>
      </c>
      <c r="R209" s="28">
        <f t="shared" si="143"/>
        <v>0</v>
      </c>
      <c r="AP209" s="29" t="s">
        <v>112</v>
      </c>
      <c r="AR209" s="29" t="s">
        <v>46</v>
      </c>
      <c r="AS209" s="29" t="s">
        <v>27</v>
      </c>
      <c r="AW209" s="4" t="s">
        <v>44</v>
      </c>
      <c r="BC209" s="30">
        <f t="shared" si="144"/>
        <v>0</v>
      </c>
      <c r="BD209" s="30">
        <f t="shared" si="145"/>
        <v>0</v>
      </c>
      <c r="BE209" s="30">
        <f t="shared" si="146"/>
        <v>0</v>
      </c>
      <c r="BF209" s="30">
        <f t="shared" si="147"/>
        <v>0</v>
      </c>
      <c r="BG209" s="30">
        <f t="shared" si="148"/>
        <v>0</v>
      </c>
      <c r="BH209" s="4" t="s">
        <v>25</v>
      </c>
      <c r="BI209" s="30">
        <f t="shared" si="149"/>
        <v>0</v>
      </c>
      <c r="BJ209" s="4" t="s">
        <v>112</v>
      </c>
      <c r="BK209" s="29" t="s">
        <v>806</v>
      </c>
    </row>
    <row r="210" spans="1:63" s="1" customFormat="1" ht="24.25" customHeight="1">
      <c r="A210" s="48" t="s">
        <v>807</v>
      </c>
      <c r="B210" s="48" t="s">
        <v>46</v>
      </c>
      <c r="C210" s="49" t="s">
        <v>808</v>
      </c>
      <c r="D210" s="50" t="s">
        <v>809</v>
      </c>
      <c r="E210" s="51" t="s">
        <v>102</v>
      </c>
      <c r="F210" s="23">
        <v>0</v>
      </c>
      <c r="G210" s="53">
        <v>641</v>
      </c>
      <c r="H210" s="53">
        <f t="shared" si="140"/>
        <v>0</v>
      </c>
      <c r="I210" s="24"/>
      <c r="J210" s="5"/>
      <c r="K210" s="25" t="s">
        <v>0</v>
      </c>
      <c r="L210" s="26" t="s">
        <v>12</v>
      </c>
      <c r="M210" s="27">
        <v>0.4</v>
      </c>
      <c r="N210" s="27">
        <f t="shared" si="141"/>
        <v>0</v>
      </c>
      <c r="O210" s="27">
        <v>2.9999999999999997E-4</v>
      </c>
      <c r="P210" s="27">
        <f t="shared" si="142"/>
        <v>0</v>
      </c>
      <c r="Q210" s="27">
        <v>0</v>
      </c>
      <c r="R210" s="28">
        <f t="shared" si="143"/>
        <v>0</v>
      </c>
      <c r="AP210" s="29" t="s">
        <v>112</v>
      </c>
      <c r="AR210" s="29" t="s">
        <v>46</v>
      </c>
      <c r="AS210" s="29" t="s">
        <v>27</v>
      </c>
      <c r="AW210" s="4" t="s">
        <v>44</v>
      </c>
      <c r="BC210" s="30">
        <f t="shared" si="144"/>
        <v>0</v>
      </c>
      <c r="BD210" s="30">
        <f t="shared" si="145"/>
        <v>0</v>
      </c>
      <c r="BE210" s="30">
        <f t="shared" si="146"/>
        <v>0</v>
      </c>
      <c r="BF210" s="30">
        <f t="shared" si="147"/>
        <v>0</v>
      </c>
      <c r="BG210" s="30">
        <f t="shared" si="148"/>
        <v>0</v>
      </c>
      <c r="BH210" s="4" t="s">
        <v>25</v>
      </c>
      <c r="BI210" s="30">
        <f t="shared" si="149"/>
        <v>0</v>
      </c>
      <c r="BJ210" s="4" t="s">
        <v>112</v>
      </c>
      <c r="BK210" s="29" t="s">
        <v>810</v>
      </c>
    </row>
    <row r="211" spans="1:63" s="1" customFormat="1" ht="24.25" customHeight="1">
      <c r="A211" s="48" t="s">
        <v>811</v>
      </c>
      <c r="B211" s="48" t="s">
        <v>46</v>
      </c>
      <c r="C211" s="49" t="s">
        <v>812</v>
      </c>
      <c r="D211" s="50" t="s">
        <v>813</v>
      </c>
      <c r="E211" s="51" t="s">
        <v>93</v>
      </c>
      <c r="F211" s="23">
        <v>0</v>
      </c>
      <c r="G211" s="53">
        <v>540</v>
      </c>
      <c r="H211" s="53">
        <f t="shared" si="140"/>
        <v>0</v>
      </c>
      <c r="I211" s="24"/>
      <c r="J211" s="5"/>
      <c r="K211" s="25" t="s">
        <v>0</v>
      </c>
      <c r="L211" s="26" t="s">
        <v>12</v>
      </c>
      <c r="M211" s="27">
        <v>0.33400000000000002</v>
      </c>
      <c r="N211" s="27">
        <f t="shared" si="141"/>
        <v>0</v>
      </c>
      <c r="O211" s="27">
        <v>2.8300000000000001E-3</v>
      </c>
      <c r="P211" s="27">
        <f t="shared" si="142"/>
        <v>0</v>
      </c>
      <c r="Q211" s="27">
        <v>0</v>
      </c>
      <c r="R211" s="28">
        <f t="shared" si="143"/>
        <v>0</v>
      </c>
      <c r="AP211" s="29" t="s">
        <v>112</v>
      </c>
      <c r="AR211" s="29" t="s">
        <v>46</v>
      </c>
      <c r="AS211" s="29" t="s">
        <v>27</v>
      </c>
      <c r="AW211" s="4" t="s">
        <v>44</v>
      </c>
      <c r="BC211" s="30">
        <f t="shared" si="144"/>
        <v>0</v>
      </c>
      <c r="BD211" s="30">
        <f t="shared" si="145"/>
        <v>0</v>
      </c>
      <c r="BE211" s="30">
        <f t="shared" si="146"/>
        <v>0</v>
      </c>
      <c r="BF211" s="30">
        <f t="shared" si="147"/>
        <v>0</v>
      </c>
      <c r="BG211" s="30">
        <f t="shared" si="148"/>
        <v>0</v>
      </c>
      <c r="BH211" s="4" t="s">
        <v>25</v>
      </c>
      <c r="BI211" s="30">
        <f t="shared" si="149"/>
        <v>0</v>
      </c>
      <c r="BJ211" s="4" t="s">
        <v>112</v>
      </c>
      <c r="BK211" s="29" t="s">
        <v>814</v>
      </c>
    </row>
    <row r="212" spans="1:63" s="1" customFormat="1" ht="24.25" customHeight="1">
      <c r="A212" s="48" t="s">
        <v>815</v>
      </c>
      <c r="B212" s="48" t="s">
        <v>46</v>
      </c>
      <c r="C212" s="49" t="s">
        <v>816</v>
      </c>
      <c r="D212" s="50" t="s">
        <v>817</v>
      </c>
      <c r="E212" s="51" t="s">
        <v>93</v>
      </c>
      <c r="F212" s="23">
        <v>0</v>
      </c>
      <c r="G212" s="53">
        <v>730</v>
      </c>
      <c r="H212" s="53">
        <f t="shared" si="140"/>
        <v>0</v>
      </c>
      <c r="I212" s="24"/>
      <c r="J212" s="5"/>
      <c r="K212" s="25" t="s">
        <v>0</v>
      </c>
      <c r="L212" s="26" t="s">
        <v>12</v>
      </c>
      <c r="M212" s="27">
        <v>0.33400000000000002</v>
      </c>
      <c r="N212" s="27">
        <f t="shared" si="141"/>
        <v>0</v>
      </c>
      <c r="O212" s="27">
        <v>1.1100000000000001E-3</v>
      </c>
      <c r="P212" s="27">
        <f t="shared" si="142"/>
        <v>0</v>
      </c>
      <c r="Q212" s="27">
        <v>0</v>
      </c>
      <c r="R212" s="28">
        <f t="shared" si="143"/>
        <v>0</v>
      </c>
      <c r="AP212" s="29" t="s">
        <v>112</v>
      </c>
      <c r="AR212" s="29" t="s">
        <v>46</v>
      </c>
      <c r="AS212" s="29" t="s">
        <v>27</v>
      </c>
      <c r="AW212" s="4" t="s">
        <v>44</v>
      </c>
      <c r="BC212" s="30">
        <f t="shared" si="144"/>
        <v>0</v>
      </c>
      <c r="BD212" s="30">
        <f t="shared" si="145"/>
        <v>0</v>
      </c>
      <c r="BE212" s="30">
        <f t="shared" si="146"/>
        <v>0</v>
      </c>
      <c r="BF212" s="30">
        <f t="shared" si="147"/>
        <v>0</v>
      </c>
      <c r="BG212" s="30">
        <f t="shared" si="148"/>
        <v>0</v>
      </c>
      <c r="BH212" s="4" t="s">
        <v>25</v>
      </c>
      <c r="BI212" s="30">
        <f t="shared" si="149"/>
        <v>0</v>
      </c>
      <c r="BJ212" s="4" t="s">
        <v>112</v>
      </c>
      <c r="BK212" s="29" t="s">
        <v>818</v>
      </c>
    </row>
    <row r="213" spans="1:63" s="3" customFormat="1" ht="22.9" customHeight="1">
      <c r="B213" s="17" t="s">
        <v>17</v>
      </c>
      <c r="C213" s="45" t="s">
        <v>819</v>
      </c>
      <c r="D213" s="45" t="s">
        <v>820</v>
      </c>
      <c r="E213" s="46"/>
      <c r="F213" s="46"/>
      <c r="G213" s="46"/>
      <c r="H213" s="47">
        <f>BI213</f>
        <v>0</v>
      </c>
      <c r="J213" s="16"/>
      <c r="K213" s="18"/>
      <c r="N213" s="19">
        <f>SUM(N214:N219)</f>
        <v>0</v>
      </c>
      <c r="P213" s="19">
        <f>SUM(P214:P219)</f>
        <v>0</v>
      </c>
      <c r="R213" s="20">
        <f>SUM(R214:R219)</f>
        <v>0</v>
      </c>
      <c r="AP213" s="17" t="s">
        <v>27</v>
      </c>
      <c r="AR213" s="21" t="s">
        <v>17</v>
      </c>
      <c r="AS213" s="21" t="s">
        <v>25</v>
      </c>
      <c r="AW213" s="17" t="s">
        <v>44</v>
      </c>
      <c r="BI213" s="22">
        <f>SUM(BI214:BI219)</f>
        <v>0</v>
      </c>
    </row>
    <row r="214" spans="1:63" s="1" customFormat="1" ht="24.25" customHeight="1">
      <c r="A214" s="48" t="s">
        <v>821</v>
      </c>
      <c r="B214" s="48" t="s">
        <v>46</v>
      </c>
      <c r="C214" s="49" t="s">
        <v>822</v>
      </c>
      <c r="D214" s="50" t="s">
        <v>823</v>
      </c>
      <c r="E214" s="51" t="s">
        <v>83</v>
      </c>
      <c r="F214" s="23">
        <v>0</v>
      </c>
      <c r="G214" s="53">
        <v>146</v>
      </c>
      <c r="H214" s="53">
        <f t="shared" ref="H214:H219" si="150">ROUND(G214*F214,2)</f>
        <v>0</v>
      </c>
      <c r="I214" s="24"/>
      <c r="J214" s="5"/>
      <c r="K214" s="25" t="s">
        <v>0</v>
      </c>
      <c r="L214" s="26" t="s">
        <v>12</v>
      </c>
      <c r="M214" s="27">
        <v>0.248</v>
      </c>
      <c r="N214" s="27">
        <f t="shared" ref="N214:N219" si="151">M214*F214</f>
        <v>0</v>
      </c>
      <c r="O214" s="27">
        <v>0</v>
      </c>
      <c r="P214" s="27">
        <f t="shared" ref="P214:P219" si="152">O214*F214</f>
        <v>0</v>
      </c>
      <c r="Q214" s="27">
        <v>4.5080000000000002E-2</v>
      </c>
      <c r="R214" s="28">
        <f t="shared" ref="R214:R219" si="153">Q214*F214</f>
        <v>0</v>
      </c>
      <c r="AP214" s="29" t="s">
        <v>112</v>
      </c>
      <c r="AR214" s="29" t="s">
        <v>46</v>
      </c>
      <c r="AS214" s="29" t="s">
        <v>27</v>
      </c>
      <c r="AW214" s="4" t="s">
        <v>44</v>
      </c>
      <c r="BC214" s="30">
        <f t="shared" ref="BC214:BC219" si="154">IF(L214="základní",H214,0)</f>
        <v>0</v>
      </c>
      <c r="BD214" s="30">
        <f t="shared" ref="BD214:BD219" si="155">IF(L214="snížená",H214,0)</f>
        <v>0</v>
      </c>
      <c r="BE214" s="30">
        <f t="shared" ref="BE214:BE219" si="156">IF(L214="zákl. přenesená",H214,0)</f>
        <v>0</v>
      </c>
      <c r="BF214" s="30">
        <f t="shared" ref="BF214:BF219" si="157">IF(L214="sníž. přenesená",H214,0)</f>
        <v>0</v>
      </c>
      <c r="BG214" s="30">
        <f t="shared" ref="BG214:BG219" si="158">IF(L214="nulová",H214,0)</f>
        <v>0</v>
      </c>
      <c r="BH214" s="4" t="s">
        <v>25</v>
      </c>
      <c r="BI214" s="30">
        <f t="shared" ref="BI214:BI219" si="159">ROUND(G214*F214,2)</f>
        <v>0</v>
      </c>
      <c r="BJ214" s="4" t="s">
        <v>112</v>
      </c>
      <c r="BK214" s="29" t="s">
        <v>824</v>
      </c>
    </row>
    <row r="215" spans="1:63" s="1" customFormat="1" ht="24.25" customHeight="1">
      <c r="A215" s="48" t="s">
        <v>825</v>
      </c>
      <c r="B215" s="48" t="s">
        <v>46</v>
      </c>
      <c r="C215" s="49" t="s">
        <v>826</v>
      </c>
      <c r="D215" s="50" t="s">
        <v>827</v>
      </c>
      <c r="E215" s="51" t="s">
        <v>83</v>
      </c>
      <c r="F215" s="23">
        <v>0</v>
      </c>
      <c r="G215" s="53">
        <v>773</v>
      </c>
      <c r="H215" s="53">
        <f t="shared" si="150"/>
        <v>0</v>
      </c>
      <c r="I215" s="24"/>
      <c r="J215" s="5"/>
      <c r="K215" s="25" t="s">
        <v>0</v>
      </c>
      <c r="L215" s="26" t="s">
        <v>12</v>
      </c>
      <c r="M215" s="27">
        <v>0.44</v>
      </c>
      <c r="N215" s="27">
        <f t="shared" si="151"/>
        <v>0</v>
      </c>
      <c r="O215" s="27">
        <v>4.6690000000000002E-2</v>
      </c>
      <c r="P215" s="27">
        <f t="shared" si="152"/>
        <v>0</v>
      </c>
      <c r="Q215" s="27">
        <v>0</v>
      </c>
      <c r="R215" s="28">
        <f t="shared" si="153"/>
        <v>0</v>
      </c>
      <c r="AP215" s="29" t="s">
        <v>112</v>
      </c>
      <c r="AR215" s="29" t="s">
        <v>46</v>
      </c>
      <c r="AS215" s="29" t="s">
        <v>27</v>
      </c>
      <c r="AW215" s="4" t="s">
        <v>44</v>
      </c>
      <c r="BC215" s="30">
        <f t="shared" si="154"/>
        <v>0</v>
      </c>
      <c r="BD215" s="30">
        <f t="shared" si="155"/>
        <v>0</v>
      </c>
      <c r="BE215" s="30">
        <f t="shared" si="156"/>
        <v>0</v>
      </c>
      <c r="BF215" s="30">
        <f t="shared" si="157"/>
        <v>0</v>
      </c>
      <c r="BG215" s="30">
        <f t="shared" si="158"/>
        <v>0</v>
      </c>
      <c r="BH215" s="4" t="s">
        <v>25</v>
      </c>
      <c r="BI215" s="30">
        <f t="shared" si="159"/>
        <v>0</v>
      </c>
      <c r="BJ215" s="4" t="s">
        <v>112</v>
      </c>
      <c r="BK215" s="29" t="s">
        <v>828</v>
      </c>
    </row>
    <row r="216" spans="1:63" s="1" customFormat="1" ht="24.25" customHeight="1">
      <c r="A216" s="48" t="s">
        <v>829</v>
      </c>
      <c r="B216" s="48" t="s">
        <v>46</v>
      </c>
      <c r="C216" s="49" t="s">
        <v>830</v>
      </c>
      <c r="D216" s="50" t="s">
        <v>831</v>
      </c>
      <c r="E216" s="51" t="s">
        <v>93</v>
      </c>
      <c r="F216" s="23">
        <v>0</v>
      </c>
      <c r="G216" s="53">
        <v>1320</v>
      </c>
      <c r="H216" s="53">
        <f t="shared" si="150"/>
        <v>0</v>
      </c>
      <c r="I216" s="24"/>
      <c r="J216" s="5"/>
      <c r="K216" s="25" t="s">
        <v>0</v>
      </c>
      <c r="L216" s="26" t="s">
        <v>12</v>
      </c>
      <c r="M216" s="27">
        <v>0.77400000000000002</v>
      </c>
      <c r="N216" s="27">
        <f t="shared" si="151"/>
        <v>0</v>
      </c>
      <c r="O216" s="27">
        <v>1.225E-2</v>
      </c>
      <c r="P216" s="27">
        <f t="shared" si="152"/>
        <v>0</v>
      </c>
      <c r="Q216" s="27">
        <v>0</v>
      </c>
      <c r="R216" s="28">
        <f t="shared" si="153"/>
        <v>0</v>
      </c>
      <c r="AP216" s="29" t="s">
        <v>112</v>
      </c>
      <c r="AR216" s="29" t="s">
        <v>46</v>
      </c>
      <c r="AS216" s="29" t="s">
        <v>27</v>
      </c>
      <c r="AW216" s="4" t="s">
        <v>44</v>
      </c>
      <c r="BC216" s="30">
        <f t="shared" si="154"/>
        <v>0</v>
      </c>
      <c r="BD216" s="30">
        <f t="shared" si="155"/>
        <v>0</v>
      </c>
      <c r="BE216" s="30">
        <f t="shared" si="156"/>
        <v>0</v>
      </c>
      <c r="BF216" s="30">
        <f t="shared" si="157"/>
        <v>0</v>
      </c>
      <c r="BG216" s="30">
        <f t="shared" si="158"/>
        <v>0</v>
      </c>
      <c r="BH216" s="4" t="s">
        <v>25</v>
      </c>
      <c r="BI216" s="30">
        <f t="shared" si="159"/>
        <v>0</v>
      </c>
      <c r="BJ216" s="4" t="s">
        <v>112</v>
      </c>
      <c r="BK216" s="29" t="s">
        <v>832</v>
      </c>
    </row>
    <row r="217" spans="1:63" s="1" customFormat="1" ht="24.25" customHeight="1">
      <c r="A217" s="48" t="s">
        <v>833</v>
      </c>
      <c r="B217" s="48" t="s">
        <v>46</v>
      </c>
      <c r="C217" s="49" t="s">
        <v>834</v>
      </c>
      <c r="D217" s="50" t="s">
        <v>835</v>
      </c>
      <c r="E217" s="51" t="s">
        <v>93</v>
      </c>
      <c r="F217" s="23">
        <v>0</v>
      </c>
      <c r="G217" s="53">
        <v>1320</v>
      </c>
      <c r="H217" s="53">
        <f t="shared" si="150"/>
        <v>0</v>
      </c>
      <c r="I217" s="24"/>
      <c r="J217" s="5"/>
      <c r="K217" s="25" t="s">
        <v>0</v>
      </c>
      <c r="L217" s="26" t="s">
        <v>12</v>
      </c>
      <c r="M217" s="27">
        <v>0.85499999999999998</v>
      </c>
      <c r="N217" s="27">
        <f t="shared" si="151"/>
        <v>0</v>
      </c>
      <c r="O217" s="27">
        <v>2.3060000000000001E-2</v>
      </c>
      <c r="P217" s="27">
        <f t="shared" si="152"/>
        <v>0</v>
      </c>
      <c r="Q217" s="27">
        <v>0</v>
      </c>
      <c r="R217" s="28">
        <f t="shared" si="153"/>
        <v>0</v>
      </c>
      <c r="AP217" s="29" t="s">
        <v>112</v>
      </c>
      <c r="AR217" s="29" t="s">
        <v>46</v>
      </c>
      <c r="AS217" s="29" t="s">
        <v>27</v>
      </c>
      <c r="AW217" s="4" t="s">
        <v>44</v>
      </c>
      <c r="BC217" s="30">
        <f t="shared" si="154"/>
        <v>0</v>
      </c>
      <c r="BD217" s="30">
        <f t="shared" si="155"/>
        <v>0</v>
      </c>
      <c r="BE217" s="30">
        <f t="shared" si="156"/>
        <v>0</v>
      </c>
      <c r="BF217" s="30">
        <f t="shared" si="157"/>
        <v>0</v>
      </c>
      <c r="BG217" s="30">
        <f t="shared" si="158"/>
        <v>0</v>
      </c>
      <c r="BH217" s="4" t="s">
        <v>25</v>
      </c>
      <c r="BI217" s="30">
        <f t="shared" si="159"/>
        <v>0</v>
      </c>
      <c r="BJ217" s="4" t="s">
        <v>112</v>
      </c>
      <c r="BK217" s="29" t="s">
        <v>836</v>
      </c>
    </row>
    <row r="218" spans="1:63" s="1" customFormat="1" ht="33" customHeight="1">
      <c r="A218" s="48" t="s">
        <v>837</v>
      </c>
      <c r="B218" s="48" t="s">
        <v>46</v>
      </c>
      <c r="C218" s="49" t="s">
        <v>838</v>
      </c>
      <c r="D218" s="50" t="s">
        <v>839</v>
      </c>
      <c r="E218" s="51" t="s">
        <v>83</v>
      </c>
      <c r="F218" s="23">
        <v>0</v>
      </c>
      <c r="G218" s="53">
        <v>62.7</v>
      </c>
      <c r="H218" s="53">
        <f t="shared" si="150"/>
        <v>0</v>
      </c>
      <c r="I218" s="24"/>
      <c r="J218" s="5"/>
      <c r="K218" s="25" t="s">
        <v>0</v>
      </c>
      <c r="L218" s="26" t="s">
        <v>12</v>
      </c>
      <c r="M218" s="27">
        <v>9.2999999999999999E-2</v>
      </c>
      <c r="N218" s="27">
        <f t="shared" si="151"/>
        <v>0</v>
      </c>
      <c r="O218" s="27">
        <v>0</v>
      </c>
      <c r="P218" s="27">
        <f t="shared" si="152"/>
        <v>0</v>
      </c>
      <c r="Q218" s="27">
        <v>0</v>
      </c>
      <c r="R218" s="28">
        <f t="shared" si="153"/>
        <v>0</v>
      </c>
      <c r="AP218" s="29" t="s">
        <v>112</v>
      </c>
      <c r="AR218" s="29" t="s">
        <v>46</v>
      </c>
      <c r="AS218" s="29" t="s">
        <v>27</v>
      </c>
      <c r="AW218" s="4" t="s">
        <v>44</v>
      </c>
      <c r="BC218" s="30">
        <f t="shared" si="154"/>
        <v>0</v>
      </c>
      <c r="BD218" s="30">
        <f t="shared" si="155"/>
        <v>0</v>
      </c>
      <c r="BE218" s="30">
        <f t="shared" si="156"/>
        <v>0</v>
      </c>
      <c r="BF218" s="30">
        <f t="shared" si="157"/>
        <v>0</v>
      </c>
      <c r="BG218" s="30">
        <f t="shared" si="158"/>
        <v>0</v>
      </c>
      <c r="BH218" s="4" t="s">
        <v>25</v>
      </c>
      <c r="BI218" s="30">
        <f t="shared" si="159"/>
        <v>0</v>
      </c>
      <c r="BJ218" s="4" t="s">
        <v>112</v>
      </c>
      <c r="BK218" s="29" t="s">
        <v>840</v>
      </c>
    </row>
    <row r="219" spans="1:63" s="1" customFormat="1" ht="37.9" customHeight="1">
      <c r="A219" s="54" t="s">
        <v>841</v>
      </c>
      <c r="B219" s="54" t="s">
        <v>86</v>
      </c>
      <c r="C219" s="55" t="s">
        <v>842</v>
      </c>
      <c r="D219" s="56" t="s">
        <v>843</v>
      </c>
      <c r="E219" s="57" t="s">
        <v>83</v>
      </c>
      <c r="F219" s="31">
        <v>0</v>
      </c>
      <c r="G219" s="58">
        <v>76</v>
      </c>
      <c r="H219" s="58">
        <f t="shared" si="150"/>
        <v>0</v>
      </c>
      <c r="I219" s="32"/>
      <c r="J219" s="33"/>
      <c r="K219" s="34" t="s">
        <v>0</v>
      </c>
      <c r="L219" s="35" t="s">
        <v>12</v>
      </c>
      <c r="M219" s="27">
        <v>0</v>
      </c>
      <c r="N219" s="27">
        <f t="shared" si="151"/>
        <v>0</v>
      </c>
      <c r="O219" s="27">
        <v>1.4999999999999999E-4</v>
      </c>
      <c r="P219" s="27">
        <f t="shared" si="152"/>
        <v>0</v>
      </c>
      <c r="Q219" s="27">
        <v>0</v>
      </c>
      <c r="R219" s="28">
        <f t="shared" si="153"/>
        <v>0</v>
      </c>
      <c r="AP219" s="29" t="s">
        <v>175</v>
      </c>
      <c r="AR219" s="29" t="s">
        <v>86</v>
      </c>
      <c r="AS219" s="29" t="s">
        <v>27</v>
      </c>
      <c r="AW219" s="4" t="s">
        <v>44</v>
      </c>
      <c r="BC219" s="30">
        <f t="shared" si="154"/>
        <v>0</v>
      </c>
      <c r="BD219" s="30">
        <f t="shared" si="155"/>
        <v>0</v>
      </c>
      <c r="BE219" s="30">
        <f t="shared" si="156"/>
        <v>0</v>
      </c>
      <c r="BF219" s="30">
        <f t="shared" si="157"/>
        <v>0</v>
      </c>
      <c r="BG219" s="30">
        <f t="shared" si="158"/>
        <v>0</v>
      </c>
      <c r="BH219" s="4" t="s">
        <v>25</v>
      </c>
      <c r="BI219" s="30">
        <f t="shared" si="159"/>
        <v>0</v>
      </c>
      <c r="BJ219" s="4" t="s">
        <v>112</v>
      </c>
      <c r="BK219" s="29" t="s">
        <v>844</v>
      </c>
    </row>
    <row r="220" spans="1:63" s="3" customFormat="1" ht="22.9" customHeight="1">
      <c r="B220" s="17" t="s">
        <v>17</v>
      </c>
      <c r="C220" s="45" t="s">
        <v>845</v>
      </c>
      <c r="D220" s="45" t="s">
        <v>846</v>
      </c>
      <c r="E220" s="46"/>
      <c r="F220" s="46"/>
      <c r="G220" s="46"/>
      <c r="H220" s="47">
        <f>BI220</f>
        <v>0</v>
      </c>
      <c r="J220" s="16"/>
      <c r="K220" s="18"/>
      <c r="N220" s="19">
        <f>SUM(N221:N224)</f>
        <v>0</v>
      </c>
      <c r="P220" s="19">
        <f>SUM(P221:P224)</f>
        <v>0</v>
      </c>
      <c r="R220" s="20">
        <f>SUM(R221:R224)</f>
        <v>0</v>
      </c>
      <c r="AP220" s="17" t="s">
        <v>27</v>
      </c>
      <c r="AR220" s="21" t="s">
        <v>17</v>
      </c>
      <c r="AS220" s="21" t="s">
        <v>25</v>
      </c>
      <c r="AW220" s="17" t="s">
        <v>44</v>
      </c>
      <c r="BI220" s="22">
        <f>SUM(BI221:BI224)</f>
        <v>0</v>
      </c>
    </row>
    <row r="221" spans="1:63" s="1" customFormat="1" ht="33" customHeight="1">
      <c r="A221" s="48" t="s">
        <v>847</v>
      </c>
      <c r="B221" s="48" t="s">
        <v>46</v>
      </c>
      <c r="C221" s="49" t="s">
        <v>848</v>
      </c>
      <c r="D221" s="50" t="s">
        <v>849</v>
      </c>
      <c r="E221" s="51" t="s">
        <v>83</v>
      </c>
      <c r="F221" s="23">
        <v>0</v>
      </c>
      <c r="G221" s="53">
        <v>290</v>
      </c>
      <c r="H221" s="53">
        <f>ROUND(G221*F221,2)</f>
        <v>0</v>
      </c>
      <c r="I221" s="24"/>
      <c r="J221" s="5"/>
      <c r="K221" s="25" t="s">
        <v>0</v>
      </c>
      <c r="L221" s="26" t="s">
        <v>12</v>
      </c>
      <c r="M221" s="27">
        <v>0.504</v>
      </c>
      <c r="N221" s="27">
        <f>M221*F221</f>
        <v>0</v>
      </c>
      <c r="O221" s="27">
        <v>0</v>
      </c>
      <c r="P221" s="27">
        <f>O221*F221</f>
        <v>0</v>
      </c>
      <c r="Q221" s="27">
        <v>0</v>
      </c>
      <c r="R221" s="28">
        <f>Q221*F221</f>
        <v>0</v>
      </c>
      <c r="AP221" s="29" t="s">
        <v>112</v>
      </c>
      <c r="AR221" s="29" t="s">
        <v>46</v>
      </c>
      <c r="AS221" s="29" t="s">
        <v>27</v>
      </c>
      <c r="AW221" s="4" t="s">
        <v>44</v>
      </c>
      <c r="BC221" s="30">
        <f>IF(L221="základní",H221,0)</f>
        <v>0</v>
      </c>
      <c r="BD221" s="30">
        <f>IF(L221="snížená",H221,0)</f>
        <v>0</v>
      </c>
      <c r="BE221" s="30">
        <f>IF(L221="zákl. přenesená",H221,0)</f>
        <v>0</v>
      </c>
      <c r="BF221" s="30">
        <f>IF(L221="sníž. přenesená",H221,0)</f>
        <v>0</v>
      </c>
      <c r="BG221" s="30">
        <f>IF(L221="nulová",H221,0)</f>
        <v>0</v>
      </c>
      <c r="BH221" s="4" t="s">
        <v>25</v>
      </c>
      <c r="BI221" s="30">
        <f>ROUND(G221*F221,2)</f>
        <v>0</v>
      </c>
      <c r="BJ221" s="4" t="s">
        <v>112</v>
      </c>
      <c r="BK221" s="29" t="s">
        <v>850</v>
      </c>
    </row>
    <row r="222" spans="1:63" s="1" customFormat="1" ht="24.25" customHeight="1">
      <c r="A222" s="54" t="s">
        <v>851</v>
      </c>
      <c r="B222" s="54" t="s">
        <v>86</v>
      </c>
      <c r="C222" s="55" t="s">
        <v>852</v>
      </c>
      <c r="D222" s="56" t="s">
        <v>853</v>
      </c>
      <c r="E222" s="57" t="s">
        <v>83</v>
      </c>
      <c r="F222" s="31">
        <v>0</v>
      </c>
      <c r="G222" s="58">
        <v>313</v>
      </c>
      <c r="H222" s="58">
        <f>ROUND(G222*F222,2)</f>
        <v>0</v>
      </c>
      <c r="I222" s="32"/>
      <c r="J222" s="33"/>
      <c r="K222" s="34" t="s">
        <v>0</v>
      </c>
      <c r="L222" s="35" t="s">
        <v>12</v>
      </c>
      <c r="M222" s="27">
        <v>0</v>
      </c>
      <c r="N222" s="27">
        <f>M222*F222</f>
        <v>0</v>
      </c>
      <c r="O222" s="27">
        <v>7.3499999999999998E-3</v>
      </c>
      <c r="P222" s="27">
        <f>O222*F222</f>
        <v>0</v>
      </c>
      <c r="Q222" s="27">
        <v>0</v>
      </c>
      <c r="R222" s="28">
        <f>Q222*F222</f>
        <v>0</v>
      </c>
      <c r="AP222" s="29" t="s">
        <v>175</v>
      </c>
      <c r="AR222" s="29" t="s">
        <v>86</v>
      </c>
      <c r="AS222" s="29" t="s">
        <v>27</v>
      </c>
      <c r="AW222" s="4" t="s">
        <v>44</v>
      </c>
      <c r="BC222" s="30">
        <f>IF(L222="základní",H222,0)</f>
        <v>0</v>
      </c>
      <c r="BD222" s="30">
        <f>IF(L222="snížená",H222,0)</f>
        <v>0</v>
      </c>
      <c r="BE222" s="30">
        <f>IF(L222="zákl. přenesená",H222,0)</f>
        <v>0</v>
      </c>
      <c r="BF222" s="30">
        <f>IF(L222="sníž. přenesená",H222,0)</f>
        <v>0</v>
      </c>
      <c r="BG222" s="30">
        <f>IF(L222="nulová",H222,0)</f>
        <v>0</v>
      </c>
      <c r="BH222" s="4" t="s">
        <v>25</v>
      </c>
      <c r="BI222" s="30">
        <f>ROUND(G222*F222,2)</f>
        <v>0</v>
      </c>
      <c r="BJ222" s="4" t="s">
        <v>112</v>
      </c>
      <c r="BK222" s="29" t="s">
        <v>854</v>
      </c>
    </row>
    <row r="223" spans="1:63" s="1" customFormat="1" ht="21.75" customHeight="1">
      <c r="A223" s="48" t="s">
        <v>855</v>
      </c>
      <c r="B223" s="48" t="s">
        <v>46</v>
      </c>
      <c r="C223" s="49" t="s">
        <v>856</v>
      </c>
      <c r="D223" s="50" t="s">
        <v>857</v>
      </c>
      <c r="E223" s="51" t="s">
        <v>93</v>
      </c>
      <c r="F223" s="23">
        <v>0</v>
      </c>
      <c r="G223" s="53">
        <v>126</v>
      </c>
      <c r="H223" s="53">
        <f>ROUND(G223*F223,2)</f>
        <v>0</v>
      </c>
      <c r="I223" s="24"/>
      <c r="J223" s="5"/>
      <c r="K223" s="25" t="s">
        <v>0</v>
      </c>
      <c r="L223" s="26" t="s">
        <v>12</v>
      </c>
      <c r="M223" s="27">
        <v>0.20100000000000001</v>
      </c>
      <c r="N223" s="27">
        <f>M223*F223</f>
        <v>0</v>
      </c>
      <c r="O223" s="27">
        <v>0</v>
      </c>
      <c r="P223" s="27">
        <f>O223*F223</f>
        <v>0</v>
      </c>
      <c r="Q223" s="27">
        <v>0</v>
      </c>
      <c r="R223" s="28">
        <f>Q223*F223</f>
        <v>0</v>
      </c>
      <c r="AP223" s="29" t="s">
        <v>112</v>
      </c>
      <c r="AR223" s="29" t="s">
        <v>46</v>
      </c>
      <c r="AS223" s="29" t="s">
        <v>27</v>
      </c>
      <c r="AW223" s="4" t="s">
        <v>44</v>
      </c>
      <c r="BC223" s="30">
        <f>IF(L223="základní",H223,0)</f>
        <v>0</v>
      </c>
      <c r="BD223" s="30">
        <f>IF(L223="snížená",H223,0)</f>
        <v>0</v>
      </c>
      <c r="BE223" s="30">
        <f>IF(L223="zákl. přenesená",H223,0)</f>
        <v>0</v>
      </c>
      <c r="BF223" s="30">
        <f>IF(L223="sníž. přenesená",H223,0)</f>
        <v>0</v>
      </c>
      <c r="BG223" s="30">
        <f>IF(L223="nulová",H223,0)</f>
        <v>0</v>
      </c>
      <c r="BH223" s="4" t="s">
        <v>25</v>
      </c>
      <c r="BI223" s="30">
        <f>ROUND(G223*F223,2)</f>
        <v>0</v>
      </c>
      <c r="BJ223" s="4" t="s">
        <v>112</v>
      </c>
      <c r="BK223" s="29" t="s">
        <v>858</v>
      </c>
    </row>
    <row r="224" spans="1:63" s="1" customFormat="1" ht="16.5" customHeight="1">
      <c r="A224" s="54" t="s">
        <v>859</v>
      </c>
      <c r="B224" s="54" t="s">
        <v>86</v>
      </c>
      <c r="C224" s="55" t="s">
        <v>742</v>
      </c>
      <c r="D224" s="56" t="s">
        <v>743</v>
      </c>
      <c r="E224" s="57" t="s">
        <v>49</v>
      </c>
      <c r="F224" s="31">
        <v>0</v>
      </c>
      <c r="G224" s="58">
        <v>9580</v>
      </c>
      <c r="H224" s="58">
        <f>ROUND(G224*F224,2)</f>
        <v>0</v>
      </c>
      <c r="I224" s="32"/>
      <c r="J224" s="33"/>
      <c r="K224" s="34" t="s">
        <v>0</v>
      </c>
      <c r="L224" s="35" t="s">
        <v>12</v>
      </c>
      <c r="M224" s="27">
        <v>0</v>
      </c>
      <c r="N224" s="27">
        <f>M224*F224</f>
        <v>0</v>
      </c>
      <c r="O224" s="27">
        <v>0.55000000000000004</v>
      </c>
      <c r="P224" s="27">
        <f>O224*F224</f>
        <v>0</v>
      </c>
      <c r="Q224" s="27">
        <v>0</v>
      </c>
      <c r="R224" s="28">
        <f>Q224*F224</f>
        <v>0</v>
      </c>
      <c r="AP224" s="29" t="s">
        <v>175</v>
      </c>
      <c r="AR224" s="29" t="s">
        <v>86</v>
      </c>
      <c r="AS224" s="29" t="s">
        <v>27</v>
      </c>
      <c r="AW224" s="4" t="s">
        <v>44</v>
      </c>
      <c r="BC224" s="30">
        <f>IF(L224="základní",H224,0)</f>
        <v>0</v>
      </c>
      <c r="BD224" s="30">
        <f>IF(L224="snížená",H224,0)</f>
        <v>0</v>
      </c>
      <c r="BE224" s="30">
        <f>IF(L224="zákl. přenesená",H224,0)</f>
        <v>0</v>
      </c>
      <c r="BF224" s="30">
        <f>IF(L224="sníž. přenesená",H224,0)</f>
        <v>0</v>
      </c>
      <c r="BG224" s="30">
        <f>IF(L224="nulová",H224,0)</f>
        <v>0</v>
      </c>
      <c r="BH224" s="4" t="s">
        <v>25</v>
      </c>
      <c r="BI224" s="30">
        <f>ROUND(G224*F224,2)</f>
        <v>0</v>
      </c>
      <c r="BJ224" s="4" t="s">
        <v>112</v>
      </c>
      <c r="BK224" s="29" t="s">
        <v>860</v>
      </c>
    </row>
    <row r="225" spans="1:63" s="3" customFormat="1" ht="22.9" customHeight="1">
      <c r="B225" s="59" t="s">
        <v>17</v>
      </c>
      <c r="C225" s="45" t="s">
        <v>861</v>
      </c>
      <c r="D225" s="45" t="s">
        <v>862</v>
      </c>
      <c r="E225" s="46"/>
      <c r="F225" s="46"/>
      <c r="G225" s="46"/>
      <c r="H225" s="47">
        <f>BI225</f>
        <v>0</v>
      </c>
      <c r="J225" s="16"/>
      <c r="K225" s="18"/>
      <c r="N225" s="19">
        <f>SUM(N226:N245)</f>
        <v>0</v>
      </c>
      <c r="P225" s="19">
        <f>SUM(P226:P245)</f>
        <v>0</v>
      </c>
      <c r="R225" s="20">
        <f>SUM(R226:R245)</f>
        <v>0</v>
      </c>
      <c r="AP225" s="17" t="s">
        <v>27</v>
      </c>
      <c r="AR225" s="21" t="s">
        <v>17</v>
      </c>
      <c r="AS225" s="21" t="s">
        <v>25</v>
      </c>
      <c r="AW225" s="17" t="s">
        <v>44</v>
      </c>
      <c r="BI225" s="22">
        <f>SUM(BI226:BI245)</f>
        <v>0</v>
      </c>
    </row>
    <row r="226" spans="1:63" s="1" customFormat="1" ht="21.75" customHeight="1">
      <c r="A226" s="48" t="s">
        <v>863</v>
      </c>
      <c r="B226" s="48" t="s">
        <v>46</v>
      </c>
      <c r="C226" s="49" t="s">
        <v>864</v>
      </c>
      <c r="D226" s="50" t="s">
        <v>865</v>
      </c>
      <c r="E226" s="51" t="s">
        <v>83</v>
      </c>
      <c r="F226" s="23">
        <v>0</v>
      </c>
      <c r="G226" s="53">
        <v>805</v>
      </c>
      <c r="H226" s="53">
        <f t="shared" ref="H226:H245" si="160">ROUND(G226*F226,2)</f>
        <v>0</v>
      </c>
      <c r="I226" s="24"/>
      <c r="J226" s="5"/>
      <c r="K226" s="25" t="s">
        <v>0</v>
      </c>
      <c r="L226" s="26" t="s">
        <v>12</v>
      </c>
      <c r="M226" s="27">
        <v>1.5249999999999999</v>
      </c>
      <c r="N226" s="27">
        <f t="shared" ref="N226:N245" si="161">M226*F226</f>
        <v>0</v>
      </c>
      <c r="O226" s="27">
        <v>0</v>
      </c>
      <c r="P226" s="27">
        <f t="shared" ref="P226:P245" si="162">O226*F226</f>
        <v>0</v>
      </c>
      <c r="Q226" s="27">
        <v>1.9E-2</v>
      </c>
      <c r="R226" s="28">
        <f t="shared" ref="R226:R245" si="163">Q226*F226</f>
        <v>0</v>
      </c>
      <c r="AP226" s="29" t="s">
        <v>112</v>
      </c>
      <c r="AR226" s="29" t="s">
        <v>46</v>
      </c>
      <c r="AS226" s="29" t="s">
        <v>27</v>
      </c>
      <c r="AW226" s="4" t="s">
        <v>44</v>
      </c>
      <c r="BC226" s="30">
        <f t="shared" ref="BC226:BC245" si="164">IF(L226="základní",H226,0)</f>
        <v>0</v>
      </c>
      <c r="BD226" s="30">
        <f t="shared" ref="BD226:BD245" si="165">IF(L226="snížená",H226,0)</f>
        <v>0</v>
      </c>
      <c r="BE226" s="30">
        <f t="shared" ref="BE226:BE245" si="166">IF(L226="zákl. přenesená",H226,0)</f>
        <v>0</v>
      </c>
      <c r="BF226" s="30">
        <f t="shared" ref="BF226:BF245" si="167">IF(L226="sníž. přenesená",H226,0)</f>
        <v>0</v>
      </c>
      <c r="BG226" s="30">
        <f t="shared" ref="BG226:BG245" si="168">IF(L226="nulová",H226,0)</f>
        <v>0</v>
      </c>
      <c r="BH226" s="4" t="s">
        <v>25</v>
      </c>
      <c r="BI226" s="30">
        <f t="shared" ref="BI226:BI245" si="169">ROUND(G226*F226,2)</f>
        <v>0</v>
      </c>
      <c r="BJ226" s="4" t="s">
        <v>112</v>
      </c>
      <c r="BK226" s="29" t="s">
        <v>866</v>
      </c>
    </row>
    <row r="227" spans="1:63" s="1" customFormat="1" ht="24.25" customHeight="1">
      <c r="A227" s="54" t="s">
        <v>867</v>
      </c>
      <c r="B227" s="54" t="s">
        <v>86</v>
      </c>
      <c r="C227" s="55" t="s">
        <v>868</v>
      </c>
      <c r="D227" s="56" t="s">
        <v>869</v>
      </c>
      <c r="E227" s="57" t="s">
        <v>93</v>
      </c>
      <c r="F227" s="31">
        <v>0</v>
      </c>
      <c r="G227" s="58">
        <v>192</v>
      </c>
      <c r="H227" s="58">
        <f t="shared" si="160"/>
        <v>0</v>
      </c>
      <c r="I227" s="32"/>
      <c r="J227" s="33"/>
      <c r="K227" s="34" t="s">
        <v>0</v>
      </c>
      <c r="L227" s="35" t="s">
        <v>12</v>
      </c>
      <c r="M227" s="27">
        <v>0</v>
      </c>
      <c r="N227" s="27">
        <f t="shared" si="161"/>
        <v>0</v>
      </c>
      <c r="O227" s="27">
        <v>1.1999999999999999E-3</v>
      </c>
      <c r="P227" s="27">
        <f t="shared" si="162"/>
        <v>0</v>
      </c>
      <c r="Q227" s="27">
        <v>0</v>
      </c>
      <c r="R227" s="28">
        <f t="shared" si="163"/>
        <v>0</v>
      </c>
      <c r="AP227" s="29" t="s">
        <v>175</v>
      </c>
      <c r="AR227" s="29" t="s">
        <v>86</v>
      </c>
      <c r="AS227" s="29" t="s">
        <v>27</v>
      </c>
      <c r="AW227" s="4" t="s">
        <v>44</v>
      </c>
      <c r="BC227" s="30">
        <f t="shared" si="164"/>
        <v>0</v>
      </c>
      <c r="BD227" s="30">
        <f t="shared" si="165"/>
        <v>0</v>
      </c>
      <c r="BE227" s="30">
        <f t="shared" si="166"/>
        <v>0</v>
      </c>
      <c r="BF227" s="30">
        <f t="shared" si="167"/>
        <v>0</v>
      </c>
      <c r="BG227" s="30">
        <f t="shared" si="168"/>
        <v>0</v>
      </c>
      <c r="BH227" s="4" t="s">
        <v>25</v>
      </c>
      <c r="BI227" s="30">
        <f t="shared" si="169"/>
        <v>0</v>
      </c>
      <c r="BJ227" s="4" t="s">
        <v>112</v>
      </c>
      <c r="BK227" s="29" t="s">
        <v>870</v>
      </c>
    </row>
    <row r="228" spans="1:63" s="1" customFormat="1" ht="24.25" customHeight="1">
      <c r="A228" s="48" t="s">
        <v>871</v>
      </c>
      <c r="B228" s="48" t="s">
        <v>46</v>
      </c>
      <c r="C228" s="49" t="s">
        <v>872</v>
      </c>
      <c r="D228" s="50" t="s">
        <v>873</v>
      </c>
      <c r="E228" s="51" t="s">
        <v>83</v>
      </c>
      <c r="F228" s="23">
        <v>0</v>
      </c>
      <c r="G228" s="53">
        <v>554</v>
      </c>
      <c r="H228" s="53">
        <f t="shared" si="160"/>
        <v>0</v>
      </c>
      <c r="I228" s="24"/>
      <c r="J228" s="5"/>
      <c r="K228" s="25" t="s">
        <v>0</v>
      </c>
      <c r="L228" s="26" t="s">
        <v>12</v>
      </c>
      <c r="M228" s="27">
        <v>0.94699999999999995</v>
      </c>
      <c r="N228" s="27">
        <f t="shared" si="161"/>
        <v>0</v>
      </c>
      <c r="O228" s="27">
        <v>6.0000000000000002E-5</v>
      </c>
      <c r="P228" s="27">
        <f t="shared" si="162"/>
        <v>0</v>
      </c>
      <c r="Q228" s="27">
        <v>0</v>
      </c>
      <c r="R228" s="28">
        <f t="shared" si="163"/>
        <v>0</v>
      </c>
      <c r="AP228" s="29" t="s">
        <v>112</v>
      </c>
      <c r="AR228" s="29" t="s">
        <v>46</v>
      </c>
      <c r="AS228" s="29" t="s">
        <v>27</v>
      </c>
      <c r="AW228" s="4" t="s">
        <v>44</v>
      </c>
      <c r="BC228" s="30">
        <f t="shared" si="164"/>
        <v>0</v>
      </c>
      <c r="BD228" s="30">
        <f t="shared" si="165"/>
        <v>0</v>
      </c>
      <c r="BE228" s="30">
        <f t="shared" si="166"/>
        <v>0</v>
      </c>
      <c r="BF228" s="30">
        <f t="shared" si="167"/>
        <v>0</v>
      </c>
      <c r="BG228" s="30">
        <f t="shared" si="168"/>
        <v>0</v>
      </c>
      <c r="BH228" s="4" t="s">
        <v>25</v>
      </c>
      <c r="BI228" s="30">
        <f t="shared" si="169"/>
        <v>0</v>
      </c>
      <c r="BJ228" s="4" t="s">
        <v>112</v>
      </c>
      <c r="BK228" s="29" t="s">
        <v>874</v>
      </c>
    </row>
    <row r="229" spans="1:63" s="1" customFormat="1" ht="21.75" customHeight="1">
      <c r="A229" s="48" t="s">
        <v>875</v>
      </c>
      <c r="B229" s="48" t="s">
        <v>46</v>
      </c>
      <c r="C229" s="49" t="s">
        <v>876</v>
      </c>
      <c r="D229" s="50" t="s">
        <v>877</v>
      </c>
      <c r="E229" s="51" t="s">
        <v>83</v>
      </c>
      <c r="F229" s="23">
        <v>0</v>
      </c>
      <c r="G229" s="53">
        <v>469</v>
      </c>
      <c r="H229" s="53">
        <f t="shared" si="160"/>
        <v>0</v>
      </c>
      <c r="I229" s="24"/>
      <c r="J229" s="5"/>
      <c r="K229" s="25" t="s">
        <v>0</v>
      </c>
      <c r="L229" s="26" t="s">
        <v>12</v>
      </c>
      <c r="M229" s="27">
        <v>0.88800000000000001</v>
      </c>
      <c r="N229" s="27">
        <f t="shared" si="161"/>
        <v>0</v>
      </c>
      <c r="O229" s="27">
        <v>0</v>
      </c>
      <c r="P229" s="27">
        <f t="shared" si="162"/>
        <v>0</v>
      </c>
      <c r="Q229" s="27">
        <v>1.7000000000000001E-2</v>
      </c>
      <c r="R229" s="28">
        <f t="shared" si="163"/>
        <v>0</v>
      </c>
      <c r="AP229" s="29" t="s">
        <v>112</v>
      </c>
      <c r="AR229" s="29" t="s">
        <v>46</v>
      </c>
      <c r="AS229" s="29" t="s">
        <v>27</v>
      </c>
      <c r="AW229" s="4" t="s">
        <v>44</v>
      </c>
      <c r="BC229" s="30">
        <f t="shared" si="164"/>
        <v>0</v>
      </c>
      <c r="BD229" s="30">
        <f t="shared" si="165"/>
        <v>0</v>
      </c>
      <c r="BE229" s="30">
        <f t="shared" si="166"/>
        <v>0</v>
      </c>
      <c r="BF229" s="30">
        <f t="shared" si="167"/>
        <v>0</v>
      </c>
      <c r="BG229" s="30">
        <f t="shared" si="168"/>
        <v>0</v>
      </c>
      <c r="BH229" s="4" t="s">
        <v>25</v>
      </c>
      <c r="BI229" s="30">
        <f t="shared" si="169"/>
        <v>0</v>
      </c>
      <c r="BJ229" s="4" t="s">
        <v>112</v>
      </c>
      <c r="BK229" s="29" t="s">
        <v>878</v>
      </c>
    </row>
    <row r="230" spans="1:63" s="1" customFormat="1" ht="37.9" customHeight="1">
      <c r="A230" s="48" t="s">
        <v>879</v>
      </c>
      <c r="B230" s="48" t="s">
        <v>46</v>
      </c>
      <c r="C230" s="49" t="s">
        <v>880</v>
      </c>
      <c r="D230" s="50" t="s">
        <v>881</v>
      </c>
      <c r="E230" s="51" t="s">
        <v>83</v>
      </c>
      <c r="F230" s="23">
        <v>0</v>
      </c>
      <c r="G230" s="53">
        <v>6290</v>
      </c>
      <c r="H230" s="53">
        <f t="shared" si="160"/>
        <v>0</v>
      </c>
      <c r="I230" s="24"/>
      <c r="J230" s="5"/>
      <c r="K230" s="25" t="s">
        <v>0</v>
      </c>
      <c r="L230" s="26" t="s">
        <v>12</v>
      </c>
      <c r="M230" s="27">
        <v>1.04</v>
      </c>
      <c r="N230" s="27">
        <f t="shared" si="161"/>
        <v>0</v>
      </c>
      <c r="O230" s="27">
        <v>5.0000000000000002E-5</v>
      </c>
      <c r="P230" s="27">
        <f t="shared" si="162"/>
        <v>0</v>
      </c>
      <c r="Q230" s="27">
        <v>0</v>
      </c>
      <c r="R230" s="28">
        <f t="shared" si="163"/>
        <v>0</v>
      </c>
      <c r="AP230" s="29" t="s">
        <v>112</v>
      </c>
      <c r="AR230" s="29" t="s">
        <v>46</v>
      </c>
      <c r="AS230" s="29" t="s">
        <v>27</v>
      </c>
      <c r="AW230" s="4" t="s">
        <v>44</v>
      </c>
      <c r="BC230" s="30">
        <f t="shared" si="164"/>
        <v>0</v>
      </c>
      <c r="BD230" s="30">
        <f t="shared" si="165"/>
        <v>0</v>
      </c>
      <c r="BE230" s="30">
        <f t="shared" si="166"/>
        <v>0</v>
      </c>
      <c r="BF230" s="30">
        <f t="shared" si="167"/>
        <v>0</v>
      </c>
      <c r="BG230" s="30">
        <f t="shared" si="168"/>
        <v>0</v>
      </c>
      <c r="BH230" s="4" t="s">
        <v>25</v>
      </c>
      <c r="BI230" s="30">
        <f t="shared" si="169"/>
        <v>0</v>
      </c>
      <c r="BJ230" s="4" t="s">
        <v>112</v>
      </c>
      <c r="BK230" s="29" t="s">
        <v>882</v>
      </c>
    </row>
    <row r="231" spans="1:63" s="1" customFormat="1" ht="37.9" customHeight="1">
      <c r="A231" s="48" t="s">
        <v>883</v>
      </c>
      <c r="B231" s="48" t="s">
        <v>46</v>
      </c>
      <c r="C231" s="49" t="s">
        <v>884</v>
      </c>
      <c r="D231" s="50" t="s">
        <v>885</v>
      </c>
      <c r="E231" s="51" t="s">
        <v>102</v>
      </c>
      <c r="F231" s="23">
        <v>0</v>
      </c>
      <c r="G231" s="53">
        <v>7930</v>
      </c>
      <c r="H231" s="53">
        <f t="shared" si="160"/>
        <v>0</v>
      </c>
      <c r="I231" s="24"/>
      <c r="J231" s="5"/>
      <c r="K231" s="25" t="s">
        <v>0</v>
      </c>
      <c r="L231" s="26" t="s">
        <v>12</v>
      </c>
      <c r="M231" s="27">
        <v>13.65</v>
      </c>
      <c r="N231" s="27">
        <f t="shared" si="161"/>
        <v>0</v>
      </c>
      <c r="O231" s="27">
        <v>0</v>
      </c>
      <c r="P231" s="27">
        <f t="shared" si="162"/>
        <v>0</v>
      </c>
      <c r="Q231" s="27">
        <v>0</v>
      </c>
      <c r="R231" s="28">
        <f t="shared" si="163"/>
        <v>0</v>
      </c>
      <c r="AP231" s="29" t="s">
        <v>112</v>
      </c>
      <c r="AR231" s="29" t="s">
        <v>46</v>
      </c>
      <c r="AS231" s="29" t="s">
        <v>27</v>
      </c>
      <c r="AW231" s="4" t="s">
        <v>44</v>
      </c>
      <c r="BC231" s="30">
        <f t="shared" si="164"/>
        <v>0</v>
      </c>
      <c r="BD231" s="30">
        <f t="shared" si="165"/>
        <v>0</v>
      </c>
      <c r="BE231" s="30">
        <f t="shared" si="166"/>
        <v>0</v>
      </c>
      <c r="BF231" s="30">
        <f t="shared" si="167"/>
        <v>0</v>
      </c>
      <c r="BG231" s="30">
        <f t="shared" si="168"/>
        <v>0</v>
      </c>
      <c r="BH231" s="4" t="s">
        <v>25</v>
      </c>
      <c r="BI231" s="30">
        <f t="shared" si="169"/>
        <v>0</v>
      </c>
      <c r="BJ231" s="4" t="s">
        <v>112</v>
      </c>
      <c r="BK231" s="29" t="s">
        <v>886</v>
      </c>
    </row>
    <row r="232" spans="1:63" s="1" customFormat="1" ht="37.9" customHeight="1">
      <c r="A232" s="54" t="s">
        <v>887</v>
      </c>
      <c r="B232" s="54" t="s">
        <v>86</v>
      </c>
      <c r="C232" s="55" t="s">
        <v>888</v>
      </c>
      <c r="D232" s="56" t="s">
        <v>889</v>
      </c>
      <c r="E232" s="57" t="s">
        <v>102</v>
      </c>
      <c r="F232" s="31">
        <v>0</v>
      </c>
      <c r="G232" s="58">
        <v>41900</v>
      </c>
      <c r="H232" s="58">
        <f t="shared" si="160"/>
        <v>0</v>
      </c>
      <c r="I232" s="32"/>
      <c r="J232" s="33"/>
      <c r="K232" s="34" t="s">
        <v>0</v>
      </c>
      <c r="L232" s="35" t="s">
        <v>12</v>
      </c>
      <c r="M232" s="27">
        <v>0</v>
      </c>
      <c r="N232" s="27">
        <f t="shared" si="161"/>
        <v>0</v>
      </c>
      <c r="O232" s="27">
        <v>0.2</v>
      </c>
      <c r="P232" s="27">
        <f t="shared" si="162"/>
        <v>0</v>
      </c>
      <c r="Q232" s="27">
        <v>0</v>
      </c>
      <c r="R232" s="28">
        <f t="shared" si="163"/>
        <v>0</v>
      </c>
      <c r="AP232" s="29" t="s">
        <v>175</v>
      </c>
      <c r="AR232" s="29" t="s">
        <v>86</v>
      </c>
      <c r="AS232" s="29" t="s">
        <v>27</v>
      </c>
      <c r="AW232" s="4" t="s">
        <v>44</v>
      </c>
      <c r="BC232" s="30">
        <f t="shared" si="164"/>
        <v>0</v>
      </c>
      <c r="BD232" s="30">
        <f t="shared" si="165"/>
        <v>0</v>
      </c>
      <c r="BE232" s="30">
        <f t="shared" si="166"/>
        <v>0</v>
      </c>
      <c r="BF232" s="30">
        <f t="shared" si="167"/>
        <v>0</v>
      </c>
      <c r="BG232" s="30">
        <f t="shared" si="168"/>
        <v>0</v>
      </c>
      <c r="BH232" s="4" t="s">
        <v>25</v>
      </c>
      <c r="BI232" s="30">
        <f t="shared" si="169"/>
        <v>0</v>
      </c>
      <c r="BJ232" s="4" t="s">
        <v>112</v>
      </c>
      <c r="BK232" s="29" t="s">
        <v>890</v>
      </c>
    </row>
    <row r="233" spans="1:63" s="1" customFormat="1" ht="24.25" customHeight="1">
      <c r="A233" s="48" t="s">
        <v>891</v>
      </c>
      <c r="B233" s="48" t="s">
        <v>46</v>
      </c>
      <c r="C233" s="49" t="s">
        <v>892</v>
      </c>
      <c r="D233" s="50" t="s">
        <v>893</v>
      </c>
      <c r="E233" s="51" t="s">
        <v>102</v>
      </c>
      <c r="F233" s="23">
        <v>0</v>
      </c>
      <c r="G233" s="53">
        <v>1800</v>
      </c>
      <c r="H233" s="53">
        <f t="shared" si="160"/>
        <v>0</v>
      </c>
      <c r="I233" s="24"/>
      <c r="J233" s="5"/>
      <c r="K233" s="25" t="s">
        <v>0</v>
      </c>
      <c r="L233" s="26" t="s">
        <v>12</v>
      </c>
      <c r="M233" s="27">
        <v>3.1</v>
      </c>
      <c r="N233" s="27">
        <f t="shared" si="161"/>
        <v>0</v>
      </c>
      <c r="O233" s="27">
        <v>0</v>
      </c>
      <c r="P233" s="27">
        <f t="shared" si="162"/>
        <v>0</v>
      </c>
      <c r="Q233" s="27">
        <v>0</v>
      </c>
      <c r="R233" s="28">
        <f t="shared" si="163"/>
        <v>0</v>
      </c>
      <c r="AP233" s="29" t="s">
        <v>112</v>
      </c>
      <c r="AR233" s="29" t="s">
        <v>46</v>
      </c>
      <c r="AS233" s="29" t="s">
        <v>27</v>
      </c>
      <c r="AW233" s="4" t="s">
        <v>44</v>
      </c>
      <c r="BC233" s="30">
        <f t="shared" si="164"/>
        <v>0</v>
      </c>
      <c r="BD233" s="30">
        <f t="shared" si="165"/>
        <v>0</v>
      </c>
      <c r="BE233" s="30">
        <f t="shared" si="166"/>
        <v>0</v>
      </c>
      <c r="BF233" s="30">
        <f t="shared" si="167"/>
        <v>0</v>
      </c>
      <c r="BG233" s="30">
        <f t="shared" si="168"/>
        <v>0</v>
      </c>
      <c r="BH233" s="4" t="s">
        <v>25</v>
      </c>
      <c r="BI233" s="30">
        <f t="shared" si="169"/>
        <v>0</v>
      </c>
      <c r="BJ233" s="4" t="s">
        <v>112</v>
      </c>
      <c r="BK233" s="29" t="s">
        <v>894</v>
      </c>
    </row>
    <row r="234" spans="1:63" s="1" customFormat="1" ht="21.75" customHeight="1">
      <c r="A234" s="48" t="s">
        <v>895</v>
      </c>
      <c r="B234" s="48" t="s">
        <v>46</v>
      </c>
      <c r="C234" s="49" t="s">
        <v>896</v>
      </c>
      <c r="D234" s="50" t="s">
        <v>897</v>
      </c>
      <c r="E234" s="51" t="s">
        <v>102</v>
      </c>
      <c r="F234" s="23">
        <v>0</v>
      </c>
      <c r="G234" s="53">
        <v>472</v>
      </c>
      <c r="H234" s="53">
        <f t="shared" si="160"/>
        <v>0</v>
      </c>
      <c r="I234" s="24"/>
      <c r="J234" s="5"/>
      <c r="K234" s="25" t="s">
        <v>0</v>
      </c>
      <c r="L234" s="26" t="s">
        <v>12</v>
      </c>
      <c r="M234" s="27">
        <v>0.9</v>
      </c>
      <c r="N234" s="27">
        <f t="shared" si="161"/>
        <v>0</v>
      </c>
      <c r="O234" s="27">
        <v>0</v>
      </c>
      <c r="P234" s="27">
        <f t="shared" si="162"/>
        <v>0</v>
      </c>
      <c r="Q234" s="27">
        <v>1.2999999999999999E-2</v>
      </c>
      <c r="R234" s="28">
        <f t="shared" si="163"/>
        <v>0</v>
      </c>
      <c r="AP234" s="29" t="s">
        <v>112</v>
      </c>
      <c r="AR234" s="29" t="s">
        <v>46</v>
      </c>
      <c r="AS234" s="29" t="s">
        <v>27</v>
      </c>
      <c r="AW234" s="4" t="s">
        <v>44</v>
      </c>
      <c r="BC234" s="30">
        <f t="shared" si="164"/>
        <v>0</v>
      </c>
      <c r="BD234" s="30">
        <f t="shared" si="165"/>
        <v>0</v>
      </c>
      <c r="BE234" s="30">
        <f t="shared" si="166"/>
        <v>0</v>
      </c>
      <c r="BF234" s="30">
        <f t="shared" si="167"/>
        <v>0</v>
      </c>
      <c r="BG234" s="30">
        <f t="shared" si="168"/>
        <v>0</v>
      </c>
      <c r="BH234" s="4" t="s">
        <v>25</v>
      </c>
      <c r="BI234" s="30">
        <f t="shared" si="169"/>
        <v>0</v>
      </c>
      <c r="BJ234" s="4" t="s">
        <v>112</v>
      </c>
      <c r="BK234" s="29" t="s">
        <v>898</v>
      </c>
    </row>
    <row r="235" spans="1:63" s="1" customFormat="1" ht="24.25" customHeight="1">
      <c r="A235" s="48" t="s">
        <v>899</v>
      </c>
      <c r="B235" s="48" t="s">
        <v>46</v>
      </c>
      <c r="C235" s="49" t="s">
        <v>900</v>
      </c>
      <c r="D235" s="50" t="s">
        <v>901</v>
      </c>
      <c r="E235" s="51" t="s">
        <v>102</v>
      </c>
      <c r="F235" s="23">
        <v>0</v>
      </c>
      <c r="G235" s="53">
        <v>624</v>
      </c>
      <c r="H235" s="53">
        <f t="shared" si="160"/>
        <v>0</v>
      </c>
      <c r="I235" s="24"/>
      <c r="J235" s="5"/>
      <c r="K235" s="25" t="s">
        <v>0</v>
      </c>
      <c r="L235" s="26" t="s">
        <v>12</v>
      </c>
      <c r="M235" s="27">
        <v>1.19</v>
      </c>
      <c r="N235" s="27">
        <f t="shared" si="161"/>
        <v>0</v>
      </c>
      <c r="O235" s="27">
        <v>0</v>
      </c>
      <c r="P235" s="27">
        <f t="shared" si="162"/>
        <v>0</v>
      </c>
      <c r="Q235" s="27">
        <v>1.4999999999999999E-2</v>
      </c>
      <c r="R235" s="28">
        <f t="shared" si="163"/>
        <v>0</v>
      </c>
      <c r="AP235" s="29" t="s">
        <v>112</v>
      </c>
      <c r="AR235" s="29" t="s">
        <v>46</v>
      </c>
      <c r="AS235" s="29" t="s">
        <v>27</v>
      </c>
      <c r="AW235" s="4" t="s">
        <v>44</v>
      </c>
      <c r="BC235" s="30">
        <f t="shared" si="164"/>
        <v>0</v>
      </c>
      <c r="BD235" s="30">
        <f t="shared" si="165"/>
        <v>0</v>
      </c>
      <c r="BE235" s="30">
        <f t="shared" si="166"/>
        <v>0</v>
      </c>
      <c r="BF235" s="30">
        <f t="shared" si="167"/>
        <v>0</v>
      </c>
      <c r="BG235" s="30">
        <f t="shared" si="168"/>
        <v>0</v>
      </c>
      <c r="BH235" s="4" t="s">
        <v>25</v>
      </c>
      <c r="BI235" s="30">
        <f t="shared" si="169"/>
        <v>0</v>
      </c>
      <c r="BJ235" s="4" t="s">
        <v>112</v>
      </c>
      <c r="BK235" s="29" t="s">
        <v>902</v>
      </c>
    </row>
    <row r="236" spans="1:63" s="1" customFormat="1" ht="21.75" customHeight="1">
      <c r="A236" s="48" t="s">
        <v>903</v>
      </c>
      <c r="B236" s="48" t="s">
        <v>46</v>
      </c>
      <c r="C236" s="49" t="s">
        <v>904</v>
      </c>
      <c r="D236" s="50" t="s">
        <v>905</v>
      </c>
      <c r="E236" s="51" t="s">
        <v>102</v>
      </c>
      <c r="F236" s="23">
        <v>0</v>
      </c>
      <c r="G236" s="53">
        <v>1950</v>
      </c>
      <c r="H236" s="53">
        <f t="shared" si="160"/>
        <v>0</v>
      </c>
      <c r="I236" s="24"/>
      <c r="J236" s="5"/>
      <c r="K236" s="25" t="s">
        <v>0</v>
      </c>
      <c r="L236" s="26" t="s">
        <v>12</v>
      </c>
      <c r="M236" s="27">
        <v>3.82</v>
      </c>
      <c r="N236" s="27">
        <f t="shared" si="161"/>
        <v>0</v>
      </c>
      <c r="O236" s="27">
        <v>3.3E-4</v>
      </c>
      <c r="P236" s="27">
        <f t="shared" si="162"/>
        <v>0</v>
      </c>
      <c r="Q236" s="27">
        <v>0</v>
      </c>
      <c r="R236" s="28">
        <f t="shared" si="163"/>
        <v>0</v>
      </c>
      <c r="AP236" s="29" t="s">
        <v>112</v>
      </c>
      <c r="AR236" s="29" t="s">
        <v>46</v>
      </c>
      <c r="AS236" s="29" t="s">
        <v>27</v>
      </c>
      <c r="AW236" s="4" t="s">
        <v>44</v>
      </c>
      <c r="BC236" s="30">
        <f t="shared" si="164"/>
        <v>0</v>
      </c>
      <c r="BD236" s="30">
        <f t="shared" si="165"/>
        <v>0</v>
      </c>
      <c r="BE236" s="30">
        <f t="shared" si="166"/>
        <v>0</v>
      </c>
      <c r="BF236" s="30">
        <f t="shared" si="167"/>
        <v>0</v>
      </c>
      <c r="BG236" s="30">
        <f t="shared" si="168"/>
        <v>0</v>
      </c>
      <c r="BH236" s="4" t="s">
        <v>25</v>
      </c>
      <c r="BI236" s="30">
        <f t="shared" si="169"/>
        <v>0</v>
      </c>
      <c r="BJ236" s="4" t="s">
        <v>112</v>
      </c>
      <c r="BK236" s="29" t="s">
        <v>906</v>
      </c>
    </row>
    <row r="237" spans="1:63" s="1" customFormat="1" ht="33" customHeight="1">
      <c r="A237" s="54" t="s">
        <v>907</v>
      </c>
      <c r="B237" s="54" t="s">
        <v>86</v>
      </c>
      <c r="C237" s="55" t="s">
        <v>908</v>
      </c>
      <c r="D237" s="56" t="s">
        <v>909</v>
      </c>
      <c r="E237" s="57" t="s">
        <v>102</v>
      </c>
      <c r="F237" s="31">
        <v>0</v>
      </c>
      <c r="G237" s="58">
        <v>14000</v>
      </c>
      <c r="H237" s="58">
        <f t="shared" si="160"/>
        <v>0</v>
      </c>
      <c r="I237" s="32"/>
      <c r="J237" s="33"/>
      <c r="K237" s="34" t="s">
        <v>0</v>
      </c>
      <c r="L237" s="35" t="s">
        <v>12</v>
      </c>
      <c r="M237" s="27">
        <v>0</v>
      </c>
      <c r="N237" s="27">
        <f t="shared" si="161"/>
        <v>0</v>
      </c>
      <c r="O237" s="27">
        <v>7.6999999999999999E-2</v>
      </c>
      <c r="P237" s="27">
        <f t="shared" si="162"/>
        <v>0</v>
      </c>
      <c r="Q237" s="27">
        <v>0</v>
      </c>
      <c r="R237" s="28">
        <f t="shared" si="163"/>
        <v>0</v>
      </c>
      <c r="AP237" s="29" t="s">
        <v>175</v>
      </c>
      <c r="AR237" s="29" t="s">
        <v>86</v>
      </c>
      <c r="AS237" s="29" t="s">
        <v>27</v>
      </c>
      <c r="AW237" s="4" t="s">
        <v>44</v>
      </c>
      <c r="BC237" s="30">
        <f t="shared" si="164"/>
        <v>0</v>
      </c>
      <c r="BD237" s="30">
        <f t="shared" si="165"/>
        <v>0</v>
      </c>
      <c r="BE237" s="30">
        <f t="shared" si="166"/>
        <v>0</v>
      </c>
      <c r="BF237" s="30">
        <f t="shared" si="167"/>
        <v>0</v>
      </c>
      <c r="BG237" s="30">
        <f t="shared" si="168"/>
        <v>0</v>
      </c>
      <c r="BH237" s="4" t="s">
        <v>25</v>
      </c>
      <c r="BI237" s="30">
        <f t="shared" si="169"/>
        <v>0</v>
      </c>
      <c r="BJ237" s="4" t="s">
        <v>112</v>
      </c>
      <c r="BK237" s="29" t="s">
        <v>910</v>
      </c>
    </row>
    <row r="238" spans="1:63" s="1" customFormat="1" ht="24.25" customHeight="1">
      <c r="A238" s="48" t="s">
        <v>911</v>
      </c>
      <c r="B238" s="48" t="s">
        <v>46</v>
      </c>
      <c r="C238" s="49" t="s">
        <v>912</v>
      </c>
      <c r="D238" s="50" t="s">
        <v>913</v>
      </c>
      <c r="E238" s="51" t="s">
        <v>102</v>
      </c>
      <c r="F238" s="23">
        <v>0</v>
      </c>
      <c r="G238" s="53">
        <v>2510</v>
      </c>
      <c r="H238" s="53">
        <f t="shared" si="160"/>
        <v>0</v>
      </c>
      <c r="I238" s="24"/>
      <c r="J238" s="5"/>
      <c r="K238" s="25" t="s">
        <v>0</v>
      </c>
      <c r="L238" s="26" t="s">
        <v>12</v>
      </c>
      <c r="M238" s="27">
        <v>4.74</v>
      </c>
      <c r="N238" s="27">
        <f t="shared" si="161"/>
        <v>0</v>
      </c>
      <c r="O238" s="27">
        <v>5.5999999999999995E-4</v>
      </c>
      <c r="P238" s="27">
        <f t="shared" si="162"/>
        <v>0</v>
      </c>
      <c r="Q238" s="27">
        <v>0</v>
      </c>
      <c r="R238" s="28">
        <f t="shared" si="163"/>
        <v>0</v>
      </c>
      <c r="AP238" s="29" t="s">
        <v>112</v>
      </c>
      <c r="AR238" s="29" t="s">
        <v>46</v>
      </c>
      <c r="AS238" s="29" t="s">
        <v>27</v>
      </c>
      <c r="AW238" s="4" t="s">
        <v>44</v>
      </c>
      <c r="BC238" s="30">
        <f t="shared" si="164"/>
        <v>0</v>
      </c>
      <c r="BD238" s="30">
        <f t="shared" si="165"/>
        <v>0</v>
      </c>
      <c r="BE238" s="30">
        <f t="shared" si="166"/>
        <v>0</v>
      </c>
      <c r="BF238" s="30">
        <f t="shared" si="167"/>
        <v>0</v>
      </c>
      <c r="BG238" s="30">
        <f t="shared" si="168"/>
        <v>0</v>
      </c>
      <c r="BH238" s="4" t="s">
        <v>25</v>
      </c>
      <c r="BI238" s="30">
        <f t="shared" si="169"/>
        <v>0</v>
      </c>
      <c r="BJ238" s="4" t="s">
        <v>112</v>
      </c>
      <c r="BK238" s="29" t="s">
        <v>914</v>
      </c>
    </row>
    <row r="239" spans="1:63" s="1" customFormat="1" ht="33" customHeight="1">
      <c r="A239" s="54" t="s">
        <v>915</v>
      </c>
      <c r="B239" s="54" t="s">
        <v>86</v>
      </c>
      <c r="C239" s="55" t="s">
        <v>916</v>
      </c>
      <c r="D239" s="56" t="s">
        <v>917</v>
      </c>
      <c r="E239" s="57" t="s">
        <v>102</v>
      </c>
      <c r="F239" s="31">
        <v>0</v>
      </c>
      <c r="G239" s="58">
        <v>27600</v>
      </c>
      <c r="H239" s="58">
        <f t="shared" si="160"/>
        <v>0</v>
      </c>
      <c r="I239" s="32"/>
      <c r="J239" s="33"/>
      <c r="K239" s="34" t="s">
        <v>0</v>
      </c>
      <c r="L239" s="35" t="s">
        <v>12</v>
      </c>
      <c r="M239" s="27">
        <v>0</v>
      </c>
      <c r="N239" s="27">
        <f t="shared" si="161"/>
        <v>0</v>
      </c>
      <c r="O239" s="27">
        <v>0.13600000000000001</v>
      </c>
      <c r="P239" s="27">
        <f t="shared" si="162"/>
        <v>0</v>
      </c>
      <c r="Q239" s="27">
        <v>0</v>
      </c>
      <c r="R239" s="28">
        <f t="shared" si="163"/>
        <v>0</v>
      </c>
      <c r="AP239" s="29" t="s">
        <v>175</v>
      </c>
      <c r="AR239" s="29" t="s">
        <v>86</v>
      </c>
      <c r="AS239" s="29" t="s">
        <v>27</v>
      </c>
      <c r="AW239" s="4" t="s">
        <v>44</v>
      </c>
      <c r="BC239" s="30">
        <f t="shared" si="164"/>
        <v>0</v>
      </c>
      <c r="BD239" s="30">
        <f t="shared" si="165"/>
        <v>0</v>
      </c>
      <c r="BE239" s="30">
        <f t="shared" si="166"/>
        <v>0</v>
      </c>
      <c r="BF239" s="30">
        <f t="shared" si="167"/>
        <v>0</v>
      </c>
      <c r="BG239" s="30">
        <f t="shared" si="168"/>
        <v>0</v>
      </c>
      <c r="BH239" s="4" t="s">
        <v>25</v>
      </c>
      <c r="BI239" s="30">
        <f t="shared" si="169"/>
        <v>0</v>
      </c>
      <c r="BJ239" s="4" t="s">
        <v>112</v>
      </c>
      <c r="BK239" s="29" t="s">
        <v>918</v>
      </c>
    </row>
    <row r="240" spans="1:63" s="1" customFormat="1" ht="24.25" customHeight="1">
      <c r="A240" s="48" t="s">
        <v>919</v>
      </c>
      <c r="B240" s="48" t="s">
        <v>46</v>
      </c>
      <c r="C240" s="49" t="s">
        <v>920</v>
      </c>
      <c r="D240" s="50" t="s">
        <v>921</v>
      </c>
      <c r="E240" s="51" t="s">
        <v>647</v>
      </c>
      <c r="F240" s="23">
        <v>0</v>
      </c>
      <c r="G240" s="53">
        <v>170</v>
      </c>
      <c r="H240" s="53">
        <f t="shared" si="160"/>
        <v>0</v>
      </c>
      <c r="I240" s="24"/>
      <c r="J240" s="5"/>
      <c r="K240" s="25" t="s">
        <v>0</v>
      </c>
      <c r="L240" s="26" t="s">
        <v>12</v>
      </c>
      <c r="M240" s="27">
        <v>0.28199999999999997</v>
      </c>
      <c r="N240" s="27">
        <f t="shared" si="161"/>
        <v>0</v>
      </c>
      <c r="O240" s="27">
        <v>6.9999999999999994E-5</v>
      </c>
      <c r="P240" s="27">
        <f t="shared" si="162"/>
        <v>0</v>
      </c>
      <c r="Q240" s="27">
        <v>0</v>
      </c>
      <c r="R240" s="28">
        <f t="shared" si="163"/>
        <v>0</v>
      </c>
      <c r="AP240" s="29" t="s">
        <v>112</v>
      </c>
      <c r="AR240" s="29" t="s">
        <v>46</v>
      </c>
      <c r="AS240" s="29" t="s">
        <v>27</v>
      </c>
      <c r="AW240" s="4" t="s">
        <v>44</v>
      </c>
      <c r="BC240" s="30">
        <f t="shared" si="164"/>
        <v>0</v>
      </c>
      <c r="BD240" s="30">
        <f t="shared" si="165"/>
        <v>0</v>
      </c>
      <c r="BE240" s="30">
        <f t="shared" si="166"/>
        <v>0</v>
      </c>
      <c r="BF240" s="30">
        <f t="shared" si="167"/>
        <v>0</v>
      </c>
      <c r="BG240" s="30">
        <f t="shared" si="168"/>
        <v>0</v>
      </c>
      <c r="BH240" s="4" t="s">
        <v>25</v>
      </c>
      <c r="BI240" s="30">
        <f t="shared" si="169"/>
        <v>0</v>
      </c>
      <c r="BJ240" s="4" t="s">
        <v>112</v>
      </c>
      <c r="BK240" s="29" t="s">
        <v>922</v>
      </c>
    </row>
    <row r="241" spans="1:63" s="1" customFormat="1" ht="24.25" customHeight="1">
      <c r="A241" s="48" t="s">
        <v>923</v>
      </c>
      <c r="B241" s="48" t="s">
        <v>46</v>
      </c>
      <c r="C241" s="49" t="s">
        <v>924</v>
      </c>
      <c r="D241" s="50" t="s">
        <v>925</v>
      </c>
      <c r="E241" s="51" t="s">
        <v>647</v>
      </c>
      <c r="F241" s="23">
        <v>0</v>
      </c>
      <c r="G241" s="53">
        <v>129</v>
      </c>
      <c r="H241" s="53">
        <f t="shared" si="160"/>
        <v>0</v>
      </c>
      <c r="I241" s="24"/>
      <c r="J241" s="5"/>
      <c r="K241" s="25" t="s">
        <v>0</v>
      </c>
      <c r="L241" s="26" t="s">
        <v>12</v>
      </c>
      <c r="M241" s="27">
        <v>0.21099999999999999</v>
      </c>
      <c r="N241" s="27">
        <f t="shared" si="161"/>
        <v>0</v>
      </c>
      <c r="O241" s="27">
        <v>6.0000000000000002E-5</v>
      </c>
      <c r="P241" s="27">
        <f t="shared" si="162"/>
        <v>0</v>
      </c>
      <c r="Q241" s="27">
        <v>0</v>
      </c>
      <c r="R241" s="28">
        <f t="shared" si="163"/>
        <v>0</v>
      </c>
      <c r="AP241" s="29" t="s">
        <v>112</v>
      </c>
      <c r="AR241" s="29" t="s">
        <v>46</v>
      </c>
      <c r="AS241" s="29" t="s">
        <v>27</v>
      </c>
      <c r="AW241" s="4" t="s">
        <v>44</v>
      </c>
      <c r="BC241" s="30">
        <f t="shared" si="164"/>
        <v>0</v>
      </c>
      <c r="BD241" s="30">
        <f t="shared" si="165"/>
        <v>0</v>
      </c>
      <c r="BE241" s="30">
        <f t="shared" si="166"/>
        <v>0</v>
      </c>
      <c r="BF241" s="30">
        <f t="shared" si="167"/>
        <v>0</v>
      </c>
      <c r="BG241" s="30">
        <f t="shared" si="168"/>
        <v>0</v>
      </c>
      <c r="BH241" s="4" t="s">
        <v>25</v>
      </c>
      <c r="BI241" s="30">
        <f t="shared" si="169"/>
        <v>0</v>
      </c>
      <c r="BJ241" s="4" t="s">
        <v>112</v>
      </c>
      <c r="BK241" s="29" t="s">
        <v>926</v>
      </c>
    </row>
    <row r="242" spans="1:63" s="1" customFormat="1" ht="24.25" customHeight="1">
      <c r="A242" s="48" t="s">
        <v>927</v>
      </c>
      <c r="B242" s="48" t="s">
        <v>46</v>
      </c>
      <c r="C242" s="49" t="s">
        <v>928</v>
      </c>
      <c r="D242" s="50" t="s">
        <v>929</v>
      </c>
      <c r="E242" s="51" t="s">
        <v>647</v>
      </c>
      <c r="F242" s="23">
        <v>0</v>
      </c>
      <c r="G242" s="53">
        <v>93.8</v>
      </c>
      <c r="H242" s="53">
        <f t="shared" si="160"/>
        <v>0</v>
      </c>
      <c r="I242" s="24"/>
      <c r="J242" s="5"/>
      <c r="K242" s="25" t="s">
        <v>0</v>
      </c>
      <c r="L242" s="26" t="s">
        <v>12</v>
      </c>
      <c r="M242" s="27">
        <v>0.14599999999999999</v>
      </c>
      <c r="N242" s="27">
        <f t="shared" si="161"/>
        <v>0</v>
      </c>
      <c r="O242" s="27">
        <v>6.0000000000000002E-5</v>
      </c>
      <c r="P242" s="27">
        <f t="shared" si="162"/>
        <v>0</v>
      </c>
      <c r="Q242" s="27">
        <v>0</v>
      </c>
      <c r="R242" s="28">
        <f t="shared" si="163"/>
        <v>0</v>
      </c>
      <c r="AP242" s="29" t="s">
        <v>112</v>
      </c>
      <c r="AR242" s="29" t="s">
        <v>46</v>
      </c>
      <c r="AS242" s="29" t="s">
        <v>27</v>
      </c>
      <c r="AW242" s="4" t="s">
        <v>44</v>
      </c>
      <c r="BC242" s="30">
        <f t="shared" si="164"/>
        <v>0</v>
      </c>
      <c r="BD242" s="30">
        <f t="shared" si="165"/>
        <v>0</v>
      </c>
      <c r="BE242" s="30">
        <f t="shared" si="166"/>
        <v>0</v>
      </c>
      <c r="BF242" s="30">
        <f t="shared" si="167"/>
        <v>0</v>
      </c>
      <c r="BG242" s="30">
        <f t="shared" si="168"/>
        <v>0</v>
      </c>
      <c r="BH242" s="4" t="s">
        <v>25</v>
      </c>
      <c r="BI242" s="30">
        <f t="shared" si="169"/>
        <v>0</v>
      </c>
      <c r="BJ242" s="4" t="s">
        <v>112</v>
      </c>
      <c r="BK242" s="29" t="s">
        <v>930</v>
      </c>
    </row>
    <row r="243" spans="1:63" s="1" customFormat="1" ht="24.25" customHeight="1">
      <c r="A243" s="48" t="s">
        <v>931</v>
      </c>
      <c r="B243" s="48" t="s">
        <v>46</v>
      </c>
      <c r="C243" s="49" t="s">
        <v>932</v>
      </c>
      <c r="D243" s="50" t="s">
        <v>933</v>
      </c>
      <c r="E243" s="51" t="s">
        <v>647</v>
      </c>
      <c r="F243" s="23">
        <v>0</v>
      </c>
      <c r="G243" s="53">
        <v>63.6</v>
      </c>
      <c r="H243" s="53">
        <f t="shared" si="160"/>
        <v>0</v>
      </c>
      <c r="I243" s="24"/>
      <c r="J243" s="5"/>
      <c r="K243" s="25" t="s">
        <v>0</v>
      </c>
      <c r="L243" s="26" t="s">
        <v>12</v>
      </c>
      <c r="M243" s="27">
        <v>9.6000000000000002E-2</v>
      </c>
      <c r="N243" s="27">
        <f t="shared" si="161"/>
        <v>0</v>
      </c>
      <c r="O243" s="27">
        <v>5.0000000000000002E-5</v>
      </c>
      <c r="P243" s="27">
        <f t="shared" si="162"/>
        <v>0</v>
      </c>
      <c r="Q243" s="27">
        <v>0</v>
      </c>
      <c r="R243" s="28">
        <f t="shared" si="163"/>
        <v>0</v>
      </c>
      <c r="AP243" s="29" t="s">
        <v>112</v>
      </c>
      <c r="AR243" s="29" t="s">
        <v>46</v>
      </c>
      <c r="AS243" s="29" t="s">
        <v>27</v>
      </c>
      <c r="AW243" s="4" t="s">
        <v>44</v>
      </c>
      <c r="BC243" s="30">
        <f t="shared" si="164"/>
        <v>0</v>
      </c>
      <c r="BD243" s="30">
        <f t="shared" si="165"/>
        <v>0</v>
      </c>
      <c r="BE243" s="30">
        <f t="shared" si="166"/>
        <v>0</v>
      </c>
      <c r="BF243" s="30">
        <f t="shared" si="167"/>
        <v>0</v>
      </c>
      <c r="BG243" s="30">
        <f t="shared" si="168"/>
        <v>0</v>
      </c>
      <c r="BH243" s="4" t="s">
        <v>25</v>
      </c>
      <c r="BI243" s="30">
        <f t="shared" si="169"/>
        <v>0</v>
      </c>
      <c r="BJ243" s="4" t="s">
        <v>112</v>
      </c>
      <c r="BK243" s="29" t="s">
        <v>934</v>
      </c>
    </row>
    <row r="244" spans="1:63" s="1" customFormat="1" ht="24.25" customHeight="1">
      <c r="A244" s="48" t="s">
        <v>935</v>
      </c>
      <c r="B244" s="48" t="s">
        <v>46</v>
      </c>
      <c r="C244" s="49" t="s">
        <v>936</v>
      </c>
      <c r="D244" s="50" t="s">
        <v>937</v>
      </c>
      <c r="E244" s="51" t="s">
        <v>647</v>
      </c>
      <c r="F244" s="23">
        <v>0</v>
      </c>
      <c r="G244" s="53">
        <v>56.6</v>
      </c>
      <c r="H244" s="53">
        <f t="shared" si="160"/>
        <v>0</v>
      </c>
      <c r="I244" s="24"/>
      <c r="J244" s="5"/>
      <c r="K244" s="25" t="s">
        <v>0</v>
      </c>
      <c r="L244" s="26" t="s">
        <v>12</v>
      </c>
      <c r="M244" s="27">
        <v>8.2000000000000003E-2</v>
      </c>
      <c r="N244" s="27">
        <f t="shared" si="161"/>
        <v>0</v>
      </c>
      <c r="O244" s="27">
        <v>5.0000000000000002E-5</v>
      </c>
      <c r="P244" s="27">
        <f t="shared" si="162"/>
        <v>0</v>
      </c>
      <c r="Q244" s="27">
        <v>0</v>
      </c>
      <c r="R244" s="28">
        <f t="shared" si="163"/>
        <v>0</v>
      </c>
      <c r="AP244" s="29" t="s">
        <v>112</v>
      </c>
      <c r="AR244" s="29" t="s">
        <v>46</v>
      </c>
      <c r="AS244" s="29" t="s">
        <v>27</v>
      </c>
      <c r="AW244" s="4" t="s">
        <v>44</v>
      </c>
      <c r="BC244" s="30">
        <f t="shared" si="164"/>
        <v>0</v>
      </c>
      <c r="BD244" s="30">
        <f t="shared" si="165"/>
        <v>0</v>
      </c>
      <c r="BE244" s="30">
        <f t="shared" si="166"/>
        <v>0</v>
      </c>
      <c r="BF244" s="30">
        <f t="shared" si="167"/>
        <v>0</v>
      </c>
      <c r="BG244" s="30">
        <f t="shared" si="168"/>
        <v>0</v>
      </c>
      <c r="BH244" s="4" t="s">
        <v>25</v>
      </c>
      <c r="BI244" s="30">
        <f t="shared" si="169"/>
        <v>0</v>
      </c>
      <c r="BJ244" s="4" t="s">
        <v>112</v>
      </c>
      <c r="BK244" s="29" t="s">
        <v>938</v>
      </c>
    </row>
    <row r="245" spans="1:63" s="1" customFormat="1" ht="24.25" customHeight="1">
      <c r="A245" s="48" t="s">
        <v>939</v>
      </c>
      <c r="B245" s="48" t="s">
        <v>46</v>
      </c>
      <c r="C245" s="49" t="s">
        <v>940</v>
      </c>
      <c r="D245" s="50" t="s">
        <v>941</v>
      </c>
      <c r="E245" s="51" t="s">
        <v>647</v>
      </c>
      <c r="F245" s="23">
        <v>0</v>
      </c>
      <c r="G245" s="53">
        <v>52</v>
      </c>
      <c r="H245" s="53">
        <f t="shared" si="160"/>
        <v>0</v>
      </c>
      <c r="I245" s="24"/>
      <c r="J245" s="5"/>
      <c r="K245" s="25" t="s">
        <v>0</v>
      </c>
      <c r="L245" s="26" t="s">
        <v>12</v>
      </c>
      <c r="M245" s="27">
        <v>7.4999999999999997E-2</v>
      </c>
      <c r="N245" s="27">
        <f t="shared" si="161"/>
        <v>0</v>
      </c>
      <c r="O245" s="27">
        <v>5.0000000000000002E-5</v>
      </c>
      <c r="P245" s="27">
        <f t="shared" si="162"/>
        <v>0</v>
      </c>
      <c r="Q245" s="27">
        <v>0</v>
      </c>
      <c r="R245" s="28">
        <f t="shared" si="163"/>
        <v>0</v>
      </c>
      <c r="AP245" s="29" t="s">
        <v>112</v>
      </c>
      <c r="AR245" s="29" t="s">
        <v>46</v>
      </c>
      <c r="AS245" s="29" t="s">
        <v>27</v>
      </c>
      <c r="AW245" s="4" t="s">
        <v>44</v>
      </c>
      <c r="BC245" s="30">
        <f t="shared" si="164"/>
        <v>0</v>
      </c>
      <c r="BD245" s="30">
        <f t="shared" si="165"/>
        <v>0</v>
      </c>
      <c r="BE245" s="30">
        <f t="shared" si="166"/>
        <v>0</v>
      </c>
      <c r="BF245" s="30">
        <f t="shared" si="167"/>
        <v>0</v>
      </c>
      <c r="BG245" s="30">
        <f t="shared" si="168"/>
        <v>0</v>
      </c>
      <c r="BH245" s="4" t="s">
        <v>25</v>
      </c>
      <c r="BI245" s="30">
        <f t="shared" si="169"/>
        <v>0</v>
      </c>
      <c r="BJ245" s="4" t="s">
        <v>112</v>
      </c>
      <c r="BK245" s="29" t="s">
        <v>942</v>
      </c>
    </row>
    <row r="246" spans="1:63" s="3" customFormat="1" ht="22.9" customHeight="1">
      <c r="B246" s="17" t="s">
        <v>17</v>
      </c>
      <c r="C246" s="45" t="s">
        <v>943</v>
      </c>
      <c r="D246" s="45" t="s">
        <v>944</v>
      </c>
      <c r="E246" s="46"/>
      <c r="F246" s="46"/>
      <c r="G246" s="46"/>
      <c r="H246" s="47">
        <f>BI246</f>
        <v>0</v>
      </c>
      <c r="J246" s="16"/>
      <c r="K246" s="18"/>
      <c r="N246" s="19">
        <f>SUM(N247:N248)</f>
        <v>0</v>
      </c>
      <c r="P246" s="19">
        <f>SUM(P247:P248)</f>
        <v>0</v>
      </c>
      <c r="R246" s="20">
        <f>SUM(R247:R248)</f>
        <v>0</v>
      </c>
      <c r="AP246" s="17" t="s">
        <v>27</v>
      </c>
      <c r="AR246" s="21" t="s">
        <v>17</v>
      </c>
      <c r="AS246" s="21" t="s">
        <v>25</v>
      </c>
      <c r="AW246" s="17" t="s">
        <v>44</v>
      </c>
      <c r="BI246" s="22">
        <f>SUM(BI247:BI248)</f>
        <v>0</v>
      </c>
    </row>
    <row r="247" spans="1:63" s="1" customFormat="1" ht="24.25" customHeight="1">
      <c r="A247" s="48" t="s">
        <v>945</v>
      </c>
      <c r="B247" s="48" t="s">
        <v>46</v>
      </c>
      <c r="C247" s="49" t="s">
        <v>946</v>
      </c>
      <c r="D247" s="50" t="s">
        <v>947</v>
      </c>
      <c r="E247" s="51" t="s">
        <v>83</v>
      </c>
      <c r="F247" s="23">
        <v>0</v>
      </c>
      <c r="G247" s="53">
        <v>735</v>
      </c>
      <c r="H247" s="53">
        <f>ROUND(G247*F247,2)</f>
        <v>0</v>
      </c>
      <c r="I247" s="24"/>
      <c r="J247" s="5"/>
      <c r="K247" s="25" t="s">
        <v>0</v>
      </c>
      <c r="L247" s="26" t="s">
        <v>12</v>
      </c>
      <c r="M247" s="27">
        <v>0.21</v>
      </c>
      <c r="N247" s="27">
        <f>M247*F247</f>
        <v>0</v>
      </c>
      <c r="O247" s="27">
        <v>1.25E-3</v>
      </c>
      <c r="P247" s="27">
        <f>O247*F247</f>
        <v>0</v>
      </c>
      <c r="Q247" s="27">
        <v>0</v>
      </c>
      <c r="R247" s="28">
        <f>Q247*F247</f>
        <v>0</v>
      </c>
      <c r="AP247" s="29" t="s">
        <v>112</v>
      </c>
      <c r="AR247" s="29" t="s">
        <v>46</v>
      </c>
      <c r="AS247" s="29" t="s">
        <v>27</v>
      </c>
      <c r="AW247" s="4" t="s">
        <v>44</v>
      </c>
      <c r="BC247" s="30">
        <f>IF(L247="základní",H247,0)</f>
        <v>0</v>
      </c>
      <c r="BD247" s="30">
        <f>IF(L247="snížená",H247,0)</f>
        <v>0</v>
      </c>
      <c r="BE247" s="30">
        <f>IF(L247="zákl. přenesená",H247,0)</f>
        <v>0</v>
      </c>
      <c r="BF247" s="30">
        <f>IF(L247="sníž. přenesená",H247,0)</f>
        <v>0</v>
      </c>
      <c r="BG247" s="30">
        <f>IF(L247="nulová",H247,0)</f>
        <v>0</v>
      </c>
      <c r="BH247" s="4" t="s">
        <v>25</v>
      </c>
      <c r="BI247" s="30">
        <f>ROUND(G247*F247,2)</f>
        <v>0</v>
      </c>
      <c r="BJ247" s="4" t="s">
        <v>112</v>
      </c>
      <c r="BK247" s="29" t="s">
        <v>948</v>
      </c>
    </row>
    <row r="248" spans="1:63" s="1" customFormat="1" ht="16.5" customHeight="1">
      <c r="A248" s="48" t="s">
        <v>949</v>
      </c>
      <c r="B248" s="48" t="s">
        <v>46</v>
      </c>
      <c r="C248" s="49" t="s">
        <v>950</v>
      </c>
      <c r="D248" s="50" t="s">
        <v>951</v>
      </c>
      <c r="E248" s="51" t="s">
        <v>83</v>
      </c>
      <c r="F248" s="23">
        <v>0</v>
      </c>
      <c r="G248" s="53">
        <v>250</v>
      </c>
      <c r="H248" s="53">
        <f>ROUND(G248*F248,2)</f>
        <v>0</v>
      </c>
      <c r="I248" s="24"/>
      <c r="J248" s="5"/>
      <c r="K248" s="25" t="s">
        <v>0</v>
      </c>
      <c r="L248" s="26" t="s">
        <v>12</v>
      </c>
      <c r="M248" s="27">
        <v>0.21099999999999999</v>
      </c>
      <c r="N248" s="27">
        <f>M248*F248</f>
        <v>0</v>
      </c>
      <c r="O248" s="27">
        <v>2.4000000000000001E-4</v>
      </c>
      <c r="P248" s="27">
        <f>O248*F248</f>
        <v>0</v>
      </c>
      <c r="Q248" s="27">
        <v>0</v>
      </c>
      <c r="R248" s="28">
        <f>Q248*F248</f>
        <v>0</v>
      </c>
      <c r="AP248" s="29" t="s">
        <v>112</v>
      </c>
      <c r="AR248" s="29" t="s">
        <v>46</v>
      </c>
      <c r="AS248" s="29" t="s">
        <v>27</v>
      </c>
      <c r="AW248" s="4" t="s">
        <v>44</v>
      </c>
      <c r="BC248" s="30">
        <f>IF(L248="základní",H248,0)</f>
        <v>0</v>
      </c>
      <c r="BD248" s="30">
        <f>IF(L248="snížená",H248,0)</f>
        <v>0</v>
      </c>
      <c r="BE248" s="30">
        <f>IF(L248="zákl. přenesená",H248,0)</f>
        <v>0</v>
      </c>
      <c r="BF248" s="30">
        <f>IF(L248="sníž. přenesená",H248,0)</f>
        <v>0</v>
      </c>
      <c r="BG248" s="30">
        <f>IF(L248="nulová",H248,0)</f>
        <v>0</v>
      </c>
      <c r="BH248" s="4" t="s">
        <v>25</v>
      </c>
      <c r="BI248" s="30">
        <f>ROUND(G248*F248,2)</f>
        <v>0</v>
      </c>
      <c r="BJ248" s="4" t="s">
        <v>112</v>
      </c>
      <c r="BK248" s="29" t="s">
        <v>952</v>
      </c>
    </row>
    <row r="249" spans="1:63" s="3" customFormat="1" ht="22.9" customHeight="1">
      <c r="B249" s="17" t="s">
        <v>17</v>
      </c>
      <c r="C249" s="45" t="s">
        <v>953</v>
      </c>
      <c r="D249" s="45" t="s">
        <v>954</v>
      </c>
      <c r="E249" s="46"/>
      <c r="F249" s="46"/>
      <c r="G249" s="46"/>
      <c r="H249" s="47">
        <f>BI249</f>
        <v>0</v>
      </c>
      <c r="J249" s="16"/>
      <c r="K249" s="18"/>
      <c r="N249" s="19">
        <f>SUM(N250:N256)</f>
        <v>0</v>
      </c>
      <c r="P249" s="19">
        <f>SUM(P250:P256)</f>
        <v>0</v>
      </c>
      <c r="R249" s="20">
        <f>SUM(R250:R256)</f>
        <v>0</v>
      </c>
      <c r="AP249" s="17" t="s">
        <v>27</v>
      </c>
      <c r="AR249" s="21" t="s">
        <v>17</v>
      </c>
      <c r="AS249" s="21" t="s">
        <v>25</v>
      </c>
      <c r="AW249" s="17" t="s">
        <v>44</v>
      </c>
      <c r="BI249" s="22">
        <f>SUM(BI250:BI256)</f>
        <v>0</v>
      </c>
    </row>
    <row r="250" spans="1:63" s="1" customFormat="1" ht="16.5" customHeight="1">
      <c r="A250" s="48" t="s">
        <v>955</v>
      </c>
      <c r="B250" s="48" t="s">
        <v>46</v>
      </c>
      <c r="C250" s="49" t="s">
        <v>956</v>
      </c>
      <c r="D250" s="50" t="s">
        <v>957</v>
      </c>
      <c r="E250" s="51" t="s">
        <v>83</v>
      </c>
      <c r="F250" s="23">
        <v>0</v>
      </c>
      <c r="G250" s="53">
        <v>63</v>
      </c>
      <c r="H250" s="53">
        <f t="shared" ref="H250:H256" si="170">ROUND(G250*F250,2)</f>
        <v>0</v>
      </c>
      <c r="I250" s="24"/>
      <c r="J250" s="5"/>
      <c r="K250" s="25" t="s">
        <v>0</v>
      </c>
      <c r="L250" s="26" t="s">
        <v>12</v>
      </c>
      <c r="M250" s="27">
        <v>4.3999999999999997E-2</v>
      </c>
      <c r="N250" s="27">
        <f t="shared" ref="N250:N256" si="171">M250*F250</f>
        <v>0</v>
      </c>
      <c r="O250" s="27">
        <v>2.9999999999999997E-4</v>
      </c>
      <c r="P250" s="27">
        <f t="shared" ref="P250:P256" si="172">O250*F250</f>
        <v>0</v>
      </c>
      <c r="Q250" s="27">
        <v>0</v>
      </c>
      <c r="R250" s="28">
        <f t="shared" ref="R250:R256" si="173">Q250*F250</f>
        <v>0</v>
      </c>
      <c r="AP250" s="29" t="s">
        <v>112</v>
      </c>
      <c r="AR250" s="29" t="s">
        <v>46</v>
      </c>
      <c r="AS250" s="29" t="s">
        <v>27</v>
      </c>
      <c r="AW250" s="4" t="s">
        <v>44</v>
      </c>
      <c r="BC250" s="30">
        <f t="shared" ref="BC250:BC256" si="174">IF(L250="základní",H250,0)</f>
        <v>0</v>
      </c>
      <c r="BD250" s="30">
        <f t="shared" ref="BD250:BD256" si="175">IF(L250="snížená",H250,0)</f>
        <v>0</v>
      </c>
      <c r="BE250" s="30">
        <f t="shared" ref="BE250:BE256" si="176">IF(L250="zákl. přenesená",H250,0)</f>
        <v>0</v>
      </c>
      <c r="BF250" s="30">
        <f t="shared" ref="BF250:BF256" si="177">IF(L250="sníž. přenesená",H250,0)</f>
        <v>0</v>
      </c>
      <c r="BG250" s="30">
        <f t="shared" ref="BG250:BG256" si="178">IF(L250="nulová",H250,0)</f>
        <v>0</v>
      </c>
      <c r="BH250" s="4" t="s">
        <v>25</v>
      </c>
      <c r="BI250" s="30">
        <f t="shared" ref="BI250:BI256" si="179">ROUND(G250*F250,2)</f>
        <v>0</v>
      </c>
      <c r="BJ250" s="4" t="s">
        <v>112</v>
      </c>
      <c r="BK250" s="29" t="s">
        <v>958</v>
      </c>
    </row>
    <row r="251" spans="1:63" s="1" customFormat="1" ht="16.5" customHeight="1">
      <c r="A251" s="48" t="s">
        <v>959</v>
      </c>
      <c r="B251" s="48" t="s">
        <v>46</v>
      </c>
      <c r="C251" s="49" t="s">
        <v>960</v>
      </c>
      <c r="D251" s="50" t="s">
        <v>961</v>
      </c>
      <c r="E251" s="51" t="s">
        <v>83</v>
      </c>
      <c r="F251" s="23">
        <v>0</v>
      </c>
      <c r="G251" s="53">
        <v>241</v>
      </c>
      <c r="H251" s="53">
        <f t="shared" si="170"/>
        <v>0</v>
      </c>
      <c r="I251" s="24"/>
      <c r="J251" s="5"/>
      <c r="K251" s="25" t="s">
        <v>0</v>
      </c>
      <c r="L251" s="26" t="s">
        <v>12</v>
      </c>
      <c r="M251" s="27">
        <v>9.9000000000000005E-2</v>
      </c>
      <c r="N251" s="27">
        <f t="shared" si="171"/>
        <v>0</v>
      </c>
      <c r="O251" s="27">
        <v>4.4999999999999997E-3</v>
      </c>
      <c r="P251" s="27">
        <f t="shared" si="172"/>
        <v>0</v>
      </c>
      <c r="Q251" s="27">
        <v>0</v>
      </c>
      <c r="R251" s="28">
        <f t="shared" si="173"/>
        <v>0</v>
      </c>
      <c r="AP251" s="29" t="s">
        <v>112</v>
      </c>
      <c r="AR251" s="29" t="s">
        <v>46</v>
      </c>
      <c r="AS251" s="29" t="s">
        <v>27</v>
      </c>
      <c r="AW251" s="4" t="s">
        <v>44</v>
      </c>
      <c r="BC251" s="30">
        <f t="shared" si="174"/>
        <v>0</v>
      </c>
      <c r="BD251" s="30">
        <f t="shared" si="175"/>
        <v>0</v>
      </c>
      <c r="BE251" s="30">
        <f t="shared" si="176"/>
        <v>0</v>
      </c>
      <c r="BF251" s="30">
        <f t="shared" si="177"/>
        <v>0</v>
      </c>
      <c r="BG251" s="30">
        <f t="shared" si="178"/>
        <v>0</v>
      </c>
      <c r="BH251" s="4" t="s">
        <v>25</v>
      </c>
      <c r="BI251" s="30">
        <f t="shared" si="179"/>
        <v>0</v>
      </c>
      <c r="BJ251" s="4" t="s">
        <v>112</v>
      </c>
      <c r="BK251" s="29" t="s">
        <v>962</v>
      </c>
    </row>
    <row r="252" spans="1:63" s="1" customFormat="1" ht="33" customHeight="1">
      <c r="A252" s="48" t="s">
        <v>963</v>
      </c>
      <c r="B252" s="48" t="s">
        <v>46</v>
      </c>
      <c r="C252" s="49" t="s">
        <v>964</v>
      </c>
      <c r="D252" s="50" t="s">
        <v>965</v>
      </c>
      <c r="E252" s="51" t="s">
        <v>83</v>
      </c>
      <c r="F252" s="23">
        <v>0</v>
      </c>
      <c r="G252" s="53">
        <v>824</v>
      </c>
      <c r="H252" s="53">
        <f t="shared" si="170"/>
        <v>0</v>
      </c>
      <c r="I252" s="24"/>
      <c r="J252" s="5"/>
      <c r="K252" s="25" t="s">
        <v>0</v>
      </c>
      <c r="L252" s="26" t="s">
        <v>12</v>
      </c>
      <c r="M252" s="27">
        <v>0.92</v>
      </c>
      <c r="N252" s="27">
        <f t="shared" si="171"/>
        <v>0</v>
      </c>
      <c r="O252" s="27">
        <v>5.3800000000000002E-3</v>
      </c>
      <c r="P252" s="27">
        <f t="shared" si="172"/>
        <v>0</v>
      </c>
      <c r="Q252" s="27">
        <v>0</v>
      </c>
      <c r="R252" s="28">
        <f t="shared" si="173"/>
        <v>0</v>
      </c>
      <c r="AP252" s="29" t="s">
        <v>112</v>
      </c>
      <c r="AR252" s="29" t="s">
        <v>46</v>
      </c>
      <c r="AS252" s="29" t="s">
        <v>27</v>
      </c>
      <c r="AW252" s="4" t="s">
        <v>44</v>
      </c>
      <c r="BC252" s="30">
        <f t="shared" si="174"/>
        <v>0</v>
      </c>
      <c r="BD252" s="30">
        <f t="shared" si="175"/>
        <v>0</v>
      </c>
      <c r="BE252" s="30">
        <f t="shared" si="176"/>
        <v>0</v>
      </c>
      <c r="BF252" s="30">
        <f t="shared" si="177"/>
        <v>0</v>
      </c>
      <c r="BG252" s="30">
        <f t="shared" si="178"/>
        <v>0</v>
      </c>
      <c r="BH252" s="4" t="s">
        <v>25</v>
      </c>
      <c r="BI252" s="30">
        <f t="shared" si="179"/>
        <v>0</v>
      </c>
      <c r="BJ252" s="4" t="s">
        <v>112</v>
      </c>
      <c r="BK252" s="29" t="s">
        <v>966</v>
      </c>
    </row>
    <row r="253" spans="1:63" s="1" customFormat="1" ht="33" customHeight="1">
      <c r="A253" s="48" t="s">
        <v>967</v>
      </c>
      <c r="B253" s="48" t="s">
        <v>46</v>
      </c>
      <c r="C253" s="49" t="s">
        <v>968</v>
      </c>
      <c r="D253" s="50" t="s">
        <v>969</v>
      </c>
      <c r="E253" s="51" t="s">
        <v>83</v>
      </c>
      <c r="F253" s="23">
        <v>0</v>
      </c>
      <c r="G253" s="53">
        <v>96.3</v>
      </c>
      <c r="H253" s="53">
        <f t="shared" si="170"/>
        <v>0</v>
      </c>
      <c r="I253" s="24"/>
      <c r="J253" s="5"/>
      <c r="K253" s="25" t="s">
        <v>0</v>
      </c>
      <c r="L253" s="26" t="s">
        <v>12</v>
      </c>
      <c r="M253" s="27">
        <v>0.15</v>
      </c>
      <c r="N253" s="27">
        <f t="shared" si="171"/>
        <v>0</v>
      </c>
      <c r="O253" s="27">
        <v>0</v>
      </c>
      <c r="P253" s="27">
        <f t="shared" si="172"/>
        <v>0</v>
      </c>
      <c r="Q253" s="27">
        <v>0</v>
      </c>
      <c r="R253" s="28">
        <f t="shared" si="173"/>
        <v>0</v>
      </c>
      <c r="AP253" s="29" t="s">
        <v>112</v>
      </c>
      <c r="AR253" s="29" t="s">
        <v>46</v>
      </c>
      <c r="AS253" s="29" t="s">
        <v>27</v>
      </c>
      <c r="AW253" s="4" t="s">
        <v>44</v>
      </c>
      <c r="BC253" s="30">
        <f t="shared" si="174"/>
        <v>0</v>
      </c>
      <c r="BD253" s="30">
        <f t="shared" si="175"/>
        <v>0</v>
      </c>
      <c r="BE253" s="30">
        <f t="shared" si="176"/>
        <v>0</v>
      </c>
      <c r="BF253" s="30">
        <f t="shared" si="177"/>
        <v>0</v>
      </c>
      <c r="BG253" s="30">
        <f t="shared" si="178"/>
        <v>0</v>
      </c>
      <c r="BH253" s="4" t="s">
        <v>25</v>
      </c>
      <c r="BI253" s="30">
        <f t="shared" si="179"/>
        <v>0</v>
      </c>
      <c r="BJ253" s="4" t="s">
        <v>112</v>
      </c>
      <c r="BK253" s="29" t="s">
        <v>970</v>
      </c>
    </row>
    <row r="254" spans="1:63" s="1" customFormat="1" ht="24.25" customHeight="1">
      <c r="A254" s="54" t="s">
        <v>971</v>
      </c>
      <c r="B254" s="54" t="s">
        <v>86</v>
      </c>
      <c r="C254" s="55" t="s">
        <v>972</v>
      </c>
      <c r="D254" s="56" t="s">
        <v>973</v>
      </c>
      <c r="E254" s="57" t="s">
        <v>83</v>
      </c>
      <c r="F254" s="31">
        <v>0</v>
      </c>
      <c r="G254" s="58">
        <v>565</v>
      </c>
      <c r="H254" s="58">
        <f t="shared" si="170"/>
        <v>0</v>
      </c>
      <c r="I254" s="32"/>
      <c r="J254" s="33"/>
      <c r="K254" s="34" t="s">
        <v>0</v>
      </c>
      <c r="L254" s="35" t="s">
        <v>12</v>
      </c>
      <c r="M254" s="27">
        <v>0</v>
      </c>
      <c r="N254" s="27">
        <f t="shared" si="171"/>
        <v>0</v>
      </c>
      <c r="O254" s="27">
        <v>1.6E-2</v>
      </c>
      <c r="P254" s="27">
        <f t="shared" si="172"/>
        <v>0</v>
      </c>
      <c r="Q254" s="27">
        <v>0</v>
      </c>
      <c r="R254" s="28">
        <f t="shared" si="173"/>
        <v>0</v>
      </c>
      <c r="AP254" s="29" t="s">
        <v>175</v>
      </c>
      <c r="AR254" s="29" t="s">
        <v>86</v>
      </c>
      <c r="AS254" s="29" t="s">
        <v>27</v>
      </c>
      <c r="AW254" s="4" t="s">
        <v>44</v>
      </c>
      <c r="BC254" s="30">
        <f t="shared" si="174"/>
        <v>0</v>
      </c>
      <c r="BD254" s="30">
        <f t="shared" si="175"/>
        <v>0</v>
      </c>
      <c r="BE254" s="30">
        <f t="shared" si="176"/>
        <v>0</v>
      </c>
      <c r="BF254" s="30">
        <f t="shared" si="177"/>
        <v>0</v>
      </c>
      <c r="BG254" s="30">
        <f t="shared" si="178"/>
        <v>0</v>
      </c>
      <c r="BH254" s="4" t="s">
        <v>25</v>
      </c>
      <c r="BI254" s="30">
        <f t="shared" si="179"/>
        <v>0</v>
      </c>
      <c r="BJ254" s="4" t="s">
        <v>112</v>
      </c>
      <c r="BK254" s="29" t="s">
        <v>974</v>
      </c>
    </row>
    <row r="255" spans="1:63" s="1" customFormat="1" ht="24.25" customHeight="1">
      <c r="A255" s="48" t="s">
        <v>975</v>
      </c>
      <c r="B255" s="48" t="s">
        <v>46</v>
      </c>
      <c r="C255" s="49" t="s">
        <v>976</v>
      </c>
      <c r="D255" s="50" t="s">
        <v>977</v>
      </c>
      <c r="E255" s="51" t="s">
        <v>83</v>
      </c>
      <c r="F255" s="23">
        <v>0</v>
      </c>
      <c r="G255" s="53">
        <v>89.4</v>
      </c>
      <c r="H255" s="53">
        <f t="shared" si="170"/>
        <v>0</v>
      </c>
      <c r="I255" s="24"/>
      <c r="J255" s="5"/>
      <c r="K255" s="25" t="s">
        <v>0</v>
      </c>
      <c r="L255" s="26" t="s">
        <v>12</v>
      </c>
      <c r="M255" s="27">
        <v>0.192</v>
      </c>
      <c r="N255" s="27">
        <f t="shared" si="171"/>
        <v>0</v>
      </c>
      <c r="O255" s="27">
        <v>0</v>
      </c>
      <c r="P255" s="27">
        <f t="shared" si="172"/>
        <v>0</v>
      </c>
      <c r="Q255" s="27">
        <v>2.7199999999999998E-2</v>
      </c>
      <c r="R255" s="28">
        <f t="shared" si="173"/>
        <v>0</v>
      </c>
      <c r="AP255" s="29" t="s">
        <v>112</v>
      </c>
      <c r="AR255" s="29" t="s">
        <v>46</v>
      </c>
      <c r="AS255" s="29" t="s">
        <v>27</v>
      </c>
      <c r="AW255" s="4" t="s">
        <v>44</v>
      </c>
      <c r="BC255" s="30">
        <f t="shared" si="174"/>
        <v>0</v>
      </c>
      <c r="BD255" s="30">
        <f t="shared" si="175"/>
        <v>0</v>
      </c>
      <c r="BE255" s="30">
        <f t="shared" si="176"/>
        <v>0</v>
      </c>
      <c r="BF255" s="30">
        <f t="shared" si="177"/>
        <v>0</v>
      </c>
      <c r="BG255" s="30">
        <f t="shared" si="178"/>
        <v>0</v>
      </c>
      <c r="BH255" s="4" t="s">
        <v>25</v>
      </c>
      <c r="BI255" s="30">
        <f t="shared" si="179"/>
        <v>0</v>
      </c>
      <c r="BJ255" s="4" t="s">
        <v>112</v>
      </c>
      <c r="BK255" s="29" t="s">
        <v>978</v>
      </c>
    </row>
    <row r="256" spans="1:63" s="1" customFormat="1" ht="16.5" customHeight="1">
      <c r="A256" s="48" t="s">
        <v>979</v>
      </c>
      <c r="B256" s="48" t="s">
        <v>46</v>
      </c>
      <c r="C256" s="49" t="s">
        <v>980</v>
      </c>
      <c r="D256" s="50" t="s">
        <v>981</v>
      </c>
      <c r="E256" s="51" t="s">
        <v>93</v>
      </c>
      <c r="F256" s="23">
        <v>0</v>
      </c>
      <c r="G256" s="53">
        <v>57.7</v>
      </c>
      <c r="H256" s="53">
        <f t="shared" si="170"/>
        <v>0</v>
      </c>
      <c r="I256" s="24"/>
      <c r="J256" s="5"/>
      <c r="K256" s="25" t="s">
        <v>0</v>
      </c>
      <c r="L256" s="26" t="s">
        <v>12</v>
      </c>
      <c r="M256" s="27">
        <v>5.5E-2</v>
      </c>
      <c r="N256" s="27">
        <f t="shared" si="171"/>
        <v>0</v>
      </c>
      <c r="O256" s="27">
        <v>9.0000000000000006E-5</v>
      </c>
      <c r="P256" s="27">
        <f t="shared" si="172"/>
        <v>0</v>
      </c>
      <c r="Q256" s="27">
        <v>0</v>
      </c>
      <c r="R256" s="28">
        <f t="shared" si="173"/>
        <v>0</v>
      </c>
      <c r="AP256" s="29" t="s">
        <v>112</v>
      </c>
      <c r="AR256" s="29" t="s">
        <v>46</v>
      </c>
      <c r="AS256" s="29" t="s">
        <v>27</v>
      </c>
      <c r="AW256" s="4" t="s">
        <v>44</v>
      </c>
      <c r="BC256" s="30">
        <f t="shared" si="174"/>
        <v>0</v>
      </c>
      <c r="BD256" s="30">
        <f t="shared" si="175"/>
        <v>0</v>
      </c>
      <c r="BE256" s="30">
        <f t="shared" si="176"/>
        <v>0</v>
      </c>
      <c r="BF256" s="30">
        <f t="shared" si="177"/>
        <v>0</v>
      </c>
      <c r="BG256" s="30">
        <f t="shared" si="178"/>
        <v>0</v>
      </c>
      <c r="BH256" s="4" t="s">
        <v>25</v>
      </c>
      <c r="BI256" s="30">
        <f t="shared" si="179"/>
        <v>0</v>
      </c>
      <c r="BJ256" s="4" t="s">
        <v>112</v>
      </c>
      <c r="BK256" s="29" t="s">
        <v>982</v>
      </c>
    </row>
    <row r="257" spans="1:63" s="3" customFormat="1" ht="22.9" customHeight="1">
      <c r="B257" s="17" t="s">
        <v>17</v>
      </c>
      <c r="C257" s="45" t="s">
        <v>983</v>
      </c>
      <c r="D257" s="45" t="s">
        <v>984</v>
      </c>
      <c r="H257" s="47">
        <f>BI257</f>
        <v>0</v>
      </c>
      <c r="J257" s="16"/>
      <c r="K257" s="18"/>
      <c r="N257" s="19">
        <f>SUM(N258:N263)</f>
        <v>0</v>
      </c>
      <c r="P257" s="19">
        <f>SUM(P258:P263)</f>
        <v>0</v>
      </c>
      <c r="R257" s="20">
        <f>SUM(R258:R263)</f>
        <v>0</v>
      </c>
      <c r="AP257" s="17" t="s">
        <v>27</v>
      </c>
      <c r="AR257" s="21" t="s">
        <v>17</v>
      </c>
      <c r="AS257" s="21" t="s">
        <v>25</v>
      </c>
      <c r="AW257" s="17" t="s">
        <v>44</v>
      </c>
      <c r="BI257" s="22">
        <f>SUM(BI258:BI263)</f>
        <v>0</v>
      </c>
    </row>
    <row r="258" spans="1:63" s="1" customFormat="1" ht="24.25" customHeight="1">
      <c r="A258" s="48" t="s">
        <v>985</v>
      </c>
      <c r="B258" s="48" t="s">
        <v>46</v>
      </c>
      <c r="C258" s="49" t="s">
        <v>986</v>
      </c>
      <c r="D258" s="50" t="s">
        <v>987</v>
      </c>
      <c r="E258" s="51" t="s">
        <v>83</v>
      </c>
      <c r="F258" s="23">
        <v>0</v>
      </c>
      <c r="G258" s="53">
        <v>260</v>
      </c>
      <c r="H258" s="53">
        <f t="shared" ref="H258:H263" si="180">ROUND(G258*F258,2)</f>
        <v>0</v>
      </c>
      <c r="I258" s="24"/>
      <c r="J258" s="5"/>
      <c r="K258" s="25" t="s">
        <v>0</v>
      </c>
      <c r="L258" s="26" t="s">
        <v>12</v>
      </c>
      <c r="M258" s="27">
        <v>0.33500000000000002</v>
      </c>
      <c r="N258" s="27">
        <f t="shared" ref="N258:N263" si="181">M258*F258</f>
        <v>0</v>
      </c>
      <c r="O258" s="27">
        <v>2.9E-4</v>
      </c>
      <c r="P258" s="27">
        <f t="shared" ref="P258:P263" si="182">O258*F258</f>
        <v>0</v>
      </c>
      <c r="Q258" s="27">
        <v>0</v>
      </c>
      <c r="R258" s="28">
        <f t="shared" ref="R258:R263" si="183">Q258*F258</f>
        <v>0</v>
      </c>
      <c r="AP258" s="29" t="s">
        <v>112</v>
      </c>
      <c r="AR258" s="29" t="s">
        <v>46</v>
      </c>
      <c r="AS258" s="29" t="s">
        <v>27</v>
      </c>
      <c r="AW258" s="4" t="s">
        <v>44</v>
      </c>
      <c r="BC258" s="30">
        <f t="shared" ref="BC258:BC263" si="184">IF(L258="základní",H258,0)</f>
        <v>0</v>
      </c>
      <c r="BD258" s="30">
        <f t="shared" ref="BD258:BD263" si="185">IF(L258="snížená",H258,0)</f>
        <v>0</v>
      </c>
      <c r="BE258" s="30">
        <f t="shared" ref="BE258:BE263" si="186">IF(L258="zákl. přenesená",H258,0)</f>
        <v>0</v>
      </c>
      <c r="BF258" s="30">
        <f t="shared" ref="BF258:BF263" si="187">IF(L258="sníž. přenesená",H258,0)</f>
        <v>0</v>
      </c>
      <c r="BG258" s="30">
        <f t="shared" ref="BG258:BG263" si="188">IF(L258="nulová",H258,0)</f>
        <v>0</v>
      </c>
      <c r="BH258" s="4" t="s">
        <v>25</v>
      </c>
      <c r="BI258" s="30">
        <f t="shared" ref="BI258:BI263" si="189">ROUND(G258*F258,2)</f>
        <v>0</v>
      </c>
      <c r="BJ258" s="4" t="s">
        <v>112</v>
      </c>
      <c r="BK258" s="29" t="s">
        <v>988</v>
      </c>
    </row>
    <row r="259" spans="1:63" s="1" customFormat="1" ht="24.25" customHeight="1">
      <c r="A259" s="48" t="s">
        <v>989</v>
      </c>
      <c r="B259" s="48" t="s">
        <v>46</v>
      </c>
      <c r="C259" s="49" t="s">
        <v>990</v>
      </c>
      <c r="D259" s="50" t="s">
        <v>991</v>
      </c>
      <c r="E259" s="51" t="s">
        <v>83</v>
      </c>
      <c r="F259" s="23">
        <v>0</v>
      </c>
      <c r="G259" s="53">
        <v>140</v>
      </c>
      <c r="H259" s="53">
        <f t="shared" si="180"/>
        <v>0</v>
      </c>
      <c r="I259" s="24"/>
      <c r="J259" s="5"/>
      <c r="K259" s="25" t="s">
        <v>0</v>
      </c>
      <c r="L259" s="26" t="s">
        <v>12</v>
      </c>
      <c r="M259" s="27">
        <v>0.184</v>
      </c>
      <c r="N259" s="27">
        <f t="shared" si="181"/>
        <v>0</v>
      </c>
      <c r="O259" s="27">
        <v>1.3999999999999999E-4</v>
      </c>
      <c r="P259" s="27">
        <f t="shared" si="182"/>
        <v>0</v>
      </c>
      <c r="Q259" s="27">
        <v>0</v>
      </c>
      <c r="R259" s="28">
        <f t="shared" si="183"/>
        <v>0</v>
      </c>
      <c r="AP259" s="29" t="s">
        <v>112</v>
      </c>
      <c r="AR259" s="29" t="s">
        <v>46</v>
      </c>
      <c r="AS259" s="29" t="s">
        <v>27</v>
      </c>
      <c r="AW259" s="4" t="s">
        <v>44</v>
      </c>
      <c r="BC259" s="30">
        <f t="shared" si="184"/>
        <v>0</v>
      </c>
      <c r="BD259" s="30">
        <f t="shared" si="185"/>
        <v>0</v>
      </c>
      <c r="BE259" s="30">
        <f t="shared" si="186"/>
        <v>0</v>
      </c>
      <c r="BF259" s="30">
        <f t="shared" si="187"/>
        <v>0</v>
      </c>
      <c r="BG259" s="30">
        <f t="shared" si="188"/>
        <v>0</v>
      </c>
      <c r="BH259" s="4" t="s">
        <v>25</v>
      </c>
      <c r="BI259" s="30">
        <f t="shared" si="189"/>
        <v>0</v>
      </c>
      <c r="BJ259" s="4" t="s">
        <v>112</v>
      </c>
      <c r="BK259" s="29" t="s">
        <v>992</v>
      </c>
    </row>
    <row r="260" spans="1:63" s="1" customFormat="1" ht="24.25" customHeight="1">
      <c r="A260" s="48" t="s">
        <v>993</v>
      </c>
      <c r="B260" s="48" t="s">
        <v>46</v>
      </c>
      <c r="C260" s="49" t="s">
        <v>994</v>
      </c>
      <c r="D260" s="50" t="s">
        <v>995</v>
      </c>
      <c r="E260" s="51" t="s">
        <v>83</v>
      </c>
      <c r="F260" s="23">
        <v>0</v>
      </c>
      <c r="G260" s="53">
        <v>132</v>
      </c>
      <c r="H260" s="53">
        <f t="shared" si="180"/>
        <v>0</v>
      </c>
      <c r="I260" s="24"/>
      <c r="J260" s="5"/>
      <c r="K260" s="25" t="s">
        <v>0</v>
      </c>
      <c r="L260" s="26" t="s">
        <v>12</v>
      </c>
      <c r="M260" s="27">
        <v>0.16600000000000001</v>
      </c>
      <c r="N260" s="27">
        <f t="shared" si="181"/>
        <v>0</v>
      </c>
      <c r="O260" s="27">
        <v>1.2E-4</v>
      </c>
      <c r="P260" s="27">
        <f t="shared" si="182"/>
        <v>0</v>
      </c>
      <c r="Q260" s="27">
        <v>0</v>
      </c>
      <c r="R260" s="28">
        <f t="shared" si="183"/>
        <v>0</v>
      </c>
      <c r="AP260" s="29" t="s">
        <v>112</v>
      </c>
      <c r="AR260" s="29" t="s">
        <v>46</v>
      </c>
      <c r="AS260" s="29" t="s">
        <v>27</v>
      </c>
      <c r="AW260" s="4" t="s">
        <v>44</v>
      </c>
      <c r="BC260" s="30">
        <f t="shared" si="184"/>
        <v>0</v>
      </c>
      <c r="BD260" s="30">
        <f t="shared" si="185"/>
        <v>0</v>
      </c>
      <c r="BE260" s="30">
        <f t="shared" si="186"/>
        <v>0</v>
      </c>
      <c r="BF260" s="30">
        <f t="shared" si="187"/>
        <v>0</v>
      </c>
      <c r="BG260" s="30">
        <f t="shared" si="188"/>
        <v>0</v>
      </c>
      <c r="BH260" s="4" t="s">
        <v>25</v>
      </c>
      <c r="BI260" s="30">
        <f t="shared" si="189"/>
        <v>0</v>
      </c>
      <c r="BJ260" s="4" t="s">
        <v>112</v>
      </c>
      <c r="BK260" s="29" t="s">
        <v>996</v>
      </c>
    </row>
    <row r="261" spans="1:63" s="1" customFormat="1" ht="24.25" customHeight="1">
      <c r="A261" s="48" t="s">
        <v>997</v>
      </c>
      <c r="B261" s="48" t="s">
        <v>46</v>
      </c>
      <c r="C261" s="49" t="s">
        <v>998</v>
      </c>
      <c r="D261" s="50" t="s">
        <v>999</v>
      </c>
      <c r="E261" s="51" t="s">
        <v>83</v>
      </c>
      <c r="F261" s="23">
        <v>0</v>
      </c>
      <c r="G261" s="53">
        <v>135</v>
      </c>
      <c r="H261" s="53">
        <f t="shared" si="180"/>
        <v>0</v>
      </c>
      <c r="I261" s="24"/>
      <c r="J261" s="5"/>
      <c r="K261" s="25" t="s">
        <v>0</v>
      </c>
      <c r="L261" s="26" t="s">
        <v>12</v>
      </c>
      <c r="M261" s="27">
        <v>0.17199999999999999</v>
      </c>
      <c r="N261" s="27">
        <f t="shared" si="181"/>
        <v>0</v>
      </c>
      <c r="O261" s="27">
        <v>1.2E-4</v>
      </c>
      <c r="P261" s="27">
        <f t="shared" si="182"/>
        <v>0</v>
      </c>
      <c r="Q261" s="27">
        <v>0</v>
      </c>
      <c r="R261" s="28">
        <f t="shared" si="183"/>
        <v>0</v>
      </c>
      <c r="AP261" s="29" t="s">
        <v>112</v>
      </c>
      <c r="AR261" s="29" t="s">
        <v>46</v>
      </c>
      <c r="AS261" s="29" t="s">
        <v>27</v>
      </c>
      <c r="AW261" s="4" t="s">
        <v>44</v>
      </c>
      <c r="BC261" s="30">
        <f t="shared" si="184"/>
        <v>0</v>
      </c>
      <c r="BD261" s="30">
        <f t="shared" si="185"/>
        <v>0</v>
      </c>
      <c r="BE261" s="30">
        <f t="shared" si="186"/>
        <v>0</v>
      </c>
      <c r="BF261" s="30">
        <f t="shared" si="187"/>
        <v>0</v>
      </c>
      <c r="BG261" s="30">
        <f t="shared" si="188"/>
        <v>0</v>
      </c>
      <c r="BH261" s="4" t="s">
        <v>25</v>
      </c>
      <c r="BI261" s="30">
        <f t="shared" si="189"/>
        <v>0</v>
      </c>
      <c r="BJ261" s="4" t="s">
        <v>112</v>
      </c>
      <c r="BK261" s="29" t="s">
        <v>1000</v>
      </c>
    </row>
    <row r="262" spans="1:63" s="1" customFormat="1" ht="24.25" customHeight="1">
      <c r="A262" s="48" t="s">
        <v>1001</v>
      </c>
      <c r="B262" s="48" t="s">
        <v>46</v>
      </c>
      <c r="C262" s="49" t="s">
        <v>1002</v>
      </c>
      <c r="D262" s="50" t="s">
        <v>1003</v>
      </c>
      <c r="E262" s="51" t="s">
        <v>83</v>
      </c>
      <c r="F262" s="23">
        <v>0</v>
      </c>
      <c r="G262" s="53">
        <v>57.1</v>
      </c>
      <c r="H262" s="53">
        <f t="shared" si="180"/>
        <v>0</v>
      </c>
      <c r="I262" s="24"/>
      <c r="J262" s="5"/>
      <c r="K262" s="25" t="s">
        <v>0</v>
      </c>
      <c r="L262" s="26" t="s">
        <v>12</v>
      </c>
      <c r="M262" s="27">
        <v>7.4999999999999997E-2</v>
      </c>
      <c r="N262" s="27">
        <f t="shared" si="181"/>
        <v>0</v>
      </c>
      <c r="O262" s="27">
        <v>1.3999999999999999E-4</v>
      </c>
      <c r="P262" s="27">
        <f t="shared" si="182"/>
        <v>0</v>
      </c>
      <c r="Q262" s="27">
        <v>0</v>
      </c>
      <c r="R262" s="28">
        <f t="shared" si="183"/>
        <v>0</v>
      </c>
      <c r="AP262" s="29" t="s">
        <v>112</v>
      </c>
      <c r="AR262" s="29" t="s">
        <v>46</v>
      </c>
      <c r="AS262" s="29" t="s">
        <v>27</v>
      </c>
      <c r="AW262" s="4" t="s">
        <v>44</v>
      </c>
      <c r="BC262" s="30">
        <f t="shared" si="184"/>
        <v>0</v>
      </c>
      <c r="BD262" s="30">
        <f t="shared" si="185"/>
        <v>0</v>
      </c>
      <c r="BE262" s="30">
        <f t="shared" si="186"/>
        <v>0</v>
      </c>
      <c r="BF262" s="30">
        <f t="shared" si="187"/>
        <v>0</v>
      </c>
      <c r="BG262" s="30">
        <f t="shared" si="188"/>
        <v>0</v>
      </c>
      <c r="BH262" s="4" t="s">
        <v>25</v>
      </c>
      <c r="BI262" s="30">
        <f t="shared" si="189"/>
        <v>0</v>
      </c>
      <c r="BJ262" s="4" t="s">
        <v>112</v>
      </c>
      <c r="BK262" s="29" t="s">
        <v>1004</v>
      </c>
    </row>
    <row r="263" spans="1:63" s="1" customFormat="1" ht="24.25" customHeight="1">
      <c r="A263" s="48" t="s">
        <v>1005</v>
      </c>
      <c r="B263" s="48" t="s">
        <v>46</v>
      </c>
      <c r="C263" s="49" t="s">
        <v>1006</v>
      </c>
      <c r="D263" s="50" t="s">
        <v>1007</v>
      </c>
      <c r="E263" s="51" t="s">
        <v>83</v>
      </c>
      <c r="F263" s="23">
        <v>0</v>
      </c>
      <c r="G263" s="53">
        <v>242</v>
      </c>
      <c r="H263" s="53">
        <f t="shared" si="180"/>
        <v>0</v>
      </c>
      <c r="I263" s="24"/>
      <c r="J263" s="5"/>
      <c r="K263" s="25" t="s">
        <v>0</v>
      </c>
      <c r="L263" s="26" t="s">
        <v>12</v>
      </c>
      <c r="M263" s="27">
        <v>0.189</v>
      </c>
      <c r="N263" s="27">
        <f t="shared" si="181"/>
        <v>0</v>
      </c>
      <c r="O263" s="27">
        <v>7.2000000000000005E-4</v>
      </c>
      <c r="P263" s="27">
        <f t="shared" si="182"/>
        <v>0</v>
      </c>
      <c r="Q263" s="27">
        <v>0</v>
      </c>
      <c r="R263" s="28">
        <f t="shared" si="183"/>
        <v>0</v>
      </c>
      <c r="AP263" s="29" t="s">
        <v>112</v>
      </c>
      <c r="AR263" s="29" t="s">
        <v>46</v>
      </c>
      <c r="AS263" s="29" t="s">
        <v>27</v>
      </c>
      <c r="AW263" s="4" t="s">
        <v>44</v>
      </c>
      <c r="BC263" s="30">
        <f t="shared" si="184"/>
        <v>0</v>
      </c>
      <c r="BD263" s="30">
        <f t="shared" si="185"/>
        <v>0</v>
      </c>
      <c r="BE263" s="30">
        <f t="shared" si="186"/>
        <v>0</v>
      </c>
      <c r="BF263" s="30">
        <f t="shared" si="187"/>
        <v>0</v>
      </c>
      <c r="BG263" s="30">
        <f t="shared" si="188"/>
        <v>0</v>
      </c>
      <c r="BH263" s="4" t="s">
        <v>25</v>
      </c>
      <c r="BI263" s="30">
        <f t="shared" si="189"/>
        <v>0</v>
      </c>
      <c r="BJ263" s="4" t="s">
        <v>112</v>
      </c>
      <c r="BK263" s="29" t="s">
        <v>1008</v>
      </c>
    </row>
    <row r="264" spans="1:63" s="3" customFormat="1" ht="22.9" customHeight="1">
      <c r="B264" s="17" t="s">
        <v>17</v>
      </c>
      <c r="C264" s="45" t="s">
        <v>1009</v>
      </c>
      <c r="D264" s="45" t="s">
        <v>1010</v>
      </c>
      <c r="H264" s="47">
        <f>BI264</f>
        <v>0</v>
      </c>
      <c r="J264" s="16"/>
      <c r="K264" s="18"/>
      <c r="N264" s="19">
        <f>SUM(N265:N266)</f>
        <v>0</v>
      </c>
      <c r="P264" s="19">
        <f>SUM(P265:P266)</f>
        <v>0</v>
      </c>
      <c r="R264" s="20">
        <f>SUM(R265:R266)</f>
        <v>0</v>
      </c>
      <c r="AP264" s="17" t="s">
        <v>27</v>
      </c>
      <c r="AR264" s="21" t="s">
        <v>17</v>
      </c>
      <c r="AS264" s="21" t="s">
        <v>25</v>
      </c>
      <c r="AW264" s="17" t="s">
        <v>44</v>
      </c>
      <c r="BI264" s="22">
        <f>SUM(BI265:BI266)</f>
        <v>0</v>
      </c>
    </row>
    <row r="265" spans="1:63" s="1" customFormat="1" ht="16.5" customHeight="1">
      <c r="A265" s="48" t="s">
        <v>1011</v>
      </c>
      <c r="B265" s="48" t="s">
        <v>46</v>
      </c>
      <c r="C265" s="49" t="s">
        <v>1012</v>
      </c>
      <c r="D265" s="50" t="s">
        <v>1013</v>
      </c>
      <c r="E265" s="51" t="s">
        <v>83</v>
      </c>
      <c r="F265" s="23">
        <v>0</v>
      </c>
      <c r="G265" s="53">
        <v>39.1</v>
      </c>
      <c r="H265" s="53">
        <f>ROUND(G265*F265,2)</f>
        <v>0</v>
      </c>
      <c r="I265" s="24"/>
      <c r="J265" s="5"/>
      <c r="K265" s="25" t="s">
        <v>0</v>
      </c>
      <c r="L265" s="26" t="s">
        <v>12</v>
      </c>
      <c r="M265" s="27">
        <v>7.3999999999999996E-2</v>
      </c>
      <c r="N265" s="27">
        <f>M265*F265</f>
        <v>0</v>
      </c>
      <c r="O265" s="27">
        <v>1E-3</v>
      </c>
      <c r="P265" s="27">
        <f>O265*F265</f>
        <v>0</v>
      </c>
      <c r="Q265" s="27">
        <v>3.1E-4</v>
      </c>
      <c r="R265" s="28">
        <f>Q265*F265</f>
        <v>0</v>
      </c>
      <c r="AP265" s="29" t="s">
        <v>50</v>
      </c>
      <c r="AR265" s="29" t="s">
        <v>46</v>
      </c>
      <c r="AS265" s="29" t="s">
        <v>27</v>
      </c>
      <c r="AW265" s="4" t="s">
        <v>44</v>
      </c>
      <c r="BC265" s="30">
        <f>IF(L265="základní",H265,0)</f>
        <v>0</v>
      </c>
      <c r="BD265" s="30">
        <f>IF(L265="snížená",H265,0)</f>
        <v>0</v>
      </c>
      <c r="BE265" s="30">
        <f>IF(L265="zákl. přenesená",H265,0)</f>
        <v>0</v>
      </c>
      <c r="BF265" s="30">
        <f>IF(L265="sníž. přenesená",H265,0)</f>
        <v>0</v>
      </c>
      <c r="BG265" s="30">
        <f>IF(L265="nulová",H265,0)</f>
        <v>0</v>
      </c>
      <c r="BH265" s="4" t="s">
        <v>25</v>
      </c>
      <c r="BI265" s="30">
        <f>ROUND(G265*F265,2)</f>
        <v>0</v>
      </c>
      <c r="BJ265" s="4" t="s">
        <v>50</v>
      </c>
      <c r="BK265" s="29" t="s">
        <v>1014</v>
      </c>
    </row>
    <row r="266" spans="1:63" s="1" customFormat="1" ht="33" customHeight="1">
      <c r="A266" s="48" t="s">
        <v>1015</v>
      </c>
      <c r="B266" s="48" t="s">
        <v>46</v>
      </c>
      <c r="C266" s="49" t="s">
        <v>1016</v>
      </c>
      <c r="D266" s="50" t="s">
        <v>1017</v>
      </c>
      <c r="E266" s="51" t="s">
        <v>83</v>
      </c>
      <c r="F266" s="23">
        <v>0</v>
      </c>
      <c r="G266" s="53">
        <v>68.400000000000006</v>
      </c>
      <c r="H266" s="53">
        <f>ROUND(G266*F266,2)</f>
        <v>0</v>
      </c>
      <c r="I266" s="24"/>
      <c r="J266" s="5"/>
      <c r="K266" s="25" t="s">
        <v>0</v>
      </c>
      <c r="L266" s="26" t="s">
        <v>12</v>
      </c>
      <c r="M266" s="27">
        <v>9.9000000000000005E-2</v>
      </c>
      <c r="N266" s="27">
        <f>M266*F266</f>
        <v>0</v>
      </c>
      <c r="O266" s="27">
        <v>2.7E-4</v>
      </c>
      <c r="P266" s="27">
        <f>O266*F266</f>
        <v>0</v>
      </c>
      <c r="Q266" s="27">
        <v>0</v>
      </c>
      <c r="R266" s="28">
        <f>Q266*F266</f>
        <v>0</v>
      </c>
      <c r="AP266" s="29" t="s">
        <v>112</v>
      </c>
      <c r="AR266" s="29" t="s">
        <v>46</v>
      </c>
      <c r="AS266" s="29" t="s">
        <v>27</v>
      </c>
      <c r="AW266" s="4" t="s">
        <v>44</v>
      </c>
      <c r="BC266" s="30">
        <f>IF(L266="základní",H266,0)</f>
        <v>0</v>
      </c>
      <c r="BD266" s="30">
        <f>IF(L266="snížená",H266,0)</f>
        <v>0</v>
      </c>
      <c r="BE266" s="30">
        <f>IF(L266="zákl. přenesená",H266,0)</f>
        <v>0</v>
      </c>
      <c r="BF266" s="30">
        <f>IF(L266="sníž. přenesená",H266,0)</f>
        <v>0</v>
      </c>
      <c r="BG266" s="30">
        <f>IF(L266="nulová",H266,0)</f>
        <v>0</v>
      </c>
      <c r="BH266" s="4" t="s">
        <v>25</v>
      </c>
      <c r="BI266" s="30">
        <f>ROUND(G266*F266,2)</f>
        <v>0</v>
      </c>
      <c r="BJ266" s="4" t="s">
        <v>112</v>
      </c>
      <c r="BK266" s="29" t="s">
        <v>1018</v>
      </c>
    </row>
    <row r="267" spans="1:63" s="3" customFormat="1" ht="25.9" customHeight="1">
      <c r="B267" s="17" t="s">
        <v>17</v>
      </c>
      <c r="C267" s="42" t="s">
        <v>1019</v>
      </c>
      <c r="D267" s="42" t="s">
        <v>1020</v>
      </c>
      <c r="E267" s="60"/>
      <c r="F267" s="60"/>
      <c r="G267" s="60"/>
      <c r="H267" s="44">
        <f>BI267</f>
        <v>121.61</v>
      </c>
      <c r="J267" s="16"/>
      <c r="K267" s="18"/>
      <c r="N267" s="19">
        <f>SUM(N268:N269)</f>
        <v>0</v>
      </c>
      <c r="P267" s="19">
        <f>SUM(P268:P269)</f>
        <v>0</v>
      </c>
      <c r="R267" s="20">
        <f>SUM(R268:R269)</f>
        <v>0</v>
      </c>
      <c r="AP267" s="17" t="s">
        <v>50</v>
      </c>
      <c r="AR267" s="21" t="s">
        <v>17</v>
      </c>
      <c r="AS267" s="21" t="s">
        <v>18</v>
      </c>
      <c r="AW267" s="17" t="s">
        <v>44</v>
      </c>
      <c r="BI267" s="22">
        <f>SUM(BI268:BI269)</f>
        <v>121.61</v>
      </c>
    </row>
    <row r="268" spans="1:63" s="1" customFormat="1" ht="24.25" customHeight="1">
      <c r="A268" s="48" t="s">
        <v>1021</v>
      </c>
      <c r="B268" s="48" t="s">
        <v>46</v>
      </c>
      <c r="C268" s="49" t="s">
        <v>1022</v>
      </c>
      <c r="D268" s="50" t="s">
        <v>1023</v>
      </c>
      <c r="E268" s="61">
        <v>0.05</v>
      </c>
      <c r="F268" s="52">
        <v>1</v>
      </c>
      <c r="G268" s="53">
        <f>E268*(H6-H18-H30-H109-H113-H115)</f>
        <v>121.60850000000001</v>
      </c>
      <c r="H268" s="53">
        <f>ROUND(G268*F268,2)</f>
        <v>121.61</v>
      </c>
      <c r="I268" s="24"/>
      <c r="J268" s="5"/>
      <c r="K268" s="25" t="s">
        <v>0</v>
      </c>
      <c r="L268" s="26" t="s">
        <v>12</v>
      </c>
      <c r="M268" s="27">
        <v>0</v>
      </c>
      <c r="N268" s="27">
        <f>M268*F268</f>
        <v>0</v>
      </c>
      <c r="O268" s="27">
        <v>0</v>
      </c>
      <c r="P268" s="27">
        <f>O268*F268</f>
        <v>0</v>
      </c>
      <c r="Q268" s="27">
        <v>0</v>
      </c>
      <c r="R268" s="28">
        <f>Q268*F268</f>
        <v>0</v>
      </c>
      <c r="AP268" s="29" t="s">
        <v>1024</v>
      </c>
      <c r="AR268" s="29" t="s">
        <v>46</v>
      </c>
      <c r="AS268" s="29" t="s">
        <v>25</v>
      </c>
      <c r="AW268" s="4" t="s">
        <v>44</v>
      </c>
      <c r="BC268" s="30">
        <f>IF(L268="základní",H268,0)</f>
        <v>121.61</v>
      </c>
      <c r="BD268" s="30">
        <f>IF(L268="snížená",H268,0)</f>
        <v>0</v>
      </c>
      <c r="BE268" s="30">
        <f>IF(L268="zákl. přenesená",H268,0)</f>
        <v>0</v>
      </c>
      <c r="BF268" s="30">
        <f>IF(L268="sníž. přenesená",H268,0)</f>
        <v>0</v>
      </c>
      <c r="BG268" s="30">
        <f>IF(L268="nulová",H268,0)</f>
        <v>0</v>
      </c>
      <c r="BH268" s="4" t="s">
        <v>25</v>
      </c>
      <c r="BI268" s="30">
        <f>ROUND(G268*F268,2)</f>
        <v>121.61</v>
      </c>
      <c r="BJ268" s="4" t="s">
        <v>1024</v>
      </c>
      <c r="BK268" s="29" t="s">
        <v>1025</v>
      </c>
    </row>
    <row r="269" spans="1:63" s="1" customFormat="1" ht="24.25" customHeight="1">
      <c r="A269" s="48" t="s">
        <v>1026</v>
      </c>
      <c r="B269" s="48" t="s">
        <v>46</v>
      </c>
      <c r="C269" s="49" t="s">
        <v>1027</v>
      </c>
      <c r="D269" s="50" t="s">
        <v>1028</v>
      </c>
      <c r="E269" s="62">
        <v>3.5000000000000003E-2</v>
      </c>
      <c r="F269" s="52">
        <v>1</v>
      </c>
      <c r="G269" s="53">
        <f>E269*(H154-H158-H161-H166-H168-H171-H172-H181-H183-H188-H193-H219-H222-H224-H227-H232-H237-H239-H254)</f>
        <v>0</v>
      </c>
      <c r="H269" s="53">
        <f>ROUND(G269*F269,2)</f>
        <v>0</v>
      </c>
      <c r="I269" s="24"/>
      <c r="J269" s="5"/>
      <c r="K269" s="36" t="s">
        <v>0</v>
      </c>
      <c r="L269" s="37" t="s">
        <v>12</v>
      </c>
      <c r="M269" s="38">
        <v>0</v>
      </c>
      <c r="N269" s="38">
        <f>M269*F269</f>
        <v>0</v>
      </c>
      <c r="O269" s="38">
        <v>0</v>
      </c>
      <c r="P269" s="38">
        <f>O269*F269</f>
        <v>0</v>
      </c>
      <c r="Q269" s="38">
        <v>0</v>
      </c>
      <c r="R269" s="39">
        <f>Q269*F269</f>
        <v>0</v>
      </c>
      <c r="AP269" s="29" t="s">
        <v>1024</v>
      </c>
      <c r="AR269" s="29" t="s">
        <v>46</v>
      </c>
      <c r="AS269" s="29" t="s">
        <v>25</v>
      </c>
      <c r="AW269" s="4" t="s">
        <v>44</v>
      </c>
      <c r="BC269" s="30">
        <f>IF(L269="základní",H269,0)</f>
        <v>0</v>
      </c>
      <c r="BD269" s="30">
        <f>IF(L269="snížená",H269,0)</f>
        <v>0</v>
      </c>
      <c r="BE269" s="30">
        <f>IF(L269="zákl. přenesená",H269,0)</f>
        <v>0</v>
      </c>
      <c r="BF269" s="30">
        <f>IF(L269="sníž. přenesená",H269,0)</f>
        <v>0</v>
      </c>
      <c r="BG269" s="30">
        <f>IF(L269="nulová",H269,0)</f>
        <v>0</v>
      </c>
      <c r="BH269" s="4" t="s">
        <v>25</v>
      </c>
      <c r="BI269" s="30">
        <f>ROUND(G269*F269,2)</f>
        <v>0</v>
      </c>
      <c r="BJ269" s="4" t="s">
        <v>1024</v>
      </c>
      <c r="BK269" s="29" t="s">
        <v>1029</v>
      </c>
    </row>
    <row r="270" spans="1:63" s="1" customFormat="1" ht="7" customHeight="1">
      <c r="A270" s="6"/>
      <c r="B270" s="6"/>
      <c r="C270" s="6"/>
      <c r="D270" s="6"/>
      <c r="E270" s="6"/>
      <c r="F270" s="6"/>
      <c r="G270" s="6"/>
      <c r="H270" s="6"/>
      <c r="I270" s="6"/>
      <c r="J270" s="5"/>
    </row>
  </sheetData>
  <sheetProtection algorithmName="SHA-512" hashValue="/PY++5z7zDxl0pllHWbHQQkboblk47mR0jsud3K7KLLUpRnrP6eAYqcfPy+tZVkHhabxEfC427bqd+kP5Jizlg==" saltValue="hiEtrN7gZJU55Ez0jioR5w==" spinCount="100000" sheet="1" objects="1" scenarios="1"/>
  <autoFilter ref="A4:I269" xr:uid="{00000000-0009-0000-0000-000001000000}"/>
  <mergeCells count="3">
    <mergeCell ref="A1:H1"/>
    <mergeCell ref="A2:H2"/>
    <mergeCell ref="J5:V5"/>
  </mergeCells>
  <printOptions horizontalCentered="1"/>
  <pageMargins left="0.39370078740157483" right="0.39370078740157483" top="0.39370078740157483" bottom="0.39370078740157483" header="0" footer="0"/>
  <pageSetup paperSize="9" scale="86" fitToHeight="100" orientation="portrait" blackAndWhite="1" r:id="rId1"/>
  <headerFooter>
    <oddFooter>&amp;CStrana &amp;P z &amp;N</oddFooter>
  </headerFooter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 EMP2026+vz1</vt:lpstr>
      <vt:lpstr>SO 01 - Stavební úpravy z...</vt:lpstr>
      <vt:lpstr>'Rekapitulace stavby EMP2026+vz1'!Názvy_tisku</vt:lpstr>
      <vt:lpstr>'SO 01 - Stavební úpravy z...'!Názvy_tisku</vt:lpstr>
      <vt:lpstr>'Rekapitulace stavby EMP2026+vz1'!Oblast_tisku</vt:lpstr>
      <vt:lpstr>'SO 01 - Stavební úpravy z...'!Oblast_tisku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OTRUBA-NB\Pavel Otruba</dc:creator>
  <cp:lastModifiedBy>Jinderle, Miroslav</cp:lastModifiedBy>
  <cp:lastPrinted>2024-12-15T20:41:09Z</cp:lastPrinted>
  <dcterms:created xsi:type="dcterms:W3CDTF">2024-12-12T11:55:21Z</dcterms:created>
  <dcterms:modified xsi:type="dcterms:W3CDTF">2025-01-15T08:31:36Z</dcterms:modified>
</cp:coreProperties>
</file>