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24226"/>
  <mc:AlternateContent xmlns:mc="http://schemas.openxmlformats.org/markup-compatibility/2006">
    <mc:Choice Requires="x15">
      <x15ac:absPath xmlns:x15ac="http://schemas.microsoft.com/office/spreadsheetml/2010/11/ac" url="C:\Users\m18397\AppData\Local\Microsoft\Windows\INetCache\Content.Outlook\F4CTKHPA\"/>
    </mc:Choice>
  </mc:AlternateContent>
  <xr:revisionPtr revIDLastSave="0" documentId="13_ncr:1_{D6822BD9-583B-4617-BA8D-B2CC483BC8F2}" xr6:coauthVersionLast="41" xr6:coauthVersionMax="41" xr10:uidLastSave="{00000000-0000-0000-0000-000000000000}"/>
  <bookViews>
    <workbookView xWindow="28680" yWindow="-120" windowWidth="29040" windowHeight="16440" xr2:uid="{00000000-000D-0000-FFFF-FFFF00000000}"/>
  </bookViews>
  <sheets>
    <sheet name="Výkony pro SNK 2020-vz.2" sheetId="1" r:id="rId1"/>
    <sheet name=" Vícenáklady SNK vz.4" sheetId="6" r:id="rId2"/>
    <sheet name="Vzor výpočtu překop vozovky" sheetId="7" r:id="rId3"/>
    <sheet name="Vzor výpočtu protlak" sheetId="8" r:id="rId4"/>
    <sheet name="Typ SNK, ceník, popis výkonů" sheetId="9" r:id="rId5"/>
  </sheets>
  <definedNames>
    <definedName name="_xlnm._FilterDatabase" localSheetId="1" hidden="1">' Vícenáklady SNK vz.4'!$H$1:$H$103</definedName>
    <definedName name="_xlnm._FilterDatabase" localSheetId="0" hidden="1">'Výkony pro SNK 2020-vz.2'!$K$15:$K$132</definedName>
    <definedName name="_xlnm.Print_Area" localSheetId="1">' Vícenáklady SNK vz.4'!$B$1:$F$103</definedName>
    <definedName name="_xlnm.Print_Area" localSheetId="4">'Typ SNK, ceník, popis výkonů'!$A$1:$I$95</definedName>
    <definedName name="_xlnm.Print_Area" localSheetId="0">'Výkony pro SNK 2020-vz.2'!$A$5:$J$132</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25" i="1" l="1"/>
  <c r="D127" i="1" l="1"/>
  <c r="F111" i="1"/>
  <c r="F84" i="8" l="1"/>
  <c r="F82" i="8"/>
  <c r="F81" i="8"/>
  <c r="F80" i="8"/>
  <c r="F79" i="8"/>
  <c r="F75" i="8"/>
  <c r="F74" i="8"/>
  <c r="F73" i="8"/>
  <c r="F85" i="8" s="1"/>
  <c r="F70" i="8"/>
  <c r="F66" i="8"/>
  <c r="F67" i="8" s="1"/>
  <c r="F64" i="8"/>
  <c r="F63" i="8"/>
  <c r="F61" i="8"/>
  <c r="F60" i="8"/>
  <c r="F59" i="8"/>
  <c r="F58" i="8"/>
  <c r="F56" i="8"/>
  <c r="F55" i="8"/>
  <c r="F54" i="8"/>
  <c r="F53" i="8"/>
  <c r="F52" i="8"/>
  <c r="F51" i="8"/>
  <c r="F50" i="8"/>
  <c r="F49" i="8"/>
  <c r="F48" i="8"/>
  <c r="F47" i="8"/>
  <c r="F46" i="8"/>
  <c r="F44" i="8"/>
  <c r="F43" i="8"/>
  <c r="F42" i="8"/>
  <c r="F41" i="8"/>
  <c r="F40" i="8"/>
  <c r="F39" i="8"/>
  <c r="F38" i="8"/>
  <c r="F37" i="8"/>
  <c r="F33" i="8"/>
  <c r="F31" i="8"/>
  <c r="F30" i="8"/>
  <c r="F28" i="8"/>
  <c r="F27" i="8"/>
  <c r="F26" i="8"/>
  <c r="F25" i="8"/>
  <c r="F24" i="8"/>
  <c r="F23" i="8"/>
  <c r="F22" i="8"/>
  <c r="F21" i="8"/>
  <c r="F20" i="8"/>
  <c r="F19" i="8"/>
  <c r="F17" i="8"/>
  <c r="F16" i="8"/>
  <c r="F15" i="8"/>
  <c r="F14" i="8"/>
  <c r="F13" i="8"/>
  <c r="F12" i="8"/>
  <c r="F11" i="8"/>
  <c r="F10" i="8"/>
  <c r="F9" i="8"/>
  <c r="F7" i="8"/>
  <c r="F6" i="8"/>
  <c r="F5" i="8"/>
  <c r="F84" i="7"/>
  <c r="F82" i="7"/>
  <c r="F81" i="7"/>
  <c r="F80" i="7"/>
  <c r="F79" i="7"/>
  <c r="F75" i="7"/>
  <c r="F74" i="7"/>
  <c r="F73" i="7"/>
  <c r="F70" i="7"/>
  <c r="F85" i="7" s="1"/>
  <c r="F66" i="7"/>
  <c r="F64" i="7"/>
  <c r="F63" i="7"/>
  <c r="F61" i="7"/>
  <c r="F60" i="7"/>
  <c r="F59" i="7"/>
  <c r="F58" i="7"/>
  <c r="F56" i="7"/>
  <c r="F55" i="7"/>
  <c r="F54" i="7"/>
  <c r="F53" i="7"/>
  <c r="F52" i="7"/>
  <c r="F51" i="7"/>
  <c r="F50" i="7"/>
  <c r="F49" i="7"/>
  <c r="F48" i="7"/>
  <c r="F47" i="7"/>
  <c r="F46" i="7"/>
  <c r="F44" i="7"/>
  <c r="F43" i="7"/>
  <c r="F42" i="7"/>
  <c r="F41" i="7"/>
  <c r="F40" i="7"/>
  <c r="F39" i="7"/>
  <c r="F38" i="7"/>
  <c r="F37" i="7"/>
  <c r="F33" i="7"/>
  <c r="F31" i="7"/>
  <c r="F30" i="7"/>
  <c r="F28" i="7"/>
  <c r="F27" i="7"/>
  <c r="F26" i="7"/>
  <c r="F25" i="7"/>
  <c r="F24" i="7"/>
  <c r="F23" i="7"/>
  <c r="F22" i="7"/>
  <c r="F21" i="7"/>
  <c r="F20" i="7"/>
  <c r="F19" i="7"/>
  <c r="F17" i="7"/>
  <c r="F16" i="7"/>
  <c r="F15" i="7"/>
  <c r="F14" i="7"/>
  <c r="F13" i="7"/>
  <c r="F12" i="7"/>
  <c r="F11" i="7"/>
  <c r="F10" i="7"/>
  <c r="F9" i="7"/>
  <c r="F7" i="7"/>
  <c r="F6" i="7"/>
  <c r="F5" i="7"/>
  <c r="F67" i="7" s="1"/>
  <c r="H103" i="6"/>
  <c r="H102" i="6"/>
  <c r="H99" i="6"/>
  <c r="F99" i="6"/>
  <c r="H97" i="6"/>
  <c r="F97" i="6"/>
  <c r="H96" i="6"/>
  <c r="F96" i="6"/>
  <c r="H95" i="6"/>
  <c r="F95" i="6"/>
  <c r="H94" i="6"/>
  <c r="F94" i="6"/>
  <c r="H90" i="6"/>
  <c r="F90" i="6"/>
  <c r="H89" i="6"/>
  <c r="F89" i="6"/>
  <c r="H88" i="6"/>
  <c r="F88" i="6"/>
  <c r="H85" i="6"/>
  <c r="F85" i="6"/>
  <c r="H81" i="6"/>
  <c r="F81" i="6"/>
  <c r="H79" i="6"/>
  <c r="F79" i="6"/>
  <c r="H78" i="6"/>
  <c r="F78" i="6"/>
  <c r="H76" i="6"/>
  <c r="F76" i="6"/>
  <c r="H75" i="6"/>
  <c r="F75" i="6"/>
  <c r="H74" i="6"/>
  <c r="F74" i="6"/>
  <c r="H73" i="6"/>
  <c r="F73" i="6"/>
  <c r="H71" i="6"/>
  <c r="F71" i="6"/>
  <c r="H70" i="6"/>
  <c r="F70" i="6"/>
  <c r="H69" i="6"/>
  <c r="F69" i="6"/>
  <c r="H68" i="6"/>
  <c r="F68" i="6"/>
  <c r="H67" i="6"/>
  <c r="F67" i="6"/>
  <c r="H66" i="6"/>
  <c r="F66" i="6"/>
  <c r="H65" i="6"/>
  <c r="F65" i="6"/>
  <c r="H64" i="6"/>
  <c r="F64" i="6"/>
  <c r="H63" i="6"/>
  <c r="F63" i="6"/>
  <c r="H62" i="6"/>
  <c r="F62" i="6"/>
  <c r="H61" i="6"/>
  <c r="F61" i="6"/>
  <c r="H59" i="6"/>
  <c r="F59" i="6"/>
  <c r="H58" i="6"/>
  <c r="F58" i="6"/>
  <c r="H57" i="6"/>
  <c r="F57" i="6"/>
  <c r="H56" i="6"/>
  <c r="F56" i="6"/>
  <c r="H55" i="6"/>
  <c r="F55" i="6"/>
  <c r="H54" i="6"/>
  <c r="F54" i="6"/>
  <c r="H53" i="6"/>
  <c r="F53" i="6"/>
  <c r="H52" i="6"/>
  <c r="F52" i="6"/>
  <c r="H48" i="6"/>
  <c r="F48" i="6"/>
  <c r="H46" i="6"/>
  <c r="F46" i="6"/>
  <c r="H45" i="6"/>
  <c r="F45" i="6"/>
  <c r="H43" i="6"/>
  <c r="F43" i="6"/>
  <c r="H42" i="6"/>
  <c r="F42" i="6"/>
  <c r="H41" i="6"/>
  <c r="F41" i="6"/>
  <c r="H40" i="6"/>
  <c r="F40" i="6"/>
  <c r="H39" i="6"/>
  <c r="F39" i="6"/>
  <c r="H38" i="6"/>
  <c r="F38" i="6"/>
  <c r="H37" i="6"/>
  <c r="F37" i="6"/>
  <c r="H36" i="6"/>
  <c r="F36" i="6"/>
  <c r="H35" i="6"/>
  <c r="F35" i="6"/>
  <c r="H34" i="6"/>
  <c r="F34" i="6"/>
  <c r="H32" i="6"/>
  <c r="F32" i="6"/>
  <c r="H31" i="6"/>
  <c r="F31" i="6"/>
  <c r="H30" i="6"/>
  <c r="F30" i="6"/>
  <c r="H29" i="6"/>
  <c r="F29" i="6"/>
  <c r="H28" i="6"/>
  <c r="F28" i="6"/>
  <c r="H27" i="6"/>
  <c r="F27" i="6"/>
  <c r="H26" i="6"/>
  <c r="F26" i="6"/>
  <c r="H25" i="6"/>
  <c r="F25" i="6"/>
  <c r="H24" i="6"/>
  <c r="F24" i="6"/>
  <c r="H22" i="6"/>
  <c r="F22" i="6"/>
  <c r="H21" i="6"/>
  <c r="F21" i="6"/>
  <c r="F82" i="6" s="1"/>
  <c r="G110" i="1" s="1"/>
  <c r="H20" i="6"/>
  <c r="F20" i="6"/>
  <c r="K132" i="1"/>
  <c r="K131" i="1"/>
  <c r="G127" i="1"/>
  <c r="K126" i="1"/>
  <c r="I126" i="1"/>
  <c r="H126" i="1"/>
  <c r="F126" i="1"/>
  <c r="K125" i="1"/>
  <c r="I125" i="1"/>
  <c r="H125" i="1"/>
  <c r="K115" i="1"/>
  <c r="I115" i="1"/>
  <c r="H115" i="1"/>
  <c r="F115" i="1"/>
  <c r="K114" i="1"/>
  <c r="I114" i="1"/>
  <c r="H114" i="1"/>
  <c r="F114" i="1"/>
  <c r="K112" i="1"/>
  <c r="I112" i="1"/>
  <c r="H112" i="1"/>
  <c r="F112" i="1"/>
  <c r="K111" i="1"/>
  <c r="I111" i="1"/>
  <c r="H111" i="1"/>
  <c r="F110" i="1"/>
  <c r="F109" i="1"/>
  <c r="K103" i="1"/>
  <c r="I103" i="1"/>
  <c r="H103" i="1"/>
  <c r="G105" i="1" s="1"/>
  <c r="F103" i="1"/>
  <c r="D105" i="1" s="1"/>
  <c r="D122" i="1" s="1"/>
  <c r="K102" i="1"/>
  <c r="I102" i="1"/>
  <c r="H102" i="1"/>
  <c r="F102" i="1"/>
  <c r="K101" i="1"/>
  <c r="I101" i="1"/>
  <c r="H101" i="1"/>
  <c r="F101" i="1"/>
  <c r="K100" i="1"/>
  <c r="I100" i="1"/>
  <c r="H100" i="1"/>
  <c r="F100" i="1"/>
  <c r="K99" i="1"/>
  <c r="I99" i="1"/>
  <c r="H99" i="1"/>
  <c r="F99" i="1"/>
  <c r="K98" i="1"/>
  <c r="I98" i="1"/>
  <c r="H98" i="1"/>
  <c r="F98" i="1"/>
  <c r="K97" i="1"/>
  <c r="I97" i="1"/>
  <c r="H97" i="1"/>
  <c r="F97" i="1"/>
  <c r="K96" i="1"/>
  <c r="I96" i="1"/>
  <c r="H96" i="1"/>
  <c r="F96" i="1"/>
  <c r="K95" i="1"/>
  <c r="I95" i="1"/>
  <c r="H95" i="1"/>
  <c r="F95" i="1"/>
  <c r="K94" i="1"/>
  <c r="I94" i="1"/>
  <c r="H94" i="1"/>
  <c r="F94" i="1"/>
  <c r="K93" i="1"/>
  <c r="I93" i="1"/>
  <c r="H93" i="1"/>
  <c r="F93" i="1"/>
  <c r="K92" i="1"/>
  <c r="I92" i="1"/>
  <c r="H92" i="1"/>
  <c r="F92" i="1"/>
  <c r="K91" i="1"/>
  <c r="I91" i="1"/>
  <c r="H91" i="1"/>
  <c r="F91" i="1"/>
  <c r="K90" i="1"/>
  <c r="I90" i="1"/>
  <c r="H90" i="1"/>
  <c r="F90" i="1"/>
  <c r="K89" i="1"/>
  <c r="I89" i="1"/>
  <c r="H89" i="1"/>
  <c r="F89" i="1"/>
  <c r="K88" i="1"/>
  <c r="I88" i="1"/>
  <c r="H88" i="1"/>
  <c r="F88" i="1"/>
  <c r="K87" i="1"/>
  <c r="I87" i="1"/>
  <c r="H87" i="1"/>
  <c r="F87" i="1"/>
  <c r="K86" i="1"/>
  <c r="I86" i="1"/>
  <c r="H86" i="1"/>
  <c r="F86" i="1"/>
  <c r="K85" i="1"/>
  <c r="I85" i="1"/>
  <c r="H85" i="1"/>
  <c r="F85" i="1"/>
  <c r="K84" i="1"/>
  <c r="I84" i="1"/>
  <c r="H84" i="1"/>
  <c r="F84" i="1"/>
  <c r="K83" i="1"/>
  <c r="I83" i="1"/>
  <c r="H83" i="1"/>
  <c r="F83" i="1"/>
  <c r="K82" i="1"/>
  <c r="I82" i="1"/>
  <c r="H82" i="1"/>
  <c r="F82" i="1"/>
  <c r="K81" i="1"/>
  <c r="I81" i="1"/>
  <c r="H81" i="1"/>
  <c r="F81" i="1"/>
  <c r="K80" i="1"/>
  <c r="I80" i="1"/>
  <c r="H80" i="1"/>
  <c r="F80" i="1"/>
  <c r="K79" i="1"/>
  <c r="I79" i="1"/>
  <c r="H79" i="1"/>
  <c r="F79" i="1"/>
  <c r="K78" i="1"/>
  <c r="I78" i="1"/>
  <c r="H78" i="1"/>
  <c r="F78" i="1"/>
  <c r="K77" i="1"/>
  <c r="I77" i="1"/>
  <c r="H77" i="1"/>
  <c r="F77" i="1"/>
  <c r="K76" i="1"/>
  <c r="I76" i="1"/>
  <c r="H76" i="1"/>
  <c r="F76" i="1"/>
  <c r="K75" i="1"/>
  <c r="I75" i="1"/>
  <c r="H75" i="1"/>
  <c r="F75" i="1"/>
  <c r="K74" i="1"/>
  <c r="I74" i="1"/>
  <c r="H74" i="1"/>
  <c r="F74" i="1"/>
  <c r="K73" i="1"/>
  <c r="I73" i="1"/>
  <c r="H73" i="1"/>
  <c r="F73" i="1"/>
  <c r="K72" i="1"/>
  <c r="I72" i="1"/>
  <c r="H72" i="1"/>
  <c r="F72" i="1"/>
  <c r="K71" i="1"/>
  <c r="I71" i="1"/>
  <c r="H71" i="1"/>
  <c r="F71" i="1"/>
  <c r="K70" i="1"/>
  <c r="I70" i="1"/>
  <c r="H70" i="1"/>
  <c r="F70" i="1"/>
  <c r="K69" i="1"/>
  <c r="I69" i="1"/>
  <c r="H69" i="1"/>
  <c r="F69" i="1"/>
  <c r="K68" i="1"/>
  <c r="I68" i="1"/>
  <c r="H68" i="1"/>
  <c r="F68" i="1"/>
  <c r="K67" i="1"/>
  <c r="I67" i="1"/>
  <c r="H67" i="1"/>
  <c r="F67" i="1"/>
  <c r="K66" i="1"/>
  <c r="I66" i="1"/>
  <c r="H66" i="1"/>
  <c r="F66" i="1"/>
  <c r="K65" i="1"/>
  <c r="I65" i="1"/>
  <c r="H65" i="1"/>
  <c r="F65" i="1"/>
  <c r="K64" i="1"/>
  <c r="I64" i="1"/>
  <c r="H64" i="1"/>
  <c r="F64" i="1"/>
  <c r="K63" i="1"/>
  <c r="I63" i="1"/>
  <c r="H63" i="1"/>
  <c r="F63" i="1"/>
  <c r="K62" i="1"/>
  <c r="I62" i="1"/>
  <c r="H62" i="1"/>
  <c r="F62" i="1"/>
  <c r="K61" i="1"/>
  <c r="I61" i="1"/>
  <c r="H61" i="1"/>
  <c r="F61" i="1"/>
  <c r="K60" i="1"/>
  <c r="I60" i="1"/>
  <c r="H60" i="1"/>
  <c r="F60" i="1"/>
  <c r="K59" i="1"/>
  <c r="I59" i="1"/>
  <c r="H59" i="1"/>
  <c r="F59" i="1"/>
  <c r="K58" i="1"/>
  <c r="I58" i="1"/>
  <c r="H58" i="1"/>
  <c r="F58" i="1"/>
  <c r="K57" i="1"/>
  <c r="I57" i="1"/>
  <c r="H57" i="1"/>
  <c r="F57" i="1"/>
  <c r="K56" i="1"/>
  <c r="I56" i="1"/>
  <c r="H56" i="1"/>
  <c r="F56" i="1"/>
  <c r="K55" i="1"/>
  <c r="I55" i="1"/>
  <c r="H55" i="1"/>
  <c r="F55" i="1"/>
  <c r="K54" i="1"/>
  <c r="I54" i="1"/>
  <c r="H54" i="1"/>
  <c r="F54" i="1"/>
  <c r="K53" i="1"/>
  <c r="I53" i="1"/>
  <c r="H53" i="1"/>
  <c r="F53" i="1"/>
  <c r="K52" i="1"/>
  <c r="I52" i="1"/>
  <c r="H52" i="1"/>
  <c r="F52" i="1"/>
  <c r="K51" i="1"/>
  <c r="I51" i="1"/>
  <c r="H51" i="1"/>
  <c r="F51" i="1"/>
  <c r="K50" i="1"/>
  <c r="I50" i="1"/>
  <c r="H50" i="1"/>
  <c r="F50" i="1"/>
  <c r="K49" i="1"/>
  <c r="I49" i="1"/>
  <c r="H49" i="1"/>
  <c r="F49" i="1"/>
  <c r="K48" i="1"/>
  <c r="I48" i="1"/>
  <c r="H48" i="1"/>
  <c r="F48" i="1"/>
  <c r="K47" i="1"/>
  <c r="I47" i="1"/>
  <c r="H47" i="1"/>
  <c r="F47" i="1"/>
  <c r="K46" i="1"/>
  <c r="I46" i="1"/>
  <c r="H46" i="1"/>
  <c r="F46" i="1"/>
  <c r="K45" i="1"/>
  <c r="I45" i="1"/>
  <c r="H45" i="1"/>
  <c r="F45" i="1"/>
  <c r="K44" i="1"/>
  <c r="I44" i="1"/>
  <c r="H44" i="1"/>
  <c r="F44" i="1"/>
  <c r="K43" i="1"/>
  <c r="I43" i="1"/>
  <c r="H43" i="1"/>
  <c r="F43" i="1"/>
  <c r="K42" i="1"/>
  <c r="I42" i="1"/>
  <c r="H42" i="1"/>
  <c r="F42" i="1"/>
  <c r="K41" i="1"/>
  <c r="I41" i="1"/>
  <c r="H41" i="1"/>
  <c r="F41" i="1"/>
  <c r="K40" i="1"/>
  <c r="I40" i="1"/>
  <c r="H40" i="1"/>
  <c r="F40" i="1"/>
  <c r="K39" i="1"/>
  <c r="I39" i="1"/>
  <c r="H39" i="1"/>
  <c r="F39" i="1"/>
  <c r="K38" i="1"/>
  <c r="I38" i="1"/>
  <c r="H38" i="1"/>
  <c r="F38" i="1"/>
  <c r="K37" i="1"/>
  <c r="I37" i="1"/>
  <c r="H37" i="1"/>
  <c r="F37" i="1"/>
  <c r="K36" i="1"/>
  <c r="I36" i="1"/>
  <c r="H36" i="1"/>
  <c r="F36" i="1"/>
  <c r="K35" i="1"/>
  <c r="I35" i="1"/>
  <c r="H35" i="1"/>
  <c r="F35" i="1"/>
  <c r="K34" i="1"/>
  <c r="I34" i="1"/>
  <c r="H34" i="1"/>
  <c r="F34" i="1"/>
  <c r="K33" i="1"/>
  <c r="I33" i="1"/>
  <c r="H33" i="1"/>
  <c r="F33" i="1"/>
  <c r="K32" i="1"/>
  <c r="I32" i="1"/>
  <c r="H32" i="1"/>
  <c r="F32" i="1"/>
  <c r="K31" i="1"/>
  <c r="I31" i="1"/>
  <c r="H31" i="1"/>
  <c r="F31" i="1"/>
  <c r="K30" i="1"/>
  <c r="I30" i="1"/>
  <c r="H30" i="1"/>
  <c r="F30" i="1"/>
  <c r="K29" i="1"/>
  <c r="I29" i="1"/>
  <c r="H29" i="1"/>
  <c r="F29" i="1"/>
  <c r="K28" i="1"/>
  <c r="I28" i="1"/>
  <c r="H28" i="1"/>
  <c r="F28" i="1"/>
  <c r="K27" i="1"/>
  <c r="I27" i="1"/>
  <c r="H27" i="1"/>
  <c r="F27" i="1"/>
  <c r="K26" i="1"/>
  <c r="I26" i="1"/>
  <c r="H26" i="1"/>
  <c r="F26" i="1"/>
  <c r="K25" i="1"/>
  <c r="I25" i="1"/>
  <c r="H25" i="1"/>
  <c r="F25" i="1"/>
  <c r="K24" i="1"/>
  <c r="I24" i="1"/>
  <c r="H24" i="1"/>
  <c r="F24" i="1"/>
  <c r="K23" i="1"/>
  <c r="I23" i="1"/>
  <c r="H23" i="1"/>
  <c r="F23" i="1"/>
  <c r="K22" i="1"/>
  <c r="I22" i="1"/>
  <c r="H22" i="1"/>
  <c r="F22" i="1"/>
  <c r="K21" i="1"/>
  <c r="I21" i="1"/>
  <c r="H21" i="1"/>
  <c r="F21" i="1"/>
  <c r="K20" i="1"/>
  <c r="I20" i="1"/>
  <c r="H20" i="1"/>
  <c r="F20" i="1"/>
  <c r="K19" i="1"/>
  <c r="I19" i="1"/>
  <c r="H19" i="1"/>
  <c r="F19" i="1"/>
  <c r="K18" i="1"/>
  <c r="I18" i="1"/>
  <c r="H18" i="1"/>
  <c r="F18" i="1"/>
  <c r="K17" i="1"/>
  <c r="I17" i="1"/>
  <c r="H17" i="1"/>
  <c r="F17" i="1"/>
  <c r="K16" i="1"/>
  <c r="I16" i="1"/>
  <c r="H16" i="1"/>
  <c r="F16" i="1"/>
  <c r="F100" i="6" l="1"/>
  <c r="D117" i="1"/>
  <c r="D119" i="1" s="1"/>
  <c r="J105" i="1"/>
  <c r="H82" i="6"/>
  <c r="I105" i="1"/>
  <c r="H100" i="6" l="1"/>
  <c r="G109" i="1"/>
  <c r="G122" i="1" s="1"/>
  <c r="G129" i="1" s="1"/>
  <c r="H10" i="1" s="1"/>
  <c r="I110" i="1"/>
  <c r="K110" i="1"/>
  <c r="H110" i="1"/>
  <c r="K109" i="1"/>
  <c r="I109" i="1"/>
  <c r="H109" i="1"/>
  <c r="E10" i="1" l="1"/>
  <c r="G117" i="1"/>
  <c r="I117" i="1" s="1"/>
  <c r="G11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D8636</author>
    <author>Jinderle, Miroslav</author>
  </authors>
  <commentList>
    <comment ref="G15" authorId="0" shapeId="0" xr:uid="{00000000-0006-0000-0000-000001000000}">
      <text>
        <r>
          <rPr>
            <sz val="9"/>
            <color indexed="81"/>
            <rFont val="Tahoma"/>
            <family val="2"/>
            <charset val="238"/>
          </rPr>
          <t xml:space="preserve">povolené hodnoty 0 a 1:
0-  výkon nebyl objednán a proveden
1 - výkon byl proveden
</t>
        </r>
      </text>
    </comment>
    <comment ref="K15" authorId="1" shapeId="0" xr:uid="{00000000-0006-0000-0000-000002000000}">
      <text>
        <r>
          <rPr>
            <sz val="9"/>
            <color indexed="81"/>
            <rFont val="Tahoma"/>
            <charset val="1"/>
          </rPr>
          <t xml:space="preserve">Pro tisk je nutné filtrovat tisk+prázdné
</t>
        </r>
      </text>
    </comment>
    <comment ref="I105" authorId="0" shapeId="0" xr:uid="{00000000-0006-0000-0000-000003000000}">
      <text>
        <r>
          <rPr>
            <b/>
            <sz val="9"/>
            <color indexed="81"/>
            <rFont val="Tahoma"/>
            <family val="2"/>
            <charset val="238"/>
          </rPr>
          <t>rozdíl mezi objednávkou a skutečností v bázových cenách</t>
        </r>
        <r>
          <rPr>
            <sz val="9"/>
            <color indexed="81"/>
            <rFont val="Tahoma"/>
            <family val="2"/>
            <charset val="238"/>
          </rPr>
          <t xml:space="preserve">
</t>
        </r>
      </text>
    </comment>
    <comment ref="G107" authorId="0" shapeId="0" xr:uid="{00000000-0006-0000-0000-000004000000}">
      <text>
        <r>
          <rPr>
            <b/>
            <sz val="9"/>
            <color indexed="81"/>
            <rFont val="Tahoma"/>
            <family val="2"/>
            <charset val="238"/>
          </rPr>
          <t>dokladovaná skutečnost</t>
        </r>
        <r>
          <rPr>
            <sz val="9"/>
            <color indexed="81"/>
            <rFont val="Tahoma"/>
            <family val="2"/>
            <charset val="238"/>
          </rPr>
          <t xml:space="preserve">
</t>
        </r>
      </text>
    </comment>
    <comment ref="G109" authorId="1" shapeId="0" xr:uid="{6FC92CD8-DA08-4243-9F75-A2C0893B95AA}">
      <text>
        <r>
          <rPr>
            <b/>
            <sz val="9"/>
            <color indexed="81"/>
            <rFont val="Tahoma"/>
            <family val="2"/>
            <charset val="238"/>
          </rPr>
          <t>v případě vícenákladů musí být vyplněna záložka Vícenáklady SNK vz.4
a schválena technikem E.ON</t>
        </r>
        <r>
          <rPr>
            <sz val="9"/>
            <color indexed="81"/>
            <rFont val="Tahoma"/>
            <family val="2"/>
            <charset val="238"/>
          </rPr>
          <t xml:space="preserve">
</t>
        </r>
      </text>
    </comment>
    <comment ref="G110" authorId="1" shapeId="0" xr:uid="{7C71F465-0576-47BF-93E4-D23913B9FA8A}">
      <text>
        <r>
          <rPr>
            <b/>
            <sz val="9"/>
            <color indexed="81"/>
            <rFont val="Tahoma"/>
            <family val="2"/>
            <charset val="238"/>
          </rPr>
          <t>v případě vícenákladů musí být vyplněna záložka Vícenáklady SNK vz.4
a schválena technikem E.ON</t>
        </r>
      </text>
    </comment>
    <comment ref="I117" authorId="0" shapeId="0" xr:uid="{00000000-0006-0000-0000-000005000000}">
      <text>
        <r>
          <rPr>
            <b/>
            <sz val="9"/>
            <color indexed="81"/>
            <rFont val="Tahoma"/>
            <family val="2"/>
            <charset val="238"/>
          </rPr>
          <t>rozdíl mezi objednávkou a skutečností v bázových cenách</t>
        </r>
        <r>
          <rPr>
            <sz val="9"/>
            <color indexed="81"/>
            <rFont val="Tahoma"/>
            <family val="2"/>
            <charset val="238"/>
          </rPr>
          <t xml:space="preserve">
</t>
        </r>
      </text>
    </comment>
    <comment ref="G124" authorId="0" shapeId="0" xr:uid="{00000000-0006-0000-0000-000006000000}">
      <text>
        <r>
          <rPr>
            <b/>
            <sz val="9"/>
            <color indexed="81"/>
            <rFont val="Tahoma"/>
            <family val="2"/>
            <charset val="238"/>
          </rPr>
          <t>dokladovaná skutečnost</t>
        </r>
        <r>
          <rPr>
            <sz val="9"/>
            <color indexed="81"/>
            <rFont val="Tahoma"/>
            <family val="2"/>
            <charset val="23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Jinderle, Miroslav</author>
  </authors>
  <commentList>
    <comment ref="H1" authorId="0" shapeId="0" xr:uid="{3D27ABD9-EE56-4C28-B29F-49F74745FE33}">
      <text>
        <r>
          <rPr>
            <sz val="9"/>
            <color indexed="81"/>
            <rFont val="Tahoma"/>
            <family val="2"/>
            <charset val="238"/>
          </rPr>
          <t>Pro tisk je nutné filtrovat tisk+prázdné</t>
        </r>
      </text>
    </comment>
    <comment ref="B19" authorId="0" shapeId="0" xr:uid="{00000000-0006-0000-0100-000001000000}">
      <text>
        <r>
          <rPr>
            <sz val="9"/>
            <color indexed="81"/>
            <rFont val="Tahoma"/>
            <family val="2"/>
            <charset val="238"/>
          </rPr>
          <t xml:space="preserve">Rozpojení živičných povrchů na kusy. Naložení na dopravní prostředek nebo odhoz do 3 m. Zarovnání styčné hrany.
Řezání spáry v asfaltu nebo betonu. Provedení spáry zařízením pro řezání spár.
</t>
        </r>
      </text>
    </comment>
    <comment ref="B23" authorId="0" shapeId="0" xr:uid="{00000000-0006-0000-0100-000002000000}">
      <text>
        <r>
          <rPr>
            <sz val="9"/>
            <color indexed="81"/>
            <rFont val="Tahoma"/>
            <family val="2"/>
            <charset val="238"/>
          </rPr>
          <t xml:space="preserve">Rozebrání dlažby ručně, vytřídění kostek s odhozem na hromady nebo naložením na dopravní prostředek, očištění kostek nebo dlaždic.
</t>
        </r>
      </text>
    </comment>
    <comment ref="B33" authorId="0" shapeId="0" xr:uid="{00000000-0006-0000-0100-000003000000}">
      <text>
        <r>
          <rPr>
            <sz val="9"/>
            <color indexed="81"/>
            <rFont val="Tahoma"/>
            <family val="2"/>
            <charset val="238"/>
          </rPr>
          <t xml:space="preserve">Rozebrání dlažby ručně, vytřídění kostek s odhozem na hromady nebo naložením na dopravní prostředek, očištění kostek nebo dlaždic.
</t>
        </r>
      </text>
    </comment>
    <comment ref="B44" authorId="0" shapeId="0" xr:uid="{00000000-0006-0000-0100-000004000000}">
      <text>
        <r>
          <rPr>
            <sz val="9"/>
            <color indexed="81"/>
            <rFont val="Tahoma"/>
            <family val="2"/>
            <charset val="238"/>
          </rPr>
          <t>Odkop zeminy podél obrubníků, uvolnění obrubníků z lože a jejich uložení
do vzdálenosti 3 m, rozebrání lože s odhozením nebo naložením
na dopravní prostředek. U ležatých obrubníků se počítá první vytržený obrubník s trojnásobnou délkou.</t>
        </r>
        <r>
          <rPr>
            <b/>
            <sz val="9"/>
            <color indexed="81"/>
            <rFont val="Tahoma"/>
            <family val="2"/>
            <charset val="238"/>
          </rPr>
          <t xml:space="preserve">
</t>
        </r>
        <r>
          <rPr>
            <sz val="9"/>
            <color indexed="81"/>
            <rFont val="Tahoma"/>
            <family val="2"/>
            <charset val="238"/>
          </rPr>
          <t xml:space="preserve">
</t>
        </r>
      </text>
    </comment>
    <comment ref="B47" authorId="0" shapeId="0" xr:uid="{00000000-0006-0000-0100-000005000000}">
      <text>
        <r>
          <rPr>
            <sz val="9"/>
            <color indexed="81"/>
            <rFont val="Tahoma"/>
            <family val="2"/>
            <charset val="238"/>
          </rPr>
          <t>Vyjmutí odvodňovacího žlabu z betonových příkopových tvárnic š. do 800 mm, očištění, vodorovná doprava suti sypkých kusových složení nebo naložení na dopravní prostředek.</t>
        </r>
        <r>
          <rPr>
            <b/>
            <sz val="9"/>
            <color indexed="81"/>
            <rFont val="Tahoma"/>
            <family val="2"/>
            <charset val="238"/>
          </rPr>
          <t xml:space="preserve">
</t>
        </r>
        <r>
          <rPr>
            <sz val="9"/>
            <color indexed="81"/>
            <rFont val="Tahoma"/>
            <family val="2"/>
            <charset val="238"/>
          </rPr>
          <t xml:space="preserve">
</t>
        </r>
      </text>
    </comment>
    <comment ref="B51" authorId="0" shapeId="0" xr:uid="{00000000-0006-0000-0100-000006000000}">
      <text>
        <r>
          <rPr>
            <sz val="9"/>
            <color indexed="81"/>
            <rFont val="Tahoma"/>
            <family val="2"/>
            <charset val="238"/>
          </rPr>
          <t>Vozovka:
Stávající kostky, zámková dlažba očištěna. Včetně přesunu hmot, podkladních vrstev ze štěrkodrtě rozličných frakcí, hutnění podkladních vrstev, vyspravení podkladu po překopech ing. sítí štěrkodrtí a obalovaným kamenivem, asfaltovým betonem nebo kladení nové, stávající dlažby pro pozemní komunikace do lože z kameniva atd. Pro asfaltový a betonový povrch postřik živičný infiltrační s posypem z asfaltu a postřik živičný spojovací z asfaltu.
- bez vytrhání, demontáží dlažby, řezání, hutnících zkoušek</t>
        </r>
        <r>
          <rPr>
            <b/>
            <sz val="9"/>
            <color indexed="81"/>
            <rFont val="Tahoma"/>
            <family val="2"/>
            <charset val="238"/>
          </rPr>
          <t xml:space="preserve">
</t>
        </r>
        <r>
          <rPr>
            <sz val="9"/>
            <color indexed="81"/>
            <rFont val="Tahoma"/>
            <family val="2"/>
            <charset val="238"/>
          </rPr>
          <t xml:space="preserve">
</t>
        </r>
      </text>
    </comment>
    <comment ref="B60" authorId="0" shapeId="0" xr:uid="{00000000-0006-0000-0100-000007000000}">
      <text>
        <r>
          <rPr>
            <sz val="9"/>
            <color indexed="81"/>
            <rFont val="Tahoma"/>
            <family val="2"/>
            <charset val="238"/>
          </rPr>
          <t>Chodník:
Stávající kostky, zámková dlažba očištěna. Včetně přesunu hmot, podkladních vrstev ze štěrkodrtě rozličných frakcí, hutnění podkladních vrstev, vyspravení podkladu po překopech ing. sítí štěrkodrtí, kladení nové, stávající dlažby do lože z kameniva nebo asfaltovým betonem, betonem, atd. Spáry mezi dlaždicemi zasypány živičným pískem, pro asfaltový povrch postřik živičný infiltrační s posypem z asfaltu.
- bez vytrhání, demontáží dlažby, řezání, hutnících zkoušek</t>
        </r>
      </text>
    </comment>
    <comment ref="B72" authorId="0" shapeId="0" xr:uid="{00000000-0006-0000-0100-000008000000}">
      <text>
        <r>
          <rPr>
            <sz val="9"/>
            <color indexed="81"/>
            <rFont val="Tahoma"/>
            <family val="2"/>
            <charset val="238"/>
          </rPr>
          <t xml:space="preserve">Stávající obrubníky očištěny. Včetně přesunu hmot, podkladních vrstev z betonu, kladení nového, stávajícího obrubníku do lože z betonu prostého.
- bez vytrhání, demontáží
</t>
        </r>
      </text>
    </comment>
    <comment ref="B77" authorId="0" shapeId="0" xr:uid="{00000000-0006-0000-0100-000009000000}">
      <text>
        <r>
          <rPr>
            <sz val="9"/>
            <color indexed="81"/>
            <rFont val="Tahoma"/>
            <family val="2"/>
            <charset val="238"/>
          </rPr>
          <t xml:space="preserve">Stávající žlab očištěn. Včetně přesunu hmot, čištění příkopů ručně, podkladních vrstev z betonu, kladení nového, stávajícího žlabu do lože z betonu prostého, pro nový žlab vodorovná doprava suti.
- bez vytrhání, demontáží
</t>
        </r>
      </text>
    </comment>
    <comment ref="B81" authorId="0" shapeId="0" xr:uid="{00000000-0006-0000-0100-00000A000000}">
      <text>
        <r>
          <rPr>
            <sz val="9"/>
            <color indexed="81"/>
            <rFont val="Tahoma"/>
            <family val="2"/>
            <charset val="238"/>
          </rPr>
          <t xml:space="preserve">Úprava zálivky dilatačních nebo pracovních spár v cementobetonovém krytu, hloubky do 40 mm, šířky přes 20 do 40 mm. Ceny lze použít i pro spáry v cementobetonovém krytu pro pěší. V cenách jsou započteny i náklady na odstranění zvětralé asfaltové zálivky, na vyčištění spár, zalití spár asfaltovou zálivkou, nátěr asfaltovým lakem a posyp drtí.
</t>
        </r>
      </text>
    </comment>
    <comment ref="B87" authorId="0" shapeId="0" xr:uid="{00000000-0006-0000-0100-00000B000000}">
      <text>
        <r>
          <rPr>
            <sz val="9"/>
            <color indexed="81"/>
            <rFont val="Tahoma"/>
            <family val="2"/>
            <charset val="238"/>
          </rPr>
          <t>Protlačování otvorů strojně včetně zatažení chráničky, včetně přípravných a pomocných prací.
Příprava roury pro zatažení, spojování při zatažení, zatažení konopného lana do prostupu.
Bez výkopu a záhozu výchozí a koncové šachty.</t>
        </r>
        <r>
          <rPr>
            <b/>
            <sz val="9"/>
            <color indexed="81"/>
            <rFont val="Tahoma"/>
            <family val="2"/>
            <charset val="238"/>
          </rPr>
          <t xml:space="preserve">
</t>
        </r>
        <r>
          <rPr>
            <sz val="9"/>
            <color indexed="81"/>
            <rFont val="Tahoma"/>
            <family val="2"/>
            <charset val="238"/>
          </rPr>
          <t xml:space="preserve">
</t>
        </r>
      </text>
    </comment>
    <comment ref="B93" authorId="0" shapeId="0" xr:uid="{00000000-0006-0000-0100-00000C000000}">
      <text>
        <r>
          <rPr>
            <sz val="9"/>
            <color indexed="81"/>
            <rFont val="Tahoma"/>
            <family val="2"/>
            <charset val="238"/>
          </rPr>
          <t>Řízený zemní protlak v hornině tř. 1 až 4, v hloubce do 6 m. Protlačování otvorů strojně včetně zatažení chráničky, včetně přípravných a pomocných prací. Dále vodorovné přemístění výkopku z protlačovaného potrubí a svislé přemístění výkopku z montážní jámy na přilehlé území případné přehození na povrchu a úprava čela potrubí pro protlačení.
Bez materiálu roury, výkopu a záhozu startovací a cílové jámy, čerpání vody, montáž vedení a jeho náležitosti, slouží-li protlačená trouba jako ochranné potrubí, dodávka potrubí určeného k protlačení, překládání a zajišťování inženýrských sítí, procházejících montážními a startovacími jámami, vytýčení směru protlaku
a stávajících inženýrských sítí.
Doprava a přistavení soupravy pro řízený protlak určen 1x na celou stavbu.</t>
        </r>
        <r>
          <rPr>
            <b/>
            <sz val="9"/>
            <color indexed="81"/>
            <rFont val="Tahoma"/>
            <family val="2"/>
            <charset val="238"/>
          </rPr>
          <t xml:space="preserve">
</t>
        </r>
        <r>
          <rPr>
            <sz val="9"/>
            <color indexed="81"/>
            <rFont val="Tahoma"/>
            <family val="2"/>
            <charset val="23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Jinderle, Miroslav</author>
  </authors>
  <commentList>
    <comment ref="B4" authorId="0" shapeId="0" xr:uid="{00000000-0006-0000-0200-000001000000}">
      <text>
        <r>
          <rPr>
            <sz val="9"/>
            <color indexed="81"/>
            <rFont val="Tahoma"/>
            <family val="2"/>
            <charset val="238"/>
          </rPr>
          <t xml:space="preserve">Rozpojení živičných povrchů na kusy. Naložení na dopravní prostředek nebo odhoz do 3 m. Zarovnání styčné hrany.
Řezání spáry v asfaltu nebo betonu. Provedení spáry zařízením pro řezání spár.
</t>
        </r>
      </text>
    </comment>
    <comment ref="B8" authorId="0" shapeId="0" xr:uid="{00000000-0006-0000-0200-000002000000}">
      <text>
        <r>
          <rPr>
            <sz val="9"/>
            <color indexed="81"/>
            <rFont val="Tahoma"/>
            <family val="2"/>
            <charset val="238"/>
          </rPr>
          <t xml:space="preserve">Rozebrání dlažby ručně, vytřídění kostek s odhozem na hromady nebo naložením na dopravní prostředek, očištění kostek nebo dlaždic.
</t>
        </r>
      </text>
    </comment>
    <comment ref="B18" authorId="0" shapeId="0" xr:uid="{00000000-0006-0000-0200-000003000000}">
      <text>
        <r>
          <rPr>
            <sz val="9"/>
            <color indexed="81"/>
            <rFont val="Tahoma"/>
            <family val="2"/>
            <charset val="238"/>
          </rPr>
          <t xml:space="preserve">Rozebrání dlažby ručně, vytřídění kostek s odhozem na hromady nebo naložením na dopravní prostředek, očištění kostek nebo dlaždic.
</t>
        </r>
      </text>
    </comment>
    <comment ref="B29" authorId="0" shapeId="0" xr:uid="{00000000-0006-0000-0200-000004000000}">
      <text>
        <r>
          <rPr>
            <sz val="9"/>
            <color indexed="81"/>
            <rFont val="Tahoma"/>
            <family val="2"/>
            <charset val="238"/>
          </rPr>
          <t>Odkop zeminy podél obrubníků, uvolnění obrubníků z lože a jejich uložení
do vzdálenosti 3 m, rozebrání lože s odhozením nebo naložením
na dopravní prostředek. U ležatých obrubníků se počítá první vytržený obrubník s trojnásobnou délkou.</t>
        </r>
        <r>
          <rPr>
            <b/>
            <sz val="9"/>
            <color indexed="81"/>
            <rFont val="Tahoma"/>
            <family val="2"/>
            <charset val="238"/>
          </rPr>
          <t xml:space="preserve">
</t>
        </r>
        <r>
          <rPr>
            <sz val="9"/>
            <color indexed="81"/>
            <rFont val="Tahoma"/>
            <family val="2"/>
            <charset val="238"/>
          </rPr>
          <t xml:space="preserve">
</t>
        </r>
      </text>
    </comment>
    <comment ref="B32" authorId="0" shapeId="0" xr:uid="{00000000-0006-0000-0200-000005000000}">
      <text>
        <r>
          <rPr>
            <sz val="9"/>
            <color indexed="81"/>
            <rFont val="Tahoma"/>
            <family val="2"/>
            <charset val="238"/>
          </rPr>
          <t>Vyjmutí odvodňovacího žlabu z betonových příkopových tvárnic š. do 800 mm, očištění, vodorovná doprava suti sypkých kusových složení nebo naložení na dopravní prostředek.</t>
        </r>
        <r>
          <rPr>
            <b/>
            <sz val="9"/>
            <color indexed="81"/>
            <rFont val="Tahoma"/>
            <family val="2"/>
            <charset val="238"/>
          </rPr>
          <t xml:space="preserve">
</t>
        </r>
        <r>
          <rPr>
            <sz val="9"/>
            <color indexed="81"/>
            <rFont val="Tahoma"/>
            <family val="2"/>
            <charset val="238"/>
          </rPr>
          <t xml:space="preserve">
</t>
        </r>
      </text>
    </comment>
    <comment ref="B36" authorId="0" shapeId="0" xr:uid="{00000000-0006-0000-0200-000006000000}">
      <text>
        <r>
          <rPr>
            <sz val="9"/>
            <color indexed="81"/>
            <rFont val="Tahoma"/>
            <family val="2"/>
            <charset val="238"/>
          </rPr>
          <t>Vozovka:
Stávající kostky, zámková dlažba očištěna. Včetně přesunu hmot, podkladních vrstev ze štěrkodrtě rozličných frakcí, hutnění podkladních vrstev, vyspravení podkladu po překopech ing. sítí štěrkodrtí a obalovaným kamenivem, asfaltovým betonem nebo kladení nové, stávající dlažby pro pozemní komunikace do lože z kameniva atd. Pro asfaltový a betonový povrch postřik živičný infiltrační s posypem z asfaltu a postřik živičný spojovací z asfaltu.
- bez vytrhání, demontáží dlažby, řezání, hutnících zkoušek</t>
        </r>
        <r>
          <rPr>
            <b/>
            <sz val="9"/>
            <color indexed="81"/>
            <rFont val="Tahoma"/>
            <family val="2"/>
            <charset val="238"/>
          </rPr>
          <t xml:space="preserve">
</t>
        </r>
        <r>
          <rPr>
            <sz val="9"/>
            <color indexed="81"/>
            <rFont val="Tahoma"/>
            <family val="2"/>
            <charset val="238"/>
          </rPr>
          <t xml:space="preserve">
</t>
        </r>
      </text>
    </comment>
    <comment ref="B45" authorId="0" shapeId="0" xr:uid="{00000000-0006-0000-0200-000007000000}">
      <text>
        <r>
          <rPr>
            <sz val="9"/>
            <color indexed="81"/>
            <rFont val="Tahoma"/>
            <family val="2"/>
            <charset val="238"/>
          </rPr>
          <t>Chodník:
Stávající kostky, zámková dlažba očištěna. Včetně přesunu hmot, podkladních vrstev ze štěrkodrtě rozličných frakcí, hutnění podkladních vrstev, vyspravení podkladu po překopech ing. sítí štěrkodrtí, kladení nové, stávající dlažby do lože z kameniva nebo asfaltovým betonem, betonem, atd. Spáry mezi dlaždicemi zasypány živičným pískem, pro asfaltový povrch postřik živičný infiltrační s posypem z asfaltu.
- bez vytrhání, demontáží dlažby, řezání, hutnících zkoušek</t>
        </r>
      </text>
    </comment>
    <comment ref="B57" authorId="0" shapeId="0" xr:uid="{00000000-0006-0000-0200-000008000000}">
      <text>
        <r>
          <rPr>
            <sz val="9"/>
            <color indexed="81"/>
            <rFont val="Tahoma"/>
            <family val="2"/>
            <charset val="238"/>
          </rPr>
          <t xml:space="preserve">Stávající obrubníky očištěny. Včetně přesunu hmot, podkladních vrstev z betonu, kladení nového, stávajícího obrubníku do lože z betonu prostého.
- bez vytrhání, demontáží
</t>
        </r>
      </text>
    </comment>
    <comment ref="B62" authorId="0" shapeId="0" xr:uid="{00000000-0006-0000-0200-000009000000}">
      <text>
        <r>
          <rPr>
            <sz val="9"/>
            <color indexed="81"/>
            <rFont val="Tahoma"/>
            <family val="2"/>
            <charset val="238"/>
          </rPr>
          <t xml:space="preserve">Stávající žlab očištěn. Včetně přesunu hmot, čištění příkopů ručně, podkladních vrstev z betonu, kladení nového, stávajícího žlabu do lože z betonu prostého, pro nový žlab vodorovná doprava suti.
- bez vytrhání, demontáží
</t>
        </r>
      </text>
    </comment>
    <comment ref="B66" authorId="0" shapeId="0" xr:uid="{00000000-0006-0000-0200-00000A000000}">
      <text>
        <r>
          <rPr>
            <sz val="9"/>
            <color indexed="81"/>
            <rFont val="Tahoma"/>
            <family val="2"/>
            <charset val="238"/>
          </rPr>
          <t xml:space="preserve">Úprava zálivky dilatačních nebo pracovních spár v cementobetonovém krytu, hloubky do 40 mm, šířky přes 20 do 40 mm. Ceny lze použít i pro spáry v cementobetonovém krytu pro pěší. V cenách jsou započteny i náklady na odstranění zvětralé asfaltové zálivky, na vyčištění spár, zalití spár asfaltovou zálivkou, nátěr asfaltovým lakem a posyp drtí.
</t>
        </r>
      </text>
    </comment>
    <comment ref="B72" authorId="0" shapeId="0" xr:uid="{00000000-0006-0000-0200-00000B000000}">
      <text>
        <r>
          <rPr>
            <sz val="9"/>
            <color indexed="81"/>
            <rFont val="Tahoma"/>
            <family val="2"/>
            <charset val="238"/>
          </rPr>
          <t>Protlačování otvorů strojně včetně zatažení chráničky, včetně přípravných a pomocných prací.
Příprava roury pro zatažení, spojování při zatažení, zatažení konopného lana do prostupu.
Bez výkopu a záhozu výchozí a koncové šachty.</t>
        </r>
        <r>
          <rPr>
            <b/>
            <sz val="9"/>
            <color indexed="81"/>
            <rFont val="Tahoma"/>
            <family val="2"/>
            <charset val="238"/>
          </rPr>
          <t xml:space="preserve">
</t>
        </r>
        <r>
          <rPr>
            <sz val="9"/>
            <color indexed="81"/>
            <rFont val="Tahoma"/>
            <family val="2"/>
            <charset val="238"/>
          </rPr>
          <t xml:space="preserve">
</t>
        </r>
      </text>
    </comment>
    <comment ref="B78" authorId="0" shapeId="0" xr:uid="{00000000-0006-0000-0200-00000C000000}">
      <text>
        <r>
          <rPr>
            <sz val="9"/>
            <color indexed="81"/>
            <rFont val="Tahoma"/>
            <family val="2"/>
            <charset val="238"/>
          </rPr>
          <t>Řízený zemní protlak v hornině tř. 1 až 4, v hloubce do 6 m. Protlačování otvorů strojně včetně zatažení chráničky, včetně přípravných a pomocných prací. Dále vodorovné přemístění výkopku z protlačovaného potrubí a svislé přemístění výkopku z montážní jámy na přilehlé území případné přehození na povrchu a úprava čela potrubí pro protlačení.
Bez materiálu roury, výkopu a záhozu startovací a cílové jámy, čerpání vody, montáž vedení a jeho náležitosti, slouží-li protlačená trouba jako ochranné potrubí, dodávka potrubí určeného k protlačení, překládání a zajišťování inženýrských sítí, procházejících montážními a startovacími jámami, vytýčení směru protlaku
a stávajících inženýrských sítí.
Doprava a přistavení soupravy pro řízený protlak určen 1x na celou stavbu.</t>
        </r>
        <r>
          <rPr>
            <b/>
            <sz val="9"/>
            <color indexed="81"/>
            <rFont val="Tahoma"/>
            <family val="2"/>
            <charset val="238"/>
          </rPr>
          <t xml:space="preserve">
</t>
        </r>
        <r>
          <rPr>
            <sz val="9"/>
            <color indexed="81"/>
            <rFont val="Tahoma"/>
            <family val="2"/>
            <charset val="23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Jinderle, Miroslav</author>
  </authors>
  <commentList>
    <comment ref="B4" authorId="0" shapeId="0" xr:uid="{00000000-0006-0000-0300-000001000000}">
      <text>
        <r>
          <rPr>
            <sz val="9"/>
            <color indexed="81"/>
            <rFont val="Tahoma"/>
            <family val="2"/>
            <charset val="238"/>
          </rPr>
          <t xml:space="preserve">Rozpojení živičných povrchů na kusy. Naložení na dopravní prostředek nebo odhoz do 3 m. Zarovnání styčné hrany.
Řezání spáry v asfaltu nebo betonu. Provedení spáry zařízením pro řezání spár.
</t>
        </r>
      </text>
    </comment>
    <comment ref="B8" authorId="0" shapeId="0" xr:uid="{00000000-0006-0000-0300-000002000000}">
      <text>
        <r>
          <rPr>
            <sz val="9"/>
            <color indexed="81"/>
            <rFont val="Tahoma"/>
            <family val="2"/>
            <charset val="238"/>
          </rPr>
          <t xml:space="preserve">Rozebrání dlažby ručně, vytřídění kostek s odhozem na hromady nebo naložením na dopravní prostředek, očištění kostek nebo dlaždic.
</t>
        </r>
      </text>
    </comment>
    <comment ref="B18" authorId="0" shapeId="0" xr:uid="{00000000-0006-0000-0300-000003000000}">
      <text>
        <r>
          <rPr>
            <sz val="9"/>
            <color indexed="81"/>
            <rFont val="Tahoma"/>
            <family val="2"/>
            <charset val="238"/>
          </rPr>
          <t xml:space="preserve">Rozebrání dlažby ručně, vytřídění kostek s odhozem na hromady nebo naložením na dopravní prostředek, očištění kostek nebo dlaždic.
</t>
        </r>
      </text>
    </comment>
    <comment ref="B29" authorId="0" shapeId="0" xr:uid="{00000000-0006-0000-0300-000004000000}">
      <text>
        <r>
          <rPr>
            <sz val="9"/>
            <color indexed="81"/>
            <rFont val="Tahoma"/>
            <family val="2"/>
            <charset val="238"/>
          </rPr>
          <t>Odkop zeminy podél obrubníků, uvolnění obrubníků z lože a jejich uložení
do vzdálenosti 3 m, rozebrání lože s odhozením nebo naložením
na dopravní prostředek. U ležatých obrubníků se počítá první vytržený obrubník s trojnásobnou délkou.</t>
        </r>
        <r>
          <rPr>
            <b/>
            <sz val="9"/>
            <color indexed="81"/>
            <rFont val="Tahoma"/>
            <family val="2"/>
            <charset val="238"/>
          </rPr>
          <t xml:space="preserve">
</t>
        </r>
        <r>
          <rPr>
            <sz val="9"/>
            <color indexed="81"/>
            <rFont val="Tahoma"/>
            <family val="2"/>
            <charset val="238"/>
          </rPr>
          <t xml:space="preserve">
</t>
        </r>
      </text>
    </comment>
    <comment ref="B32" authorId="0" shapeId="0" xr:uid="{00000000-0006-0000-0300-000005000000}">
      <text>
        <r>
          <rPr>
            <sz val="9"/>
            <color indexed="81"/>
            <rFont val="Tahoma"/>
            <family val="2"/>
            <charset val="238"/>
          </rPr>
          <t>Vyjmutí odvodňovacího žlabu z betonových příkopových tvárnic š. do 800 mm, očištění, vodorovná doprava suti sypkých kusových složení nebo naložení na dopravní prostředek.</t>
        </r>
        <r>
          <rPr>
            <b/>
            <sz val="9"/>
            <color indexed="81"/>
            <rFont val="Tahoma"/>
            <family val="2"/>
            <charset val="238"/>
          </rPr>
          <t xml:space="preserve">
</t>
        </r>
        <r>
          <rPr>
            <sz val="9"/>
            <color indexed="81"/>
            <rFont val="Tahoma"/>
            <family val="2"/>
            <charset val="238"/>
          </rPr>
          <t xml:space="preserve">
</t>
        </r>
      </text>
    </comment>
    <comment ref="B36" authorId="0" shapeId="0" xr:uid="{00000000-0006-0000-0300-000006000000}">
      <text>
        <r>
          <rPr>
            <sz val="9"/>
            <color indexed="81"/>
            <rFont val="Tahoma"/>
            <family val="2"/>
            <charset val="238"/>
          </rPr>
          <t>Vozovka:
Stávající kostky, zámková dlažba očištěna. Včetně přesunu hmot, podkladních vrstev ze štěrkodrtě rozličných frakcí, hutnění podkladních vrstev, vyspravení podkladu po překopech ing. sítí štěrkodrtí a obalovaným kamenivem, asfaltovým betonem nebo kladení nové, stávající dlažby pro pozemní komunikace do lože z kameniva atd. Pro asfaltový a betonový povrch postřik živičný infiltrační s posypem z asfaltu a postřik živičný spojovací z asfaltu.
- bez vytrhání, demontáží dlažby, řezání, hutnících zkoušek</t>
        </r>
        <r>
          <rPr>
            <b/>
            <sz val="9"/>
            <color indexed="81"/>
            <rFont val="Tahoma"/>
            <family val="2"/>
            <charset val="238"/>
          </rPr>
          <t xml:space="preserve">
</t>
        </r>
        <r>
          <rPr>
            <sz val="9"/>
            <color indexed="81"/>
            <rFont val="Tahoma"/>
            <family val="2"/>
            <charset val="238"/>
          </rPr>
          <t xml:space="preserve">
</t>
        </r>
      </text>
    </comment>
    <comment ref="B45" authorId="0" shapeId="0" xr:uid="{00000000-0006-0000-0300-000007000000}">
      <text>
        <r>
          <rPr>
            <sz val="9"/>
            <color indexed="81"/>
            <rFont val="Tahoma"/>
            <family val="2"/>
            <charset val="238"/>
          </rPr>
          <t>Chodník:
Stávající kostky, zámková dlažba očištěna. Včetně přesunu hmot, podkladních vrstev ze štěrkodrtě rozličných frakcí, hutnění podkladních vrstev, vyspravení podkladu po překopech ing. sítí štěrkodrtí, kladení nové, stávající dlažby do lože z kameniva nebo asfaltovým betonem, betonem, atd. Spáry mezi dlaždicemi zasypány živičným pískem, pro asfaltový povrch postřik živičný infiltrační s posypem z asfaltu.
- bez vytrhání, demontáží dlažby, řezání, hutnících zkoušek</t>
        </r>
      </text>
    </comment>
    <comment ref="B57" authorId="0" shapeId="0" xr:uid="{00000000-0006-0000-0300-000008000000}">
      <text>
        <r>
          <rPr>
            <sz val="9"/>
            <color indexed="81"/>
            <rFont val="Tahoma"/>
            <family val="2"/>
            <charset val="238"/>
          </rPr>
          <t xml:space="preserve">Stávající obrubníky očištěny. Včetně přesunu hmot, podkladních vrstev z betonu, kladení nového, stávajícího obrubníku do lože z betonu prostého.
- bez vytrhání, demontáží
</t>
        </r>
      </text>
    </comment>
    <comment ref="B62" authorId="0" shapeId="0" xr:uid="{00000000-0006-0000-0300-000009000000}">
      <text>
        <r>
          <rPr>
            <sz val="9"/>
            <color indexed="81"/>
            <rFont val="Tahoma"/>
            <family val="2"/>
            <charset val="238"/>
          </rPr>
          <t xml:space="preserve">Stávající žlab očištěn. Včetně přesunu hmot, čištění příkopů ručně, podkladních vrstev z betonu, kladení nového, stávajícího žlabu do lože z betonu prostého, pro nový žlab vodorovná doprava suti.
- bez vytrhání, demontáží
</t>
        </r>
      </text>
    </comment>
    <comment ref="B66" authorId="0" shapeId="0" xr:uid="{00000000-0006-0000-0300-00000A000000}">
      <text>
        <r>
          <rPr>
            <sz val="9"/>
            <color indexed="81"/>
            <rFont val="Tahoma"/>
            <family val="2"/>
            <charset val="238"/>
          </rPr>
          <t xml:space="preserve">Úprava zálivky dilatačních nebo pracovních spár v cementobetonovém krytu, hloubky do 40 mm, šířky přes 20 do 40 mm. Ceny lze použít i pro spáry v cementobetonovém krytu pro pěší. V cenách jsou započteny i náklady na odstranění zvětralé asfaltové zálivky, na vyčištění spár, zalití spár asfaltovou zálivkou, nátěr asfaltovým lakem a posyp drtí.
</t>
        </r>
      </text>
    </comment>
    <comment ref="B72" authorId="0" shapeId="0" xr:uid="{00000000-0006-0000-0300-00000B000000}">
      <text>
        <r>
          <rPr>
            <sz val="9"/>
            <color indexed="81"/>
            <rFont val="Tahoma"/>
            <family val="2"/>
            <charset val="238"/>
          </rPr>
          <t>Protlačování otvorů strojně včetně zatažení chráničky, včetně přípravných a pomocných prací.
Příprava roury pro zatažení, spojování při zatažení, zatažení konopného lana do prostupu.
Bez výkopu a záhozu výchozí a koncové šachty.</t>
        </r>
        <r>
          <rPr>
            <b/>
            <sz val="9"/>
            <color indexed="81"/>
            <rFont val="Tahoma"/>
            <family val="2"/>
            <charset val="238"/>
          </rPr>
          <t xml:space="preserve">
</t>
        </r>
        <r>
          <rPr>
            <sz val="9"/>
            <color indexed="81"/>
            <rFont val="Tahoma"/>
            <family val="2"/>
            <charset val="238"/>
          </rPr>
          <t xml:space="preserve">
</t>
        </r>
      </text>
    </comment>
    <comment ref="B78" authorId="0" shapeId="0" xr:uid="{00000000-0006-0000-0300-00000C000000}">
      <text>
        <r>
          <rPr>
            <sz val="9"/>
            <color indexed="81"/>
            <rFont val="Tahoma"/>
            <family val="2"/>
            <charset val="238"/>
          </rPr>
          <t>Řízený zemní protlak v hornině tř. 1 až 4, v hloubce do 6 m. Protlačování otvorů strojně včetně zatažení chráničky, včetně přípravných a pomocných prací. Dále vodorovné přemístění výkopku z protlačovaného potrubí a svislé přemístění výkopku z montážní jámy na přilehlé území případné přehození na povrchu a úprava čela potrubí pro protlačení.
Bez materiálu roury, výkopu a záhozu startovací a cílové jámy, čerpání vody, montáž vedení a jeho náležitosti, slouží-li protlačená trouba jako ochranné potrubí, dodávka potrubí určeného k protlačení, překládání a zajišťování inženýrských sítí, procházejících montážními a startovacími jámami, vytýčení směru protlaku
a stávajících inženýrských sítí.
Doprava a přistavení soupravy pro řízený protlak určen 1x na celou stavbu.</t>
        </r>
        <r>
          <rPr>
            <b/>
            <sz val="9"/>
            <color indexed="81"/>
            <rFont val="Tahoma"/>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<sst xmlns="http://schemas.openxmlformats.org/spreadsheetml/2006/main" count="1146" uniqueCount="435">
  <si>
    <t>územní souhlas</t>
  </si>
  <si>
    <t>územní rozhodnutí</t>
  </si>
  <si>
    <t>vytyčení ostatních inženýrských sítí</t>
  </si>
  <si>
    <t>název výkonu</t>
  </si>
  <si>
    <t>cena</t>
  </si>
  <si>
    <t>venkovní připojení bez podpěrného bodu</t>
  </si>
  <si>
    <t>cena PD pro stavby vyžadující ÚS, ÚŘ, SP</t>
  </si>
  <si>
    <t>venkovní připojení s podpěrným bodem</t>
  </si>
  <si>
    <t xml:space="preserve">cena PD pro svod a převod investorství </t>
  </si>
  <si>
    <t>ks</t>
  </si>
  <si>
    <t>MJ</t>
  </si>
  <si>
    <t>výkon č.</t>
  </si>
  <si>
    <t>skutečnost</t>
  </si>
  <si>
    <t>Kč</t>
  </si>
  <si>
    <t>CELKEM faktura bez DPH</t>
  </si>
  <si>
    <t xml:space="preserve">Hlášení č. </t>
  </si>
  <si>
    <t>Název:</t>
  </si>
  <si>
    <t>Stanovení ceny pro stavby na klíč</t>
  </si>
  <si>
    <t>smyčka, kabel do 95mm, délka 5m, skříň SS</t>
  </si>
  <si>
    <t>smyčka ,kabel do 95mm, délka 10m, skříň SS</t>
  </si>
  <si>
    <t>smyčka, kabel do 95mm, délka 20m, skříň SS</t>
  </si>
  <si>
    <t>smyčka, kabel do 95mm, délka 30m, skříň SS</t>
  </si>
  <si>
    <t>smyčka, kabel do 95mm, délka 40m, skříň SS</t>
  </si>
  <si>
    <t>smyčka, kabel do 95mm, délka 50m, skříň SS</t>
  </si>
  <si>
    <t>smyčka, kabel do 95mm, délka 5m, skříň SR</t>
  </si>
  <si>
    <t>smyčka, kabel do 95mm, délka 10m, skříň SR</t>
  </si>
  <si>
    <t>smyčka, kabel do 95mm, délka 20m, skříň SR</t>
  </si>
  <si>
    <t>smyčka, kabel do 95mm, délka 30m, skříň SR</t>
  </si>
  <si>
    <t>smyčka, kabel do 95mm, délka 40m, skříň SR</t>
  </si>
  <si>
    <t>smyčka, kabel do 95mm, délka 50m, skříň SR</t>
  </si>
  <si>
    <t>smyčka, kabel do 240mm, délka 5m, skříň SS</t>
  </si>
  <si>
    <t>smyčka, kabel do 240mm, délka 10m, skříň SS</t>
  </si>
  <si>
    <t>smyčka, kabel do 240mm, délka 20m, skříň SS</t>
  </si>
  <si>
    <t>smyčka, kabel do 240mm, délka 30m, skříň SS</t>
  </si>
  <si>
    <t>smyčka, kabel do 240mm, délka 40m, skříň SS</t>
  </si>
  <si>
    <t>smyčka, kabel do 240mm, délka 50m, skříň SS</t>
  </si>
  <si>
    <t>smyčka, kabel do 240mm, délka 5m, skříň SR</t>
  </si>
  <si>
    <t>smyčka, kabel do 240mm, délka 10m, skříň SR</t>
  </si>
  <si>
    <t>smyčka, kabel do 240mm, délka 20m, skříň SR</t>
  </si>
  <si>
    <t>smyčka, kabel do 240mm, délka 30m, skříň SR</t>
  </si>
  <si>
    <t>smyčka, kabel do 240mm, délka 40m, skříň SR</t>
  </si>
  <si>
    <t>smyčka, kabel do 240mm, délka 50m, skříň SR</t>
  </si>
  <si>
    <t>paprsek, kabel do 50mm, délka 5m, skříň SS</t>
  </si>
  <si>
    <t>paprsek, kabel do 50mm, délka 10m, skříň SS</t>
  </si>
  <si>
    <t>paprsek, kabel do 50mm, délka 20m, skříň SS</t>
  </si>
  <si>
    <t>paprsek, kabel do 50mm, délka 30m, skříň SS</t>
  </si>
  <si>
    <t>paprsek, kabel do 50mm, délka 40m, skříň SS</t>
  </si>
  <si>
    <t>paprsek, kabel do 50mm, délka 50m, skříň SS</t>
  </si>
  <si>
    <t>paprsek, kabel do240mm, délka 5m, skříň SS</t>
  </si>
  <si>
    <t>paprsek, kabel do240mm, délka 10m, skříň SS</t>
  </si>
  <si>
    <t>paprsek, kabel do240mm, délka 20m, skříň SS</t>
  </si>
  <si>
    <t>paprsek, kabel do240mm, délka 30m, skříň SS</t>
  </si>
  <si>
    <t>paprsek, kabel do240mm, délka 40m, skříň SS</t>
  </si>
  <si>
    <t>paprsek, kabel do240mm, délka 50m, skříň SS</t>
  </si>
  <si>
    <t>T spojka, kabel do 50mm, délka 5m, skříň SS</t>
  </si>
  <si>
    <t>T spojka, kabel do50mm, délka 10m, skříň SS</t>
  </si>
  <si>
    <t>T spojka, kabel do50mm, délka 20m, skříň SS</t>
  </si>
  <si>
    <t>T spojka, kabel do50mm, délka 30m, skříň SS</t>
  </si>
  <si>
    <t>kabelový svod, kabel 25mm, skříň SP</t>
  </si>
  <si>
    <t>kabel.svod, kabel 25mm, skříň SP, uzemnění</t>
  </si>
  <si>
    <t>svod, kabel do 50mm, délka 5m, skříň SS</t>
  </si>
  <si>
    <t>svod, kabel do 50mm, délka 10m, skříň SS</t>
  </si>
  <si>
    <t>svod, kabel do 50mm, délka 20m, skříň SS</t>
  </si>
  <si>
    <t>svod, kabel do 50mm, délka 30m, skříň SS</t>
  </si>
  <si>
    <t>svod, kabel do 50mm, délka 40m, skříň SS</t>
  </si>
  <si>
    <t>svod, kabel do 50mm, délka 50m, skříň SS</t>
  </si>
  <si>
    <t>venkovní připojení s podp.bodem, uzemnění</t>
  </si>
  <si>
    <t>dodáno</t>
  </si>
  <si>
    <t>objednáno</t>
  </si>
  <si>
    <t>porovnání</t>
  </si>
  <si>
    <t>CELKEM:</t>
  </si>
  <si>
    <t>tisk</t>
  </si>
  <si>
    <t>kolaudační souhlas, oznámení užívání</t>
  </si>
  <si>
    <t>Kontroloval:</t>
  </si>
  <si>
    <t>Dne:</t>
  </si>
  <si>
    <t>Zhotovitel:</t>
  </si>
  <si>
    <t>Demontáž stávajícího pilíře</t>
  </si>
  <si>
    <t>Příplatek-Zatepl.fasáda s omít. SS skříň</t>
  </si>
  <si>
    <t>Příplatek-Zatepl.fasáda s omít. SR skříň</t>
  </si>
  <si>
    <t>Paprsek,kabel do240mm,délka 5m,skříň SR</t>
  </si>
  <si>
    <t>Paprsek,kabel do240mm,délka 10m,skříň SR</t>
  </si>
  <si>
    <t>Paprsek,kabel do240mm,délka 20m,skříň SR</t>
  </si>
  <si>
    <t>Paprsek,kabel do240mm,délka 30m,skříň SR</t>
  </si>
  <si>
    <t>Paprsek,kabel do240mm,délka 40m,skříň SR</t>
  </si>
  <si>
    <t>Paprsek,kabel do240mm,délka 50m,skříň SR</t>
  </si>
  <si>
    <t>Výměna podpěrného bodu pro kab. svod</t>
  </si>
  <si>
    <t>Vložení podpěrného bodu pro kabel. svod</t>
  </si>
  <si>
    <t>Demontáž stávající skříně na podpěr.bodě</t>
  </si>
  <si>
    <t>SV skříň vč. připojení na v.vedení</t>
  </si>
  <si>
    <t>Smlouva budoucí o věcném břemeni</t>
  </si>
  <si>
    <t>Neúspěšná sml. budoucí o věcném břemeni</t>
  </si>
  <si>
    <t>Výchozí revize SNK</t>
  </si>
  <si>
    <t>Doprava mat. z CS do střed.zhot. do 20km</t>
  </si>
  <si>
    <t>Doprava mat.z CS do střed.zh. od 21-40km</t>
  </si>
  <si>
    <t>Doprava mat.z CS do střed.zh. od 41-80km</t>
  </si>
  <si>
    <t>Doprava mat.z CS do střed.zhot.nad 81 km</t>
  </si>
  <si>
    <t>Příplatek SNK od střediska zh. nad 30 km</t>
  </si>
  <si>
    <t>Zpracování PZS - předměření</t>
  </si>
  <si>
    <t>Aktualizace ÚMPS při DSPSg</t>
  </si>
  <si>
    <t>Zpracování KM KN/PK</t>
  </si>
  <si>
    <t>Vytýčení liniové stavby/objektu</t>
  </si>
  <si>
    <t>Zpracování DSPSg</t>
  </si>
  <si>
    <t>Souhlas majitelů sousedních parcel na ÚS</t>
  </si>
  <si>
    <t>DIO - dopravní značení</t>
  </si>
  <si>
    <t>Správní poplatky</t>
  </si>
  <si>
    <t>Dokumentace pro TE</t>
  </si>
  <si>
    <t>Dokumentace pro TE vč. skříně SR</t>
  </si>
  <si>
    <t>Materiály ke zneškodnění</t>
  </si>
  <si>
    <t>Zvýšení ceny práce-technologie PPN</t>
  </si>
  <si>
    <t>Ve stavbách na klíč (smyčka, paprsek, T spojka) jsou započítány zádlažby:</t>
  </si>
  <si>
    <t>poměr zádlažba / volný terén   v uvažované trase  (SNK smyčka, paprsek, T spojka)</t>
  </si>
  <si>
    <t>zádlažba</t>
  </si>
  <si>
    <t>volný terén</t>
  </si>
  <si>
    <t>trasa do 5m</t>
  </si>
  <si>
    <t>trasa do10m</t>
  </si>
  <si>
    <t>trasa do 20m</t>
  </si>
  <si>
    <t>trasa do 30m</t>
  </si>
  <si>
    <t>trasa do 40m</t>
  </si>
  <si>
    <t>trasa do 50m</t>
  </si>
  <si>
    <t>Pravidlo pro vícenáklady staveb SNK – zádlažby:</t>
  </si>
  <si>
    <t>Dorovnání ceny zádlažeb pro SNK bude provedeno pouze v níže uvedených případech:
- provedení zádlažeb v celé ploše komunikace (ne, pouhé zadláždění výkopové rýhy), na písemný požadavek vlastníka komunikace (chodníku) odsouhlasený zadavatelem stavby. Nejedná se v tomto případě o překop vozovky, který je řešen samostatně.
- provedení zádlažby ze speciálních nestandardních materiálů, např. mramor, velké leštěné kamenné desky apod. Tyto případy si projedná a odsouhlasí zhotovitel stavby před realizací s objednatelem.
Do základní ceny SNK nezávisle na jejich rozsahu se vždy navíc dopočítává: protlak neřízený/řízený, přechod vozovky překopem. K ceně překopu se vždy přičítají náklady na provedení definitivního povrchu překopu (není v ZC SNK).</t>
  </si>
  <si>
    <t>Demontáž povrchů - chodníky</t>
  </si>
  <si>
    <t>jednotková cena</t>
  </si>
  <si>
    <t>počet mj</t>
  </si>
  <si>
    <t>množství</t>
  </si>
  <si>
    <t>Bourání živičných povrchů a řezání asfaltu/betonu v chodníku</t>
  </si>
  <si>
    <t>Řezání spár v asfaltu nebo betonu</t>
  </si>
  <si>
    <t>Kč/m</t>
  </si>
  <si>
    <t>Bourání asfaltu</t>
  </si>
  <si>
    <t>Kč/m3</t>
  </si>
  <si>
    <t>Bourání živičných povrchů (do 3 - 5 cm)</t>
  </si>
  <si>
    <t>Kč/m2</t>
  </si>
  <si>
    <t xml:space="preserve">Vytrhání dlažby z písku: </t>
  </si>
  <si>
    <t>velké kostky, spáry nezalité</t>
  </si>
  <si>
    <t>velké kostky, spáry zalité</t>
  </si>
  <si>
    <t>drobné kostky, spáry nezalité</t>
  </si>
  <si>
    <t>drobné kostky, spáry zalité</t>
  </si>
  <si>
    <t>mozaika, spáry zalité</t>
  </si>
  <si>
    <t>betonové dlaždice, spáry nezalité</t>
  </si>
  <si>
    <t>betonové dlaždice, spáry zalité</t>
  </si>
  <si>
    <t>zámková dlažba, spáry nezalité</t>
  </si>
  <si>
    <t>zámková dlažba, spáry zalité</t>
  </si>
  <si>
    <t xml:space="preserve">Vytrhání dlažby z malty: </t>
  </si>
  <si>
    <t>velké kostky, spáry vysypány pískem</t>
  </si>
  <si>
    <t>drobné kostky, spáry vysypány pískem</t>
  </si>
  <si>
    <t>mozaika, spáry vysypány pískem</t>
  </si>
  <si>
    <t>betonové dlaždice, spáry vysypány pískem</t>
  </si>
  <si>
    <t>zámková dlažba, spáry vysypány pískem</t>
  </si>
  <si>
    <t>Vytrhání obrub:</t>
  </si>
  <si>
    <t>ležaté, kladené do písku</t>
  </si>
  <si>
    <t>ležaté, kladené do malty</t>
  </si>
  <si>
    <t>Vyjmutí odvodňovacího žlabu:</t>
  </si>
  <si>
    <t>z beton. příkopových tvárnic</t>
  </si>
  <si>
    <t>Montáž povrchů vč. podkladních vrstev</t>
  </si>
  <si>
    <t>Vozovka</t>
  </si>
  <si>
    <t>asfaltová vč. nového materiálu</t>
  </si>
  <si>
    <t>betonová vč. nového materiálu</t>
  </si>
  <si>
    <t>štěrková cesta (krajnice)</t>
  </si>
  <si>
    <t>kostky malé vč. stáv. mat. a 20% nového mat.</t>
  </si>
  <si>
    <t>kostky velké vč. stáv. mat. a 20% nového mat.</t>
  </si>
  <si>
    <t>zádlažba zámková pojízdná vč. stáv. mat. a 20% nového mat.</t>
  </si>
  <si>
    <t>zádlažba zámková pojízdná vč. nového materiálu</t>
  </si>
  <si>
    <t>panelová bez materiálu</t>
  </si>
  <si>
    <t>Chodníky</t>
  </si>
  <si>
    <t>asfaltové vč. nového materiálu</t>
  </si>
  <si>
    <t xml:space="preserve">betonové </t>
  </si>
  <si>
    <t>mozaika vč. stáv. mat. a 20% nového mat.</t>
  </si>
  <si>
    <t>mozaika vč. nového materiálu</t>
  </si>
  <si>
    <t>betonové desky 300/300/35 vč. stáv. mat. a 20% nového mat.</t>
  </si>
  <si>
    <t>betonové desky 300/300/35 vč. nového materiálu</t>
  </si>
  <si>
    <t>betonové desky 500/500/50 vč. stáv. mat. a 20% nového mat.</t>
  </si>
  <si>
    <t>betonové desky 500/500/50 vč. nového materiálu</t>
  </si>
  <si>
    <t>betonová dlažba zámková vč. stáv. mat. a 20% nového mat.</t>
  </si>
  <si>
    <t>betonová dlažba zámková vč. nového materiálu</t>
  </si>
  <si>
    <t>Obrubníky k silnici, chodníku nebo parkový</t>
  </si>
  <si>
    <t>obrubník k silnici stávající - položení</t>
  </si>
  <si>
    <t>obrubník k silnici nový - položení</t>
  </si>
  <si>
    <t>obrubník k trávníku stávající - položení</t>
  </si>
  <si>
    <t>obrubník k trávníku nový - položení</t>
  </si>
  <si>
    <t>Odvodňovací žlaby - Rigoly</t>
  </si>
  <si>
    <t>odvodňovací žlab uložený na dně silničního příkopu vč. výkopu - nový</t>
  </si>
  <si>
    <t>odvodňovací žlab uložený na dně silničního příkopu stávající</t>
  </si>
  <si>
    <t>Zálivka asfaltová pro asfaltové povrchy - dilitačních nebo pracovních spár</t>
  </si>
  <si>
    <t>Celkem zádlažby</t>
  </si>
  <si>
    <t>Přechod vozovky - překopem</t>
  </si>
  <si>
    <r>
      <t xml:space="preserve">Přechod vozovky - překopem (vč. řezání a bourání zádlažeb, výkop, pískové lože, zához, hutnění, uložení chráničky/žlabu, bez - definitivní zádlažby)
</t>
    </r>
    <r>
      <rPr>
        <i/>
        <sz val="11"/>
        <color indexed="8"/>
        <rFont val="Calibri"/>
        <family val="2"/>
        <charset val="238"/>
      </rPr>
      <t>Chránička/žlab pro překop je skladový materiál E.ON, je nutné vykázat v extranetu.</t>
    </r>
  </si>
  <si>
    <t>Podvrty neřízené</t>
  </si>
  <si>
    <t>Kč/ks</t>
  </si>
  <si>
    <r>
      <t xml:space="preserve">Protlak do  průměru otvoru do 150 mm neřízený (pro chráničku do </t>
    </r>
    <r>
      <rPr>
        <sz val="11"/>
        <color indexed="8"/>
        <rFont val="Calibri"/>
        <family val="2"/>
        <charset val="238"/>
      </rPr>
      <t xml:space="preserve">Ø </t>
    </r>
    <r>
      <rPr>
        <sz val="11"/>
        <color theme="1"/>
        <rFont val="Calibri"/>
        <family val="2"/>
        <charset val="238"/>
        <scheme val="minor"/>
      </rPr>
      <t>110mm), vč. zatažení chráničky</t>
    </r>
  </si>
  <si>
    <t>Protlak do průměru otvoru do 220 mm neřízený (pro chráničku do Ø 200mm),  vč. zatažení chráničky</t>
  </si>
  <si>
    <t>Ceny neobsahují cenu chráničky a manipulační jámy.</t>
  </si>
  <si>
    <t>Chránička pro neřízený protlak je skladový materiál E.ON, je nutné vykázat v extranetu.</t>
  </si>
  <si>
    <t>Podvrty řízené vč. PE trubky (vlastní materiál)</t>
  </si>
  <si>
    <t xml:space="preserve">Protlak prům. do 160 mm řízený </t>
  </si>
  <si>
    <t xml:space="preserve">Protlak prům. přes 160 mm do 225 mm řízený </t>
  </si>
  <si>
    <t>Ceny obsahují cenu PE chráničky. Ceny neobsahují manipulační jámy a dopravu zařízení.</t>
  </si>
  <si>
    <t>Doprava zařízení pro řízený protlak (položka se zadá 1x na stavbu)</t>
  </si>
  <si>
    <t>Celkem protlaky, přechody do hrubé kalkulace SNK</t>
  </si>
  <si>
    <t xml:space="preserve">Stavba SNK: </t>
  </si>
  <si>
    <t>Datum / Vypracoval:</t>
  </si>
  <si>
    <t>VZOR SNK vícenáklady - rozsah 20 m, 8 m přechod přes vozovku překopem, výkop 50/120 cm, obrubník po obou stranách vozovky</t>
  </si>
  <si>
    <t>(poznámka: žlutě vyznačené řádky jsou vícenáklady pro vzor)</t>
  </si>
  <si>
    <t>Přechod vozovky</t>
  </si>
  <si>
    <t>VZOR SNK - rozsah 20 m, 8 m přechod přes vozovku překopem, výkop 50/120 cm, obrubník po obou stranách vozovky</t>
  </si>
  <si>
    <t>Řízení výstavby Jinderle, Dvořák</t>
  </si>
  <si>
    <t>VZOR SNK - rozsah 40 m,  přechod přes vozovku 1 x řízeným protlakem 8 m + 1 x neřízeným protlakem 6 m</t>
  </si>
  <si>
    <t>protlak, překop</t>
  </si>
  <si>
    <t>speciální zádlažby</t>
  </si>
  <si>
    <t>* Poznámky:</t>
  </si>
  <si>
    <t>Demontáže *</t>
  </si>
  <si>
    <t>verze 4</t>
  </si>
  <si>
    <t>Stanovení bázové ceny volitelných položek do ZS nebo schválení vícenákladů SNK odvolané z RS 2017 až 2023</t>
  </si>
  <si>
    <t>Celkem protlaky, přechody - bázová cena</t>
  </si>
  <si>
    <t>Celkem zádlažby - bázová cena</t>
  </si>
  <si>
    <t>bázová cena</t>
  </si>
  <si>
    <t>Celkem bázová cena za výkony</t>
  </si>
  <si>
    <t xml:space="preserve">Ceny jiných nespecifikovaných demontáží musí být stanoveny v souladu s podmínakami rámcové smlouvy a předem odsouhlaseny Objednatelem. Demontáže pro sloup, stávajcí skříně jsou naceněny standardními výkony. </t>
  </si>
  <si>
    <t>Neplánovaný výkon rozpočet odsouhlasený objednatelem</t>
  </si>
  <si>
    <t>variabilní výkony zhotovitele</t>
  </si>
  <si>
    <t>Poplatky:</t>
  </si>
  <si>
    <t>činnost subdodavatele podle doložené fakturace:</t>
  </si>
  <si>
    <t>Celkem bázová cena za variabilní výkony a poplatky</t>
  </si>
  <si>
    <t>Celkem bázová cena za pevné výkony</t>
  </si>
  <si>
    <t>Celkem indexovaná cena za výkony bez poplatků</t>
  </si>
  <si>
    <t>Celkem činnosti subdodavatele není indexováno</t>
  </si>
  <si>
    <t>Index zhotovitele podle RS  (sleva/přirážka+inflace)</t>
  </si>
  <si>
    <t>Spektrum</t>
  </si>
  <si>
    <t>Typová stavba DES</t>
  </si>
  <si>
    <t>č. výkonu</t>
  </si>
  <si>
    <t>Název výkonu (technologický typ přípojky)</t>
  </si>
  <si>
    <t>M.J.</t>
  </si>
  <si>
    <t>Celkem IN SNK bázová cena výkonu DES 2017/01a</t>
  </si>
  <si>
    <t>délka přípojky</t>
  </si>
  <si>
    <t>typ kabelu do 50mm2</t>
  </si>
  <si>
    <t>typ kabelu do 240mm2</t>
  </si>
  <si>
    <t>typ skříně SS300</t>
  </si>
  <si>
    <t>uzemnění</t>
  </si>
  <si>
    <t>povrch zádlažba výkop 35x50</t>
  </si>
  <si>
    <t>povrch    zelený pás          výkop 35x80</t>
  </si>
  <si>
    <t>1. SNK Kabel NN</t>
  </si>
  <si>
    <t>SNK 1</t>
  </si>
  <si>
    <t>Smyčka,kabel do 95mm,délka 5m,skříň SS</t>
  </si>
  <si>
    <t>KS</t>
  </si>
  <si>
    <t xml:space="preserve">Smyčka,kabel do 95mm,délka 5m,skříň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
</t>
  </si>
  <si>
    <t>do 5m</t>
  </si>
  <si>
    <t>x</t>
  </si>
  <si>
    <t>Smyčka,kabel do 95mm,délka 10m,skříň SS</t>
  </si>
  <si>
    <t>Smyčka,kabel do 95mm,délka 10m,skříň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</si>
  <si>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20m,skříň SS</t>
  </si>
  <si>
    <t>Smyčka,kabel do 95mm,délka 20m,skříň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</si>
  <si>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10m</t>
  </si>
  <si>
    <t>Smyčka,kabel do 95mm,délka 30m,skříň SS</t>
  </si>
  <si>
    <t>Smyčka,kabel do 95mm,délka 30m,skříň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</si>
  <si>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40m,skříň SS</t>
  </si>
  <si>
    <t>Smyčka,kabel do 95mm,délka 40m,skříň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</si>
  <si>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20m</t>
  </si>
  <si>
    <t>Smyčka,kabel do 95mm,délka 50m,skříň SS</t>
  </si>
  <si>
    <t>Smyčka,kabel do 95mm,délka 50m,skříň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</si>
  <si>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Demontáž stávajícího pilíře
Výkon se použije v případě výměny nevyhovujícího kabelového pilíře/skříně v kombinaci s výkony SNK, kde se vyskytuje kabelová skříň.
Dojezdová vzdálenost SNK do 30 km od střediska/pobočky zhotovitele.
Příplatek za sklad pro skladový materiál E.ON.
GZS, demontáž přichycení kabelu příchytkou a označení vývodů, odpojení stávajích kabelů, vyjmutí pojistek, zemní a demontážní práce pro pilíř v terénu nebo plotu/skříň SS do výklenku s kabelovým prostupem, zapojení stávajícího kabelu a pojistek do nové skříně (bez nové skříně), přichycení kabelu příchytkou a označení vývodů, zabezpečení zábranou.</t>
  </si>
  <si>
    <t>30m</t>
  </si>
  <si>
    <t>Příplatek-Zateplená fasáda s omítkou SS skříň
Příplatek za osazení skříně do zateplené fasády s obezděním nehořlavým materiálem (např. Ytong tl. 50 mm), zateplení (minerální vata nebo polystyren). Nepoužívat v případě nezateplené fasády.</t>
  </si>
  <si>
    <t>Příplatek-Zateplená fasáda s omítkou SR skříň
Příplatek za osazení skříně do zateplené fasády s obezděním nehořlavým materiálem (např. Ytong tl. 50 mm), (minerální vata nebo polystyren). Nepoužívat v případě nezateplené fasády.</t>
  </si>
  <si>
    <t>40m</t>
  </si>
  <si>
    <t>SNK 2</t>
  </si>
  <si>
    <t>Smyčka,kabel do 95mm,délka 5m,skříň SR</t>
  </si>
  <si>
    <t xml:space="preserve">Smyčka,kabel do 95mm,délka 5m,skříň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uzemnění v zemi vč. výkopu/záhozu rýhy,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
</t>
  </si>
  <si>
    <t>Smyčka,kabel do 95mm,délka 10m,skříň SR</t>
  </si>
  <si>
    <t>Smyčka,kabel do 95mm,délka 10m,skříň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uzemnění v zemi vč. výkopu/záhozu rýhy,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materiál na zádlažby jsou uvedeny ve spektrech 3 SNK GN nebo 4 SNK Ostatní.</t>
  </si>
  <si>
    <t>50m</t>
  </si>
  <si>
    <t>Smyčka,kabel do 95mm,délka 20m,skříň SR</t>
  </si>
  <si>
    <t>Smyčka,kabel do 95mm,délka 20m,skříň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</si>
  <si>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30m,skříň SR</t>
  </si>
  <si>
    <t>Smyčka,kabel do 95mm,délka 30m,skříň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</si>
  <si>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40m,skříň SR</t>
  </si>
  <si>
    <t>Smyčka,kabel do 95mm,délka 40m,skříň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</si>
  <si>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95mm,délka 50m,skříň SR</t>
  </si>
  <si>
    <t>Smyčka,kabel do 95mm,délka 50m,skříň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</si>
  <si>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SNK 3</t>
  </si>
  <si>
    <t>Smyčka,kabel do 240mm,délka 5m,skříň SS</t>
  </si>
  <si>
    <t>Smyčka,kabel do 240mm,délka 5m,skříň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</si>
  <si>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10m,skříň SS</t>
  </si>
  <si>
    <t>Smyčka,kabel do 240mm,délka 10m,skříň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</si>
  <si>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20m,skříň SS</t>
  </si>
  <si>
    <t>Smyčka,kabel do 240mm,délka 20m,skříň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</si>
  <si>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30m,skříň SS</t>
  </si>
  <si>
    <t>Smyčka,kabel do 240mm,délka 30m,skříň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</si>
  <si>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40m,skříň SS</t>
  </si>
  <si>
    <t>Smyčka,kabel do 240mm,délka 40m,skříň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</si>
  <si>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50m,skříň SS</t>
  </si>
  <si>
    <t>Smyčka,kabel do 240mm,délka 50m,skříň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</si>
  <si>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SNK 4</t>
  </si>
  <si>
    <t>Smyčka,kabel do 240mm,délka 5m,skříň SR</t>
  </si>
  <si>
    <t>Smyčka,kabel do 240mm,délka 5m,skříň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uzemnění v zemi vč. výkopu/záhozu rýhy,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</si>
  <si>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10m,skříň SR</t>
  </si>
  <si>
    <t>Smyčka,kabel do 240mm,délka 10m,skříň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2xkabelová spojka na stávajícím kabelu vč. jámy, utěsnění kabelu v otvoru chráničky, pokládka výstražné fólie, zához kabelové rýhy s hutněním, uzemnění v zemi vč. výkopu/záhozu rýhy,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</si>
  <si>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20m,skříň SR</t>
  </si>
  <si>
    <t>Smyčka,kabel do 240mm,délka 20m,skříň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</si>
  <si>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30m,skříň SR</t>
  </si>
  <si>
    <t>Smyčka,kabel do 240mm,délka 30m,skříň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</si>
  <si>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40m,skříň SR</t>
  </si>
  <si>
    <t>Smyčka,kabel do 240mm,délka 40m,skříň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</si>
  <si>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Smyčka,kabel do 240mm,délka 50m,skříň SR</t>
  </si>
  <si>
    <t>Smyčka,kabel do 240mm,délka 50m,skříň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2xkabelová spojka na stávajícím kabelu vč. jámy, utěsnění kabelu v otvoru chráničky, pokládka výstražné fólie, zához kabelové rýhy s hutněním, zemní a montážní práce pro pilíř SR vč. usazení do terénu nebo plotu/skříň SR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</si>
  <si>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SNK 5</t>
  </si>
  <si>
    <t>Paprsek,kabel do 50mm,délka 5m,skříň SS</t>
  </si>
  <si>
    <t>Paprsek,kabel do 50mm,délka 5m,skříň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</si>
  <si>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10m,skříň SS</t>
  </si>
  <si>
    <t>Paprsek,kabel do 50mm,délka 10m,skříň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</si>
  <si>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20m,skříň SS</t>
  </si>
  <si>
    <t>Paprsek,kabel do 50mm,délka 20m,skříň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</si>
  <si>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30m,skříň SS</t>
  </si>
  <si>
    <t>Paprsek,kabel do 50mm,délka 30m,skříň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</si>
  <si>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40m,skříň SS</t>
  </si>
  <si>
    <t>Paprsek,kabel do 50mm,délka 40m,skříň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</si>
  <si>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50mm,délka 50m,skříň SS</t>
  </si>
  <si>
    <t>Paprsek,kabel do 50mm,délka 50m,skříň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</si>
  <si>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SNK 6</t>
  </si>
  <si>
    <t>Paprsek,kabel do240mm,délka 5m,skříň SS</t>
  </si>
  <si>
    <t>Paprsek,kabel do 240mm,délka 5m,skříň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</si>
  <si>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10m,skříň SS</t>
  </si>
  <si>
    <t>Paprsek,kabel do 240mm,délka 10m,skříň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</si>
  <si>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20m,skříň SS</t>
  </si>
  <si>
    <t>Paprsek,kabel do 240mm,délka 20m,skříň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</si>
  <si>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30m,skříň SS</t>
  </si>
  <si>
    <t>Paprsek,kabel do 240mm,délka 30m,skříň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</si>
  <si>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40m,skříň SS</t>
  </si>
  <si>
    <t>Paprsek,kabel do 240mm,délka 40m,skříň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</si>
  <si>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do240mm,délka 50m,skříň SS</t>
  </si>
  <si>
    <t>Paprsek,kabel do 240mm,délka 50m,skříň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</si>
  <si>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SNK 6.1</t>
  </si>
  <si>
    <t>Paprsek,kabel do 240mm,délka 5m,skříň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uzemnění v zemi vč. výkopu/záhozu rýhy,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</si>
  <si>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240mm,délka 10m,skříň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uzemnění v zemi vč. výkopu/záhozu rýhy,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</si>
  <si>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240mm,délka 20m,skříň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</si>
  <si>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240mm,délka 30m,skříň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</si>
  <si>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240mm,délka 40m,skříň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</si>
  <si>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Paprsek,kabel do 240mm,délka 50m,skříň SR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</si>
  <si>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SNK 7</t>
  </si>
  <si>
    <t>T spojka,kabel do 50mm,délka 5m,skříň SS</t>
  </si>
  <si>
    <t xml:space="preserve">T spojka,kabel do 50mm,délka 5m,skříň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T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
</t>
  </si>
  <si>
    <t>T spojka,kabel do50mm,délka 10m,skříň SS</t>
  </si>
  <si>
    <t>T spojka,kabel do50mm,délka 10m,skříň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T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</si>
  <si>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T spojka,kabel do50mm,délka 20m,skříň SS</t>
  </si>
  <si>
    <t>T spojka,kabel do50mm,délka 20m,skříň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pískové lože vč. dopravy, pokládka ochranných trubek, pokládka/zatažení kabelu do ochranných trubek, křižovatky s kabelem nebo potrubím (žlab), T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</si>
  <si>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T spojka,kabel do50mm,délka 30m,skříň SS</t>
  </si>
  <si>
    <t>T spojka,kabel do50mm,délka 30m,skříň SS
Dojezdová vzdálenost SNK do 30 km od střediska/pobočky zhotovitele. 
INŽ zhotovitele - administrace, projednání, práce s plány BOZP na stavbě. Příplatek za sklad pro skladový materiál E.ON.
Pochůzka projektovanou trasou, GZS,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T spojka na stávajícím kabelu vč. jámy,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</si>
  <si>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SNK 8</t>
  </si>
  <si>
    <t>Kabelový svod,kabel 25mm,skříň SP</t>
  </si>
  <si>
    <t>Kabelový svod,kabel 25mm,skříň SP
Dojezdová vzdálenost SNK do 30 km od střediska/pobočky zhotovitele. 
INŽ zhotovitele - administrace, projednání, práce s plány BOZP na stavbě. Příplatek za sklad pro skladový materiál E.ON.
GZS, připojení kabelu NN proudovým spojem na venkovní vedení NN z plošiny, montáž SP skříně na sloup, ukončení kabelu v SP skříni, upevnění kabelu upínací páskou na sloupu, vložení pojistek.
Vlastní materiál zhotovitele: písek, malta vápenocementová zdící, cement, pěna těsnící, prkno smrkové omítané, vazelina, osivo, voda na zalití, provozní značení.
Další náklady typu PD SNK, Výchozí revize, ÚS, ÚŘ, Odpady, GEO, Vytýčení, TE, SBVB, Poplatky, Doprava materiálu z CS na stavbu, SNK nad 30 km od střediska firmy/pobočky a další jsou uvedeny ve spektrech 3 SNK GN nebo 4 SNK Ostatní.</t>
  </si>
  <si>
    <t>Kabel.svod,kabel 25mm,skříň SP,uzemnění</t>
  </si>
  <si>
    <t>Kabelový svod,kabel 25mm,skříň SP,uzemnění
Dojezdová vzdálenost SNK do 30 km od střediska/pobočky zhotovitele. 
INŽ zhotovitele - administrace, projednání, práce s plány BOZP na stavbě. Příplatek za sklad pro skladový materiál E.ON.
GZS, připojení kabelu NN proudovým spojem na venkovní vedení NN z plošiny, montáž SP skříně na sloup, ukončení kabelu v SP skříni, upevnění kabelu upínací páskou na sloupu, vložení pojistek, sejmutí drnu, výkop rýhy pro zemnící pásku, položení zemnící pásky a napojení, zához kabelové rýhy s hutněním, terénní úpravy, osetí povrchu a položení drnu se zalitím.
Vlastní materiál zhotovitele: písek, malta vápenocementová zdící, cement, pěna těsnící, prkno smrkové omítané, vazelina, osivo, voda na zalití, provozní značení.
Další náklady typu PD SNK, Výchozí revize, ÚS, ÚŘ, Odpady, GEO, Vytýčení, TE, SBVB, Poplatky, Doprava materiálu z CS na stavbu, SNK nad 30 km od střediska firmy/pobočky a další jsou uvedeny ve spektrech 3 SNK GN nebo 4 SNK Ostatní.</t>
  </si>
  <si>
    <t>Výměna podpěrného bodu pro kab. svod
Výkon se použije v případě výměny podpěrného bodu v kombinaci s výkony kabelový svod po sloupu.
Příplatek za sklad pro skladový materiál E.ON.
Dojezdová vzdálenost SNK do 30 km od střediska/pobočky zhotovitele.
GZS, doprava a manipulace nového sloupu, rozbourání zádlažeb a podkladových vrstev v chodníku/sejmutí drnu, vyvěšení venkovního vedení NN, obkop/výkop jámy, rozbourání betonového základu a naložení sutě, vytažení sloupu a manipulace, demontáž objímky, naložení a doprava demontovaného sloupu, montáž sloupu do základové jámy, betonový základ, zásyp. Montáž objímky a vodiče NN na objímku, osetí povrchu a položení drnu se zalitím/definitivní zádlažby vč. podkladových vrstev.
Vlastní materiál zhotovitele: materiál pro výrobu betonu, osivo, voda na zalití, materiál na zádlažby.</t>
  </si>
  <si>
    <t>Vložení podpěrného bodu
Výkon se použije v kombinaci s výkony kabelový svod po sloupu.
Příplatek za sklad pro skladový materiál E.ON.
Dojezdová vzdálenost SNK do 30 km od střediska/pobočky zhotovitele.
GZS, doprava nového sloupu a manipulace, rozbourání zádlažeb a podkladových vrstev v chodníku/sejmutí drnu, vyvěšení venkovního vedení NN, výkop jámy,  montáž sloupu do základové jámy, betonový základ, zásyp. Montáž objímky a vodiče NN na objímku. Osetí povrchu a položení drnu se zalitím/definitivní zádlažby vč. podkladových vrstev, manipulace se zábranou, materiál na zádlažby.
Vlastní materiál zhotovitele: materiál pro výrobu betonu, osivo, voda na zalití.</t>
  </si>
  <si>
    <t>Demontáž stávající skříně na podpěrném bodě
Výkon se použije v případě výměny nevyhovující skříně na podpěrném bodě v kombinaci s výkony kabelový svod po sloupu.
Dojezdová vzdálenost SNK do 30 km od střediska/pobočky zhotovitele.
GZS, odpojení kabelů, vyjmutí pojistek, demontážní skříně na podpěrném bodě, zapojení stávajícího kabelu a pojistek do nové skříně (bez nové skříně), označení stávajícího kabelu.</t>
  </si>
  <si>
    <t>SV skříň vč. připojení na stávající vedení
Příplatek za sklad pro skladový materiál E.ON.
Dojezdová vzdálenost SNK do 30 km od střediska/pobočky zhotovitele.
Výkon se použije v kombinaci s výkony kabelový svod po sloupu.
GZS, montáž SV skříně na sloup a trubky vývodové, připojení kabelu z plošiny proudovými spoji na stávající vedení, protažení kabelů a zapojení v SV skříni, vložení pojistek, označení vývodů a provozní značení. Montáž vývodové zemní trubky vč. zemních prací a úprava terénu.
Vlastní materiál zhotovitele: provozní značení, vazelína.</t>
  </si>
  <si>
    <t>Svod,kabel do 50mm,délka 5m,skříň SS</t>
  </si>
  <si>
    <t>Svod,kabel do 50mm,délka 5m,skříň SS
Dojezdová vzdálenost SNK do 30 km od střediska/pobočky zhotovitele. 
INŽ zhotovitele - administrace, projednání, práce s plány BOZP na stavbě. Příplatek za sklad pro skladový materiál E.ON.
Pochůzka projektovanou trasou, GZS, připojení kabelu NN proudovým spojem na venkovní vedení NN z plošiny, montáž SP skříně na sloup, ukončení kabelu ve skříni SP, upevnění kabelu upínací páskou na sloupu, vložení pojistek.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</si>
  <si>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Svod,kabel do 50mm,délka 10m,skříň SS</t>
  </si>
  <si>
    <t>Svod,kabel do 50mm,délka 10m,skříň SS
Dojezdová vzdálenost SNK do 30 km od střediska/pobočky zhotovitele. 
INŽ zhotovitele - administrace, projednání, práce s plány BOZP na stavbě. Příplatek za sklad pro skladový materiál E.ON.
Pochůzka projektovanou trasou, GZS, připojení kabelu NN proudovým spojem na venkovní vedení NN z plošiny, montáž SP skříně na sloup, ukončení kabelu ve skříni SP, upevnění kabelu upínací páskou na sloupu, vložení pojistek.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</si>
  <si>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Svod,kabel do 50mm,délka 20m,skříň SS</t>
  </si>
  <si>
    <t>Svod,kabel do 50mm,délka 20m,skříň SS
Dojezdová vzdálenost SNK do 30 km od střediska/pobočky zhotovitele. 
INŽ zhotovitele - administrace, projednání, práce s plány BOZP na stavbě. Příplatek za sklad pro skladový materiál E.ON.
Pochůzka projektovanou trasou, GZS, připojení kabelu NN proudovým spojem na venkovní vedení NN z plošiny, montáž SP skříně na sloup, ukončení kabelu ve skříni SP, upevnění kabelu upínací páskou na sloupu, vložení pojistek.
Rozbourání zádlažeb a podkladových vrstev v chodníku, vytrhání obrubníku, rozbourání betonového základu, odstranění drobného dřevitého porostu, sejmutí drnu, výkop kabelové rýhy, zabezpečení výkopů-manipulace se zábranami, provizorní lávka, deponování zeminy, pískové lože vč. dopravy, pokládka kabelu,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na kontakty,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</si>
  <si>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Svod,kabel do 50mm,délka 30m,skříň SS</t>
  </si>
  <si>
    <t>Svod,kabel do 50mm,délka 30m,skříň SS
Dojezdová vzdálenost SNK do 30 km od střediska/pobočky zhotovitele. 
INŽ zhotovitele - administrace, projednání, práce s plány BOZP na stavbě. Příplatek za sklad pro skladový materiál E.ON.
Pochůzka projektovanou trasou, GZS, připojení kabelu NN proudovým spojem na venkovní vedení NN z plošiny, montáž SP skříně na sloup, ukončení kabelu ve skříni SP, upevnění kabelu upínací páskou na sloupu, vložení pojistek.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</si>
  <si>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Svod,kabel do 50mm,délka 40m,skříň SS</t>
  </si>
  <si>
    <t>Svod,kabel do 50mm,délka 40m,skříň SS
Dojezdová vzdálenost SNK do 30 km od střediska/pobočky zhotovitele. 
INŽ zhotovitele - administrace, projednání, práce s plány BOZP na stavbě. Příplatek za sklad pro skladový materiál E.ON.
Pochůzka projektovanou trasou, GZS, připojení kabelu NN proudovým spojem na venkovní vedení NN z plošiny, montáž SP skříně na sloup, ukončení kabelu ve skříni SP, upevnění kabelu upínací páskou na sloupu, vložení pojistek.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</si>
  <si>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Svod,kabel do 50mm,délka 50m,skříň SS</t>
  </si>
  <si>
    <t>Svod,kabel do 50mm,délka 50m,skříň SS
Dojezdová vzdálenost SNK do 30 km od střediska/pobočky zhotovitele. 
INŽ zhotovitele - administrace, projednání, práce s plány BOZP na stavbě. Příplatek za sklad pro skladový materiál E.ON.
Pochůzka projektovanou trasou, GZS, připojení kabelu NN proudovým spojem na venkovní vedení NN z plošiny, montáž SP skříně na sloup, ukončení kabelu ve skříni SP, upevnění kabelu upínací páskou na sloupu, vložení pojistek.
Rozbourání zádlažeb a podkladových vrstev v chodníku, vytrhání obrubníku, rozbourání betonového základu, odstranění drobného dřevitého porostu, sejmutí drnu, výkop kabelové rýhy, zabezpečení výkopů-manipulace se zábranami, provizorní lávky, deponování zeminy, uzemnění v zemi, pískové lože vč. dopravy, pokládka ochranných trubek, pokládka/zatažení kabelu do ochranných trubek, křižovatky s kabelem nebo potrubím (žlab), utěsnění kabelu v otvoru chráničky, pokládka výstražné fólie, zához kabelové rýhy s hutněním, zemní a montážní práce pro pilíř SS vč. usazení do terénu nebo plotu/skříň SS do výklenku s kabelovým prostupem, ukončení kabelů bez oka a připojení do nové skříně, přichycení kabelu příchytkou, označení vývodů, provozní značení, vložení pojistek, terénní úpravy, osetí povrchu a položení drnu se zalitím, položení obrubníku, definitivní zádlažby vč. podkladových vrstev.
Vlastní materiál zhotovitele: písek, malta vápenocementová zdící, cement, pěna těsnící, prkno smrkové omítané, vazelina, osivo, voda na zalití, provozní značení, materiál na zádlažby.
Další náklady typu PD SNK, Výchozí revize, ÚS, ÚŘ, Zapravení zateplené fasády, Odpady, GEO, Vytýčení, TE, SBVB, Poplatky, Doprava materiálu z CS na stavbu, SNK nad 30 km od střediska firmy/pobočky a další jsou uvedeny ve spektrech 3 SNK GN nebo 4 SNK Ostatní.</t>
  </si>
  <si>
    <t>2. SNK Venkovní připojení NN</t>
  </si>
  <si>
    <t>SNK 9</t>
  </si>
  <si>
    <t>Venkovní připojení bez podpěrného bodu</t>
  </si>
  <si>
    <t xml:space="preserve">Venkovní připojení bez podpěrného bodu
Dojezdová vzdálenost SNK do 30 km od střediska/pobočky zhotovitele. 
INŽ zhotovitele - administrace, projednání, práce s plány BOZP na stavbě. Příplatek za sklad pro skladový materiál E.ON.
Pochůzka projektovanou trasou, GZS, průraz cihlové zdi, montáž střešníku vč. trubky a hlavicve, průchod střešníku římsou a střechou, kotva střešníku, kotevní objímka pro střešník, napínací šroub, ukončení nosného lana svorkou kotevní objímka pro betonový sloup, drážka pro trubku a uložení trubky pod omítku, zazdění a začištění drážky, trubka uložená volně, vybourání výklenku pro skříň ve výšce, upevnění SP skříně do výklenku a začistění omítky, šroubový proudový spoj na venkovním vedení, vodič NN na podpěrných bodech a ve zdi, ukončení kabelu ve skříni, pojistky bez zapojení. Definitivní úprava střechy.
Vlastní materiál zhotovitele: písek, malta vápenocementová zdící, cement, prkno smrkové omítané, vazelina na kontakty, osivo, voda na zalití.
Další náklady typu PD SNK, Výchozí revize, ÚS, ÚŘ, Zapravení zateplené fasády, Odpady, GEO, Vytýčení, TE, SBVB, Poplatky, Doprava materiálu z CS na stavbu, SNK nad 30 km od střediska firmy/pobočky a další jsou uvedeny ve spektrech 3 SNK GN nebo 4 SNK Ostatní.
</t>
  </si>
  <si>
    <t>Venkovní připojení s podpěrným bodem</t>
  </si>
  <si>
    <t>Venkovní připojení s podpěrným bodem
Dojezdová vzdálenost SNK do 30 km od střediska/pobočky zhotovitele. 
INŽ zhotovitele - administrace, projednání, práce s plány BOZP na stavbě. Příplatek za sklad pro skladový materiál E.ON.
Pochůzka projektovanou trasou, doprava a manipulace sloupu, GZS, průraz cihlové zdi, montáž střešníku vč. trubky a hlavicve, průchod střešníku římsou a střechou, kotva střešníku, kotevní objímka pro střešník, napínací šroub, ukončení nosného lana svorkou, drážka pro trubku a uložení trubky pod omítku, zazdění a začištění drážky, trubka uložená volně, vybourání výklenku pro skříň ve výšce, upevnění SP skříně do výklenku a začistění omítky, zemní práce pro podpěrný bod vč. betonového základu, stavba sloupu, kotevní objímka pro betonový sloup, montáž SP skříně na sloup zapojení kabelu, šroubový proudový spoj na venkovním vedení NN, vodič NN na podpěrných bodech a ve zdi, ukončení kabelu, pojistky bez zapojení. Definitivní úprava střechy. Osetí povrchu travou vč. zalití.
Vlastní materiál zhotovitele: písek, malta vápenocementová zdící, cement, prkno smrkové omítané, vazelina na kontakty, osivo, voda na zalití, ocel kruhová.
Další náklady typu PD SNK, Výchozí revize, ÚS, ÚŘ, Zapravení zateplené fasády, Odpady, GEO, Vytýčení, TE, SBVB, Poplatky, Doprava materiálu z CS na stavbu, SNK nad 30 km od střediska firmy/pobočky a další jsou uvedeny ve spektrech 3 SNK GN nebo 4 SNK Ostatní.</t>
  </si>
  <si>
    <t>Venkovní připojení s podp.bodem,uzemnění</t>
  </si>
  <si>
    <t>Venkovní připojení s podp.bodem,uzemnění
Dojezdová vzdálenost SNK do 30 km od střediska/pobočky zhotovitele. 
INŽ zhotovitele - administrace, projednání, práce s plány BOZP na stavbě. Příplatek za sklad pro skladový materiál E.ON.
Pochůzka projektovanou trasou, doprava manipulace sloupu, GZS, průraz cihlové zdi, montáž střešníku vč. trubky a hlavicve, průchod střešníku římsou a střechou, kotva střešníku, kotevní objímka pro střešník, napínací šroub, ukončení nosného lana svorkou, drážka pro trubku a uložení trubky pod omítku, zazdění a začištění drážky, trubka uložená volně, vybourání výklenku pro skříň ve výšce, upevnění SP skříně do výklenku a začistění omítky, zemní práce pro podpěrný bod, stavba sloupu vč. betonového základu, kotevní objímka pro betonový sloup, montáž SP skříně na sloup zapojení kabelu, šroubový proudový spoj na venkovním vedení, vodič NN na podpěrných bodech a ve zdi, ukončení kabelu, pojistky bez zapojení. Definitivní úprava střechy. Sejmutí drnu, výkop rýhy pro zemnící pásku, položení zemnící pásky a napojení, zához rýhy s hutněním, terénní úpravy, osetí povrchu a položení drnu se zalitím.
Vlastní materiál zhotovitele: písek, malta vápenocementová zdící, cement, pěna těsnící, prkno smrkové omítané, vazelina na kontakty, osivo, voda na zalití.
Další náklady typu PD SNK, Výchozí revize, ÚS, ÚŘ, Zapravení zateplené fasády, Odpady, GEO, Vytýčení, TE, SBVB, Poplatky, Doprava materiálu z CS na stavbu, SNK nad 30 km od střediska firmy/pobočky a další jsou uvedeny ve spektrech 3 SNK GN nebo 4 SNK Ostatní.</t>
  </si>
  <si>
    <t>3. SNK Globální a ostatní náklady</t>
  </si>
  <si>
    <t>Cena PD pro stavby vyžadující ÚS, ÚŘ, SP</t>
  </si>
  <si>
    <t xml:space="preserve">Cena PD pro stavby vyžadující ÚS, ÚŘ, SP
Výkon bude použit pro SNK, které vyžadují ÚS, ÚŘ, SP (získání příslušného veřejnoprávního titulu dle Stavebního zákona. 
Cena obsahuje vyhotovení PD v rozsahu nezbytně nutném pro vydání stavebního povolení nebo jiného dokladu opravňujícího k realizaci stavby, veřejnoprávní a majetkoprávní projednání, BOZP. Rozsah je dán stavebním zákonem, vyhláškou č. 499/2006 Sb., o dokumentaci staveb a příslušnými ustanoveními TPPD (vše v platném znění).  PD bude bez rozpočtové části v TOMS-DES.
</t>
  </si>
  <si>
    <t>Cena PD pro svod a převod investorství</t>
  </si>
  <si>
    <t xml:space="preserve">Cena PD pro svod a převod investorství
Výkon bude použit pro SNK, u kterých je PD převzata od stavebníka a dále pro stavby typu svod do SP na podpěrném bodě.
Cena obsahuje předpokládané náklady s převodem investorství ze stavebníka na nabyvatele ECD vč. úpravy převzaté PD pro potřeby E.ON, BOZP. Rozsah je dán stavebním zákonem, vyhláškou č. 499/2006 Sb., o dokumentaci staveb a příslušnými ustanoveními TPPD (vše v platném znění). PD bude bez rozpočtové části v TOMS-DES.
</t>
  </si>
  <si>
    <t>Územní souhlas</t>
  </si>
  <si>
    <t>Územní souhlas 
výkon použít v případě, že stavba bude umístěna v zastavěném území a záměr nebude vyžadovat nové nároky na veřejnou a dopravní infrastrukturu. Vždy dle požadavků stavebního zákona resp. příslušného stavebního úřadu.</t>
  </si>
  <si>
    <t>Územní rozhodnutí</t>
  </si>
  <si>
    <t xml:space="preserve">Územní rozhodnutí 
výkon použít v případě potřeby složitějšího řízení  - cena vč. majetkoprávního projednání bez správních poplatků; výše správních poplatků bude zohledněna ve výkonu „správní poplatky“.  Vždy dle požadavků stavebního zákona resp. příslušného stavebního úřadu.
</t>
  </si>
  <si>
    <t>Kolaudační souhlas, oznámení užívání</t>
  </si>
  <si>
    <t xml:space="preserve">Kolaudační souhlas, užívání stavby
Zajištěním kolaudace (kolaudačního souhlasu nebo kolaudačního rozhodnutí) dle stavebního zákona včetně nabytí právní moci. Zajištění všech náležitostí k užívání stavby.
</t>
  </si>
  <si>
    <t>Vytyčení ostatních inženýrských sítí SNK</t>
  </si>
  <si>
    <t>Vytyčení ostatních inženýrských sítí pro SNK.</t>
  </si>
  <si>
    <t xml:space="preserve">Projednání PD s vlastníkem dotčených nemovitých věcí dokladované dokumenty: „Smlouva o smlouvě budoucí o zřízení věcného břemene“ (dále též SBVB), kdy byly úspěšně uzavřeny všechny smlouvy (i s možností úředně ověřenými podpisy vlastníků). Zhotoviteli bude hrazen výkon v ceně ve výši tj. 2 000,- Kč/ vlastník.
V případě, že nebudou úspěšně uzavřeny SBVB na celou trasu vedení (u nevyužitelných SBVB pro zmařenou variantu řešení), nebude tento výkon použit a zhotoviteli bude hrazen jiný výkon.
</t>
  </si>
  <si>
    <t>Neúspěšné projednání PD s vlatníkem dotčených nemovitých věcí dokladované dokumenty: „Smlouva o smlouvě budoucí o zřízení věcného břemene“ (dále též SBVB), jestliže nebudou úspěšně uzavřeny SBVB na celou trasu vedení (u nevyužitelných SBVB pro zmařenou variantu řešení), bude Zhotoviteli uhrazena odměna pouze ve výši tj. 500,- Kč/ vlastník. 
Za úspěšně uzavřenou smlouvu, která však nebude Zadavatelem využitelná (změna trasy, zmařená invetice), bude Zhotoviteli uhrazena odměna ve výši 500Kč/vlastník. Za neuzavřené smlouvy Zhotoviteli žádná odměna nenáleží.</t>
  </si>
  <si>
    <t>Výchozí revize SNK
V paušálním ocenění revizní činnosti je obsaženo dle: PNE 33 0000-3, ČSN 33 2000-6, ČSN 33 1500, Vyhl.73/2010 Sb.: Seznámení – důkladné seznámení s podklady PD nebo s nezbytnou dokumentací ke stavbě Prohlídka – pečlivé prohlédnutí elektrického zařízení za účelem zjištění jeho řádného stavu. Je předpokladem pro zkoušení a měření. Zkoušení – je činnost prováděná na elektrickém zařízení, kterou se má prokázat účinnost ochranných a signálních zařízení a některých měřicích zařízení za účelem zjištění správné funkce zařízení. Měření – je zjišťování hodnot nutných pro posouzení účinnosti ochranného zařízení pomocí vhodných měřících přístrojů, nedají-li se zjišťovat prohlídkou nebo zkoušením. Revizní zpráva - zpracování výchozí revizní zprávy na základě prokazatelných zjištění.</t>
  </si>
  <si>
    <t>Doprava materiálu z CS do firmy do 20 km
Příspěvek z CS na sklad umístěného v středisku zhotovitle stavby do 20 km. Zhotoviteli v případě, že si sám bude odvážet materiál z CS náleží příspěvek na pokrytí nákladů dle RS.</t>
  </si>
  <si>
    <t>Doprava materiálu z CS do firmy od 21-40 km
Příspěvek z CS na sklad umístěného v středisku zhotovitle stavby od 21- do 40 km. Zhotoviteli v případě, že si sám bude odvážet materiál z CS náleží příspěvek na pokrytí nákladů dle RS.</t>
  </si>
  <si>
    <t>Doprava materiálu z CS do firmy od 41-80 km
Příspěvek z CS na sklad umístěného v středisku zhotovitle stavby od 41- do 80 km. Zhotoviteli v případě, že si sám bude odvážet materiál z CS náleží příspěvek na pokrytí nákladů dle RS.</t>
  </si>
  <si>
    <t>Doprava materiálu z CS do firmy nad 81 km
Příspěvek z CS na sklad umístěného v středisku zhotovitle stavby nad 81 km. Zhotoviteli v případě, že si sám bude odvážet materiál z CS náleží příspěvek na pokrytí nákladů dle RS.</t>
  </si>
  <si>
    <t>Materiály ke zneškodnění SNK</t>
  </si>
  <si>
    <t>Materiály ke zneškodnění SNK
Demoliční materiál SNK určený na skládku, vč. dopravy.</t>
  </si>
  <si>
    <t>Zvýšení ceny práce-technologie PPN NN</t>
  </si>
  <si>
    <t>Zvýšení ceny práce-technologie PPN NN
Příplatek PPN NN, pro vybrané pracovní činnosti. 
Pravidlo: 1 ks odpojení příplatek PPN NN, 1 ks připojení Příplatek PPN NN.</t>
  </si>
  <si>
    <t>Příplatek za vzdálenost SNK od střediska zhotovitele nad 30 km
Příplatek kryje více náklady na dojezd Projektanta, zhotovitele, mechanizace, materiálu ze střediska zhotovitele na místo stavby SNK.</t>
  </si>
  <si>
    <t>Zpracování PZS</t>
  </si>
  <si>
    <t>Zpracování PZS
Zpracování ÚMPS (velkého měřítka) dle aktuální PECZR18 bez rozlišení na extravilán, intravilán a aktualizaci. Jedná se o zpracování ktg. POL, INZ, BODY a PLG ve formátu GML. Podrobný popis k položce je uveden v dokumentu "Ceník geodetických výkonů".</t>
  </si>
  <si>
    <t>Zpracování KM KN/PK
Digitalizace dat z ČÚZK pro účely PZS, popř. pro doplnění  kresby měřené ÚMPS (zadní trakty budov, vnitrobloky). Jedná se o zpracování ktg. KM a PLG ve formátu GML.</t>
  </si>
  <si>
    <t>Aktualizace ÚMPS při DSPSg
Aktualizace účelové mapy povrchové situace při zpracování DSPSg.</t>
  </si>
  <si>
    <t>Vytýčení liniové stavby/objektu
Vytýčení přesně vyznačených bodů v terénu.</t>
  </si>
  <si>
    <t>Zpracování DSPSg
Zaměření zařízení E.ON a zpracování dokumentace skutečného provedení stavby - geodetické části s rozlišením na zaměření podzemního/nadzemního vedení bez rozlišení na ELE/ZP dle aktuálně platné PECZR.</t>
  </si>
  <si>
    <t>Dokumentace pro TE
Zpracování digitální dokumentace zařízení distribuční soustavy v SW GINIUS dle „Metodiky tvorby dat elektro v GINIUS“ s doplněnými parametry jednotlivých prvků zařízení dle „Atributy prvků DS pro TE
Pozn.: v případě vyplnění změnového protokolu a následného zapracování změndokumentace pro TE pracovníkem objednatele (E.ON) nebude tato položka uplatněna. Jedná se především o svody z venkovního vedení, kdy není třeba provádět geodetické zaměření.</t>
  </si>
  <si>
    <t>Dokumentace pro TE vč. skříně SR
Dokumentace pro TE, jejíž součástí je i dokumentace kabelové skříně, kterou se rozumí jak skříně rozpojovací (SR, SE, SD, SV) tak i skříně SS a SP, které spínají další vedení v majetku ECD.</t>
  </si>
  <si>
    <r>
      <t>Souhlas majitelů sousedních parce</t>
    </r>
    <r>
      <rPr>
        <sz val="11"/>
        <rFont val="Calibri"/>
        <family val="2"/>
        <charset val="238"/>
        <scheme val="minor"/>
      </rPr>
      <t>l na ÚS</t>
    </r>
  </si>
  <si>
    <t>Souhlas majitelů sousedních parcel na ÚS
Souhlasy majitelů sousedních parcel za účelem vydání územního souhlasu.  U parcel kde je více vlastníků, postačuje podpis od jednoho vlastníka příslušné sousední parcely, pokud Objednatel nebo stavební úřad neurčí jinak. Souhlas vlastníka je vyjádřen jednoduchým způsobem (podpis vlastníka sousední parcely na situačním výkresu, nebo vyhotovení jednoduché speciální smlouvy,
(ks = 1 souhlas bez ohledu na počet vlastníků).</t>
  </si>
  <si>
    <t>4. SNK Ostatní - NESOUTĚŽNÍ SPEKTRUM</t>
  </si>
  <si>
    <t>JV</t>
  </si>
  <si>
    <r>
      <t>Správní poplatky
Zhotoviteli budou hrazeny oprávněně vynaložené poplatky při realizaci díla,</t>
    </r>
    <r>
      <rPr>
        <b/>
        <sz val="11"/>
        <color rgb="FFFF0000"/>
        <rFont val="Calibri"/>
        <family val="2"/>
        <charset val="238"/>
        <scheme val="minor"/>
      </rPr>
      <t xml:space="preserve"> kde jednotlivý poplatek přesahuje 100,- Kč</t>
    </r>
    <r>
      <rPr>
        <b/>
        <sz val="11"/>
        <color theme="3" tint="0.39997558519241921"/>
        <rFont val="Calibri"/>
        <family val="2"/>
        <charset val="238"/>
        <scheme val="minor"/>
      </rPr>
      <t xml:space="preserve"> ve skutečné výši dle účetního dokladu vystaveného příslušným úřadem nebo institucí. Jedná se o poplatky, které budou vyměřeny příslušným úřadem nebo správcem zařízení, které bude nutné uhradit pro řádné zajištění projektové dokumentace nebo pro získání právního podkladu pro realizaci stavby (např. poplatek za vyjádření, za povolení zvláštního užívání, za rozhodnutí o výjimce, správní poplatek za územní souhlas, za územní rozhodnutí nebo veřejnoprávní smlouvu). 
Jednotlivé poplatky do výše 100,- Kč nebudou Zhotoviteli hrazeny.</t>
    </r>
  </si>
  <si>
    <t>Protlak, překop</t>
  </si>
  <si>
    <t>Protlak, překop
V případě použití, musí být cena stanovena v souladu s podmínakami rámcové smlouvy a předem odsouhlasena Objednatelem.</t>
  </si>
  <si>
    <t>Speciální zádlažby</t>
  </si>
  <si>
    <t>Speciální zádlažby
Zádlažby jsou započítány pro stavby na klíč SNK1 až SNK9. V případě použití speciálních zádlažeb musí být cena stanovena v souladu s podmínakami rámcové smlouvy a předem odsouhlasena Objednatelem.</t>
  </si>
  <si>
    <t>Neplánovaný výkon</t>
  </si>
  <si>
    <t>Neplánovaný výkon
Činnosti neohodnocené zavedenými výkony. Cena musí být stanovena v souladu s podmínakami rámcové smlouvy a předem odsouhlasena Objednatelem.</t>
  </si>
  <si>
    <t>Demontáž stávajícího zařízení</t>
  </si>
  <si>
    <t>Demontáž stávajícího zařízení
Demontáže pro sloup, stávajcí skříně jsou naceněny standardními výkony. Cena jiných nespecifikovaných demontáží musí být stanoveny v souladu s podmínakami rámcové smlouvy a předem odsouhlasena Objednatelem.</t>
  </si>
  <si>
    <t>DIO - dopravní značení
V případě nutného zpracování DIO bude umístění dopravních značek vč. projektu proplaceno po odsouhlasení Objednatelem. V případě dopravního značení na místních a  účelových  komunikací jsou náklady zahrnuty v režii výkonů.</t>
  </si>
  <si>
    <t>Kč/sd</t>
  </si>
  <si>
    <t xml:space="preserve">Startovací jáma </t>
  </si>
  <si>
    <t>Konečná jáma</t>
  </si>
  <si>
    <r>
      <t xml:space="preserve">Přechod vozovky - překopem (vč. řezání a bourání zádlažeb, výkop, pískové lože, zához, hutnění, uložení chráničky/žlabu, bez - definitivní zádlažby)
</t>
    </r>
    <r>
      <rPr>
        <i/>
        <sz val="11"/>
        <color indexed="8"/>
        <rFont val="Calibri"/>
        <family val="2"/>
        <charset val="238"/>
        <scheme val="minor"/>
      </rPr>
      <t>Chránička/žlab pro překop je skladový materiál E.ON, je nutné vykázat v extranetu.</t>
    </r>
  </si>
  <si>
    <r>
      <rPr>
        <b/>
        <u/>
        <sz val="11"/>
        <color theme="1"/>
        <rFont val="Calibri"/>
        <family val="2"/>
        <charset val="238"/>
        <scheme val="minor"/>
      </rPr>
      <t>Jámy:</t>
    </r>
    <r>
      <rPr>
        <sz val="11"/>
        <color theme="1"/>
        <rFont val="Calibri"/>
        <family val="2"/>
        <charset val="238"/>
        <scheme val="minor"/>
      </rPr>
      <t xml:space="preserve">  </t>
    </r>
    <r>
      <rPr>
        <b/>
        <sz val="11"/>
        <color theme="1"/>
        <rFont val="Calibri"/>
        <family val="2"/>
        <charset val="238"/>
        <scheme val="minor"/>
      </rPr>
      <t xml:space="preserve">Startovací </t>
    </r>
    <r>
      <rPr>
        <sz val="11"/>
        <color theme="1"/>
        <rFont val="Calibri"/>
        <family val="2"/>
        <charset val="238"/>
        <scheme val="minor"/>
      </rPr>
      <t xml:space="preserve">+ </t>
    </r>
    <r>
      <rPr>
        <b/>
        <sz val="11"/>
        <color theme="1"/>
        <rFont val="Calibri"/>
        <family val="2"/>
        <charset val="238"/>
        <scheme val="minor"/>
      </rPr>
      <t>Konečná</t>
    </r>
    <r>
      <rPr>
        <sz val="11"/>
        <color theme="1"/>
        <rFont val="Calibri"/>
        <family val="2"/>
        <charset val="238"/>
        <scheme val="minor"/>
      </rPr>
      <t xml:space="preserve"> </t>
    </r>
  </si>
  <si>
    <r>
      <t xml:space="preserve">Protlak do  průměru otvoru do 150 mm neřízený (pro chráničku do </t>
    </r>
    <r>
      <rPr>
        <sz val="11"/>
        <color indexed="8"/>
        <rFont val="Calibri"/>
        <family val="2"/>
        <charset val="238"/>
        <scheme val="minor"/>
      </rPr>
      <t xml:space="preserve">Ø </t>
    </r>
    <r>
      <rPr>
        <sz val="11"/>
        <color theme="1"/>
        <rFont val="Calibri"/>
        <family val="2"/>
        <charset val="238"/>
        <scheme val="minor"/>
      </rPr>
      <t>110mm), vč. zatažení chráničky</t>
    </r>
  </si>
  <si>
    <t>pozn.: výsledek se přenáší do záložky "Výkony pro SNK 2020" buňka G110</t>
  </si>
  <si>
    <t>pozn.: výsledek se přenáší do záložky "Výkony pro SNK 2020" buňka G109</t>
  </si>
  <si>
    <t>Název stavby SNK:</t>
  </si>
  <si>
    <t>Vypracoval:</t>
  </si>
  <si>
    <t>Startovací jáma</t>
  </si>
  <si>
    <r>
      <rPr>
        <u/>
        <sz val="11"/>
        <color theme="1"/>
        <rFont val="Calibri"/>
        <family val="2"/>
        <charset val="238"/>
        <scheme val="minor"/>
      </rPr>
      <t>Jámy:</t>
    </r>
    <r>
      <rPr>
        <sz val="11"/>
        <color theme="1"/>
        <rFont val="Calibri"/>
        <family val="2"/>
        <charset val="238"/>
        <scheme val="minor"/>
      </rPr>
      <t xml:space="preserve"> Startovací + konečná</t>
    </r>
  </si>
  <si>
    <t>Celkem IN SNK bázová cena DES 
nová RS 04_2020 - 04_2023</t>
  </si>
  <si>
    <r>
      <t xml:space="preserve">Detailní popis výkonu 2020-2023
</t>
    </r>
    <r>
      <rPr>
        <b/>
        <sz val="11"/>
        <color rgb="FF00B050"/>
        <rFont val="Calibri"/>
        <family val="2"/>
        <charset val="238"/>
        <scheme val="minor"/>
      </rPr>
      <t>(dvojklikem na řádek lze plný popis výkonu zobrazit/sbalit esc)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</si>
</sst>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0\ &quot;Kč&quot;"/>
    <numFmt numFmtId="165" formatCode="#,##0.000"/>
    <numFmt numFmtId="166" formatCode="_-* #,##0\ &quot;Kč&quot;_-;\-* #,##0\ &quot;Kč&quot;_-;_-* &quot;-&quot;??\ &quot;Kč&quot;_-;_-@_-"/>
    <numFmt numFmtId="167" formatCode="_-* #,##0\ [$Kč-405]_-;\-* #,##0\ [$Kč-405]_-;_-* &quot;-&quot;??\ [$Kč-405]_-;_-@_-"/>
  </numFmts>
  <fonts count="41" x14ac:knownFonts="1">
    <font>
      <sz val="11"/>
      <color theme="1"/>
      <name val="Calibri"/>
      <family val="2"/>
      <charset val="238"/>
      <scheme val="minor"/>
    </font>
    <font>
      <b/>
      <sz val="11"/>
      <color theme="1"/>
      <name val="Calibri"/>
      <family val="2"/>
      <charset val="238"/>
      <scheme val="minor"/>
    </font>
    <font>
      <sz val="11"/>
      <color rgb="FFFF0000"/>
      <name val="Calibri"/>
      <family val="2"/>
      <charset val="238"/>
      <scheme val="minor"/>
    </font>
    <font>
      <sz val="11"/>
      <color theme="1"/>
      <name val="Calibri"/>
      <family val="2"/>
      <charset val="238"/>
      <scheme val="minor"/>
    </font>
    <font>
      <b/>
      <sz val="11"/>
      <color theme="3" tint="-0.249977111117893"/>
      <name val="Calibri"/>
      <family val="2"/>
      <charset val="238"/>
      <scheme val="minor"/>
    </font>
    <font>
      <b/>
      <sz val="11"/>
      <color theme="9" tint="-0.249977111117893"/>
      <name val="Calibri"/>
      <family val="2"/>
      <charset val="238"/>
      <scheme val="minor"/>
    </font>
    <font>
      <sz val="11"/>
      <color rgb="FF9C0006"/>
      <name val="Calibri"/>
      <family val="2"/>
      <charset val="238"/>
      <scheme val="minor"/>
    </font>
    <font>
      <sz val="10"/>
      <name val="Arial CE"/>
      <charset val="238"/>
    </font>
    <font>
      <sz val="11"/>
      <name val="Calibri"/>
      <family val="2"/>
      <charset val="238"/>
      <scheme val="minor"/>
    </font>
    <font>
      <b/>
      <sz val="11"/>
      <name val="Calibri"/>
      <family val="2"/>
      <charset val="238"/>
      <scheme val="minor"/>
    </font>
    <font>
      <sz val="9"/>
      <color indexed="81"/>
      <name val="Tahoma"/>
      <family val="2"/>
      <charset val="238"/>
    </font>
    <font>
      <b/>
      <sz val="9"/>
      <color indexed="81"/>
      <name val="Tahoma"/>
      <family val="2"/>
      <charset val="238"/>
    </font>
    <font>
      <sz val="12"/>
      <color theme="1"/>
      <name val="Calibri"/>
      <family val="2"/>
      <charset val="238"/>
      <scheme val="minor"/>
    </font>
    <font>
      <b/>
      <sz val="16"/>
      <color theme="1"/>
      <name val="Calibri"/>
      <family val="2"/>
      <charset val="238"/>
      <scheme val="minor"/>
    </font>
    <font>
      <b/>
      <sz val="12"/>
      <color theme="1"/>
      <name val="Calibri"/>
      <family val="2"/>
      <charset val="238"/>
      <scheme val="minor"/>
    </font>
    <font>
      <sz val="12"/>
      <color rgb="FFFF0000"/>
      <name val="Calibri"/>
      <family val="2"/>
      <charset val="238"/>
      <scheme val="minor"/>
    </font>
    <font>
      <b/>
      <sz val="12"/>
      <color theme="3" tint="-0.249977111117893"/>
      <name val="Calibri"/>
      <family val="2"/>
      <charset val="238"/>
      <scheme val="minor"/>
    </font>
    <font>
      <b/>
      <sz val="12"/>
      <color theme="9" tint="-0.249977111117893"/>
      <name val="Calibri"/>
      <family val="2"/>
      <charset val="238"/>
      <scheme val="minor"/>
    </font>
    <font>
      <b/>
      <sz val="12"/>
      <name val="Calibri"/>
      <family val="2"/>
      <charset val="238"/>
      <scheme val="minor"/>
    </font>
    <font>
      <sz val="12"/>
      <name val="Calibri"/>
      <family val="2"/>
      <charset val="238"/>
      <scheme val="minor"/>
    </font>
    <font>
      <b/>
      <sz val="14"/>
      <color theme="1"/>
      <name val="Calibri"/>
      <family val="2"/>
      <charset val="238"/>
      <scheme val="minor"/>
    </font>
    <font>
      <strike/>
      <sz val="11"/>
      <color rgb="FFFF0000"/>
      <name val="Calibri"/>
      <family val="2"/>
      <charset val="238"/>
      <scheme val="minor"/>
    </font>
    <font>
      <b/>
      <sz val="16"/>
      <name val="Calibri"/>
      <family val="2"/>
      <charset val="238"/>
      <scheme val="minor"/>
    </font>
    <font>
      <sz val="16"/>
      <color theme="1"/>
      <name val="Calibri"/>
      <family val="2"/>
      <charset val="238"/>
      <scheme val="minor"/>
    </font>
    <font>
      <b/>
      <sz val="14"/>
      <color rgb="FFFF0000"/>
      <name val="Calibri"/>
      <family val="2"/>
      <charset val="238"/>
      <scheme val="minor"/>
    </font>
    <font>
      <b/>
      <sz val="14"/>
      <name val="Calibri"/>
      <family val="2"/>
      <charset val="238"/>
      <scheme val="minor"/>
    </font>
    <font>
      <sz val="11"/>
      <color theme="1"/>
      <name val="Calibri"/>
      <family val="2"/>
      <scheme val="minor"/>
    </font>
    <font>
      <b/>
      <sz val="12"/>
      <color theme="1"/>
      <name val="Times New Roman"/>
      <family val="1"/>
      <charset val="238"/>
    </font>
    <font>
      <sz val="12"/>
      <color theme="1"/>
      <name val="Times New Roman"/>
      <family val="1"/>
      <charset val="238"/>
    </font>
    <font>
      <i/>
      <sz val="11"/>
      <color indexed="8"/>
      <name val="Calibri"/>
      <family val="2"/>
      <charset val="238"/>
    </font>
    <font>
      <sz val="11"/>
      <color indexed="8"/>
      <name val="Calibri"/>
      <family val="2"/>
      <charset val="238"/>
    </font>
    <font>
      <i/>
      <sz val="11"/>
      <color theme="1"/>
      <name val="Calibri"/>
      <family val="2"/>
      <charset val="238"/>
      <scheme val="minor"/>
    </font>
    <font>
      <sz val="9"/>
      <color indexed="81"/>
      <name val="Tahoma"/>
      <charset val="1"/>
    </font>
    <font>
      <b/>
      <sz val="11"/>
      <color theme="3" tint="0.39997558519241921"/>
      <name val="Calibri"/>
      <family val="2"/>
      <charset val="238"/>
      <scheme val="minor"/>
    </font>
    <font>
      <b/>
      <sz val="11"/>
      <color theme="4"/>
      <name val="Calibri"/>
      <family val="2"/>
      <charset val="238"/>
      <scheme val="minor"/>
    </font>
    <font>
      <b/>
      <sz val="11"/>
      <color rgb="FFFF0000"/>
      <name val="Calibri"/>
      <family val="2"/>
      <charset val="238"/>
      <scheme val="minor"/>
    </font>
    <font>
      <b/>
      <u/>
      <sz val="11"/>
      <color theme="1"/>
      <name val="Calibri"/>
      <family val="2"/>
      <charset val="238"/>
      <scheme val="minor"/>
    </font>
    <font>
      <i/>
      <sz val="11"/>
      <color indexed="8"/>
      <name val="Calibri"/>
      <family val="2"/>
      <charset val="238"/>
      <scheme val="minor"/>
    </font>
    <font>
      <sz val="11"/>
      <color indexed="8"/>
      <name val="Calibri"/>
      <family val="2"/>
      <charset val="238"/>
      <scheme val="minor"/>
    </font>
    <font>
      <u/>
      <sz val="11"/>
      <color theme="1"/>
      <name val="Calibri"/>
      <family val="2"/>
      <charset val="238"/>
      <scheme val="minor"/>
    </font>
    <font>
      <b/>
      <sz val="11"/>
      <color rgb="FF00B050"/>
      <name val="Calibri"/>
      <family val="2"/>
      <charset val="238"/>
      <scheme val="minor"/>
    </font>
  </fonts>
  <fills count="13">
    <fill>
      <patternFill patternType="none"/>
    </fill>
    <fill>
      <patternFill patternType="gray125"/>
    </fill>
    <fill>
      <patternFill patternType="solid">
        <fgColor rgb="FFFFC7CE"/>
      </patternFill>
    </fill>
    <fill>
      <patternFill patternType="solid">
        <fgColor theme="0" tint="-0.24994659260841701"/>
        <bgColor indexed="64"/>
      </patternFill>
    </fill>
    <fill>
      <patternFill patternType="solid">
        <fgColor rgb="FFFFFF00"/>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5" tint="0.79998168889431442"/>
        <bgColor indexed="64"/>
      </patternFill>
    </fill>
  </fills>
  <borders count="49">
    <border>
      <left/>
      <right/>
      <top/>
      <bottom/>
      <diagonal/>
    </border>
    <border>
      <left style="medium">
        <color indexed="64"/>
      </left>
      <right style="medium">
        <color indexed="64"/>
      </right>
      <top style="medium">
        <color indexed="64"/>
      </top>
      <bottom style="medium">
        <color indexed="64"/>
      </bottom>
      <diagonal/>
    </border>
    <border>
      <left/>
      <right style="hair">
        <color auto="1"/>
      </right>
      <top style="hair">
        <color auto="1"/>
      </top>
      <bottom style="hair">
        <color auto="1"/>
      </bottom>
      <diagonal/>
    </border>
    <border>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medium">
        <color indexed="64"/>
      </left>
      <right style="hair">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hair">
        <color auto="1"/>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hair">
        <color auto="1"/>
      </right>
      <top/>
      <bottom/>
      <diagonal/>
    </border>
    <border>
      <left style="hair">
        <color auto="1"/>
      </left>
      <right/>
      <top style="hair">
        <color auto="1"/>
      </top>
      <bottom style="hair">
        <color auto="1"/>
      </bottom>
      <diagonal/>
    </border>
    <border>
      <left/>
      <right style="medium">
        <color indexed="64"/>
      </right>
      <top/>
      <bottom/>
      <diagonal/>
    </border>
    <border>
      <left style="medium">
        <color indexed="64"/>
      </left>
      <right style="hair">
        <color auto="1"/>
      </right>
      <top style="hair">
        <color indexed="64"/>
      </top>
      <bottom/>
      <diagonal/>
    </border>
    <border>
      <left style="hair">
        <color auto="1"/>
      </left>
      <right style="medium">
        <color indexed="64"/>
      </right>
      <top style="hair">
        <color auto="1"/>
      </top>
      <bottom/>
      <diagonal/>
    </border>
    <border>
      <left/>
      <right style="medium">
        <color indexed="64"/>
      </right>
      <top style="hair">
        <color auto="1"/>
      </top>
      <bottom/>
      <diagonal/>
    </border>
    <border>
      <left style="medium">
        <color indexed="64"/>
      </left>
      <right style="hair">
        <color auto="1"/>
      </right>
      <top/>
      <bottom style="medium">
        <color indexed="64"/>
      </bottom>
      <diagonal/>
    </border>
    <border>
      <left style="hair">
        <color indexed="64"/>
      </left>
      <right style="hair">
        <color indexed="64"/>
      </right>
      <top/>
      <bottom style="medium">
        <color indexed="64"/>
      </bottom>
      <diagonal/>
    </border>
    <border>
      <left style="hair">
        <color auto="1"/>
      </left>
      <right style="medium">
        <color indexed="64"/>
      </right>
      <top/>
      <bottom style="medium">
        <color indexed="64"/>
      </bottom>
      <diagonal/>
    </border>
    <border>
      <left/>
      <right style="medium">
        <color indexed="64"/>
      </right>
      <top style="hair">
        <color indexed="64"/>
      </top>
      <bottom style="medium">
        <color indexed="64"/>
      </bottom>
      <diagonal/>
    </border>
  </borders>
  <cellStyleXfs count="6">
    <xf numFmtId="0" fontId="0" fillId="0" borderId="0"/>
    <xf numFmtId="0" fontId="6" fillId="2" borderId="0" applyNumberFormat="0" applyBorder="0" applyAlignment="0" applyProtection="0"/>
    <xf numFmtId="0" fontId="7" fillId="0" borderId="0"/>
    <xf numFmtId="0" fontId="26" fillId="0" borderId="0"/>
    <xf numFmtId="44" fontId="26" fillId="0" borderId="0" applyFont="0" applyFill="0" applyBorder="0" applyAlignment="0" applyProtection="0"/>
    <xf numFmtId="44" fontId="3" fillId="0" borderId="0" applyFont="0" applyFill="0" applyBorder="0" applyAlignment="0" applyProtection="0"/>
  </cellStyleXfs>
  <cellXfs count="367">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horizontal="left"/>
    </xf>
    <xf numFmtId="0" fontId="2" fillId="0" borderId="0" xfId="0" applyFont="1"/>
    <xf numFmtId="0" fontId="4" fillId="0" borderId="0" xfId="0" applyFont="1"/>
    <xf numFmtId="0" fontId="1" fillId="0" borderId="0" xfId="0" applyFont="1" applyAlignment="1">
      <alignment horizontal="left"/>
    </xf>
    <xf numFmtId="0" fontId="5" fillId="0" borderId="0" xfId="0" applyFont="1"/>
    <xf numFmtId="3" fontId="5" fillId="0" borderId="0" xfId="0" applyNumberFormat="1" applyFont="1"/>
    <xf numFmtId="0" fontId="8" fillId="0" borderId="0" xfId="2" applyFont="1" applyBorder="1"/>
    <xf numFmtId="0" fontId="8" fillId="0" borderId="0" xfId="2" applyFont="1" applyFill="1" applyBorder="1"/>
    <xf numFmtId="0" fontId="8" fillId="0" borderId="0" xfId="1" applyFont="1" applyFill="1" applyAlignment="1">
      <alignment vertical="center" wrapText="1"/>
    </xf>
    <xf numFmtId="0" fontId="1" fillId="0" borderId="0" xfId="0" applyFont="1" applyAlignment="1">
      <alignment horizontal="center"/>
    </xf>
    <xf numFmtId="0" fontId="0" fillId="0" borderId="0" xfId="0" applyFill="1" applyAlignment="1">
      <alignment horizontal="left"/>
    </xf>
    <xf numFmtId="0" fontId="0" fillId="0" borderId="0" xfId="0" applyFill="1"/>
    <xf numFmtId="0" fontId="0" fillId="0" borderId="0" xfId="0" applyFill="1" applyAlignment="1">
      <alignment horizontal="center"/>
    </xf>
    <xf numFmtId="0" fontId="0" fillId="0" borderId="0" xfId="0" applyFill="1" applyAlignment="1">
      <alignment horizontal="center" vertical="center"/>
    </xf>
    <xf numFmtId="0" fontId="2" fillId="0" borderId="0" xfId="0" applyFont="1" applyFill="1"/>
    <xf numFmtId="0" fontId="4" fillId="0" borderId="0" xfId="0" applyFont="1" applyFill="1"/>
    <xf numFmtId="0" fontId="5" fillId="0" borderId="0" xfId="0" applyFont="1" applyFill="1"/>
    <xf numFmtId="3" fontId="5" fillId="0" borderId="0" xfId="0" applyNumberFormat="1" applyFont="1" applyFill="1"/>
    <xf numFmtId="0" fontId="1" fillId="0" borderId="0" xfId="0" applyFont="1" applyFill="1" applyAlignment="1">
      <alignment horizontal="center"/>
    </xf>
    <xf numFmtId="3" fontId="0" fillId="0" borderId="0" xfId="0" applyNumberFormat="1" applyAlignment="1">
      <alignment horizontal="center"/>
    </xf>
    <xf numFmtId="3" fontId="0" fillId="0" borderId="0" xfId="0" applyNumberFormat="1" applyAlignment="1">
      <alignment horizontal="center" vertical="center"/>
    </xf>
    <xf numFmtId="3" fontId="1" fillId="0" borderId="0" xfId="0" applyNumberFormat="1" applyFont="1" applyAlignment="1">
      <alignment horizontal="center" vertical="center"/>
    </xf>
    <xf numFmtId="3" fontId="0" fillId="0" borderId="0" xfId="0" applyNumberFormat="1" applyFill="1" applyAlignment="1">
      <alignment horizontal="center" vertical="center"/>
    </xf>
    <xf numFmtId="3" fontId="3" fillId="0" borderId="0" xfId="0" applyNumberFormat="1" applyFont="1" applyAlignment="1">
      <alignment horizontal="center"/>
    </xf>
    <xf numFmtId="9" fontId="0" fillId="0" borderId="0" xfId="0" applyNumberFormat="1" applyAlignment="1">
      <alignment horizontal="center"/>
    </xf>
    <xf numFmtId="3" fontId="9" fillId="0" borderId="0" xfId="0" applyNumberFormat="1" applyFont="1" applyAlignment="1">
      <alignment horizontal="center" vertical="center"/>
    </xf>
    <xf numFmtId="0" fontId="0" fillId="0" borderId="0" xfId="0"/>
    <xf numFmtId="0" fontId="13" fillId="0" borderId="0" xfId="0" applyFont="1" applyAlignment="1">
      <alignment horizontal="left"/>
    </xf>
    <xf numFmtId="0" fontId="12" fillId="0" borderId="0" xfId="0" applyFont="1" applyAlignment="1">
      <alignment horizontal="center"/>
    </xf>
    <xf numFmtId="3" fontId="12" fillId="0" borderId="0" xfId="0" applyNumberFormat="1" applyFont="1" applyAlignment="1">
      <alignment horizontal="center" vertical="center"/>
    </xf>
    <xf numFmtId="3" fontId="12" fillId="0" borderId="0" xfId="0" applyNumberFormat="1" applyFont="1" applyAlignment="1">
      <alignment horizontal="center"/>
    </xf>
    <xf numFmtId="0" fontId="12" fillId="0" borderId="0" xfId="0" applyFont="1" applyAlignment="1">
      <alignment horizontal="center" vertical="center"/>
    </xf>
    <xf numFmtId="0" fontId="12" fillId="0" borderId="0" xfId="0" applyFont="1"/>
    <xf numFmtId="0" fontId="15" fillId="0" borderId="0" xfId="0" applyFont="1"/>
    <xf numFmtId="0" fontId="16" fillId="0" borderId="0" xfId="0" applyFont="1"/>
    <xf numFmtId="0" fontId="17" fillId="0" borderId="0" xfId="0" applyFont="1"/>
    <xf numFmtId="3" fontId="17" fillId="0" borderId="0" xfId="0" applyNumberFormat="1" applyFont="1"/>
    <xf numFmtId="0" fontId="18" fillId="0" borderId="0" xfId="0" applyFont="1" applyAlignment="1">
      <alignment horizontal="left"/>
    </xf>
    <xf numFmtId="164" fontId="14" fillId="0" borderId="0" xfId="0" applyNumberFormat="1" applyFont="1" applyAlignment="1">
      <alignment horizontal="center"/>
    </xf>
    <xf numFmtId="164" fontId="12" fillId="0" borderId="0" xfId="0" applyNumberFormat="1" applyFont="1" applyAlignment="1">
      <alignment horizontal="center"/>
    </xf>
    <xf numFmtId="0" fontId="19" fillId="0" borderId="0" xfId="0" applyFont="1" applyAlignment="1">
      <alignment horizontal="center"/>
    </xf>
    <xf numFmtId="3" fontId="8" fillId="0" borderId="0" xfId="0" applyNumberFormat="1" applyFont="1" applyAlignment="1">
      <alignment horizontal="center" vertical="center"/>
    </xf>
    <xf numFmtId="164" fontId="18" fillId="0" borderId="0" xfId="0" applyNumberFormat="1" applyFont="1" applyAlignment="1">
      <alignment horizontal="center" vertical="center"/>
    </xf>
    <xf numFmtId="0" fontId="8" fillId="0" borderId="0" xfId="0" applyFont="1" applyAlignment="1">
      <alignment horizontal="center"/>
    </xf>
    <xf numFmtId="3" fontId="8" fillId="0" borderId="0" xfId="0" applyNumberFormat="1" applyFont="1" applyAlignment="1">
      <alignment horizontal="center"/>
    </xf>
    <xf numFmtId="0" fontId="9" fillId="0" borderId="0" xfId="0" applyFont="1" applyFill="1" applyAlignment="1">
      <alignment horizontal="center"/>
    </xf>
    <xf numFmtId="3" fontId="8" fillId="0" borderId="0" xfId="0" applyNumberFormat="1" applyFont="1" applyFill="1" applyAlignment="1">
      <alignment horizontal="center" vertical="center"/>
    </xf>
    <xf numFmtId="0" fontId="8" fillId="0" borderId="0" xfId="0" applyFont="1" applyFill="1" applyAlignment="1">
      <alignment horizontal="center"/>
    </xf>
    <xf numFmtId="3" fontId="8" fillId="0" borderId="0" xfId="0" applyNumberFormat="1" applyFont="1" applyFill="1" applyAlignment="1">
      <alignment horizontal="center"/>
    </xf>
    <xf numFmtId="0" fontId="8" fillId="0" borderId="0" xfId="2" applyFont="1" applyFill="1" applyBorder="1" applyAlignment="1">
      <alignment horizontal="left"/>
    </xf>
    <xf numFmtId="0" fontId="8" fillId="0" borderId="0" xfId="0" applyFont="1" applyFill="1" applyAlignment="1">
      <alignment horizontal="left"/>
    </xf>
    <xf numFmtId="0" fontId="19" fillId="0" borderId="0" xfId="0" applyFont="1" applyAlignment="1">
      <alignment horizontal="left"/>
    </xf>
    <xf numFmtId="0" fontId="20" fillId="0" borderId="0" xfId="0" applyFont="1" applyAlignment="1">
      <alignment horizontal="center" vertical="center"/>
    </xf>
    <xf numFmtId="0" fontId="9" fillId="0" borderId="0" xfId="0" applyFont="1" applyAlignment="1">
      <alignment horizontal="center" vertical="center"/>
    </xf>
    <xf numFmtId="0" fontId="0" fillId="0" borderId="0" xfId="0" applyAlignment="1">
      <alignment vertical="center"/>
    </xf>
    <xf numFmtId="0" fontId="1" fillId="6" borderId="5" xfId="0" applyFont="1" applyFill="1" applyBorder="1" applyAlignment="1">
      <alignment horizontal="center" vertical="center"/>
    </xf>
    <xf numFmtId="0" fontId="1" fillId="6" borderId="6" xfId="0" applyFont="1" applyFill="1" applyBorder="1" applyAlignment="1">
      <alignment horizontal="center" vertical="center"/>
    </xf>
    <xf numFmtId="0" fontId="1" fillId="6" borderId="14" xfId="0" applyFont="1" applyFill="1" applyBorder="1" applyAlignment="1">
      <alignment horizontal="center"/>
    </xf>
    <xf numFmtId="0" fontId="1" fillId="6" borderId="15" xfId="0" applyFont="1" applyFill="1" applyBorder="1" applyAlignment="1">
      <alignment horizontal="center"/>
    </xf>
    <xf numFmtId="164" fontId="8" fillId="0" borderId="20" xfId="4" applyNumberFormat="1" applyFont="1" applyFill="1" applyBorder="1" applyAlignment="1">
      <alignment vertical="center"/>
    </xf>
    <xf numFmtId="0" fontId="0" fillId="0" borderId="8" xfId="0" applyFill="1" applyBorder="1" applyAlignment="1" applyProtection="1">
      <alignment horizontal="center" vertical="center"/>
    </xf>
    <xf numFmtId="164" fontId="8" fillId="0" borderId="8" xfId="4" applyNumberFormat="1" applyFont="1" applyFill="1" applyBorder="1" applyAlignment="1">
      <alignment vertical="center"/>
    </xf>
    <xf numFmtId="0" fontId="1" fillId="0" borderId="0" xfId="0" applyFont="1" applyAlignment="1">
      <alignment vertical="center"/>
    </xf>
    <xf numFmtId="164" fontId="14" fillId="5" borderId="15" xfId="0" applyNumberFormat="1" applyFont="1" applyFill="1" applyBorder="1" applyAlignment="1">
      <alignment horizontal="right" vertical="center"/>
    </xf>
    <xf numFmtId="164" fontId="1" fillId="0" borderId="0" xfId="0" applyNumberFormat="1" applyFont="1" applyAlignment="1">
      <alignment horizontal="right" vertical="center"/>
    </xf>
    <xf numFmtId="0" fontId="1" fillId="0" borderId="25" xfId="0" applyFont="1" applyBorder="1" applyAlignment="1">
      <alignment vertical="center"/>
    </xf>
    <xf numFmtId="0" fontId="1" fillId="0" borderId="0" xfId="0" applyFont="1" applyAlignment="1">
      <alignment horizontal="center" vertical="center"/>
    </xf>
    <xf numFmtId="164" fontId="1" fillId="0" borderId="0" xfId="0" applyNumberFormat="1" applyFont="1" applyAlignment="1">
      <alignment horizontal="center" vertical="center"/>
    </xf>
    <xf numFmtId="0" fontId="1" fillId="6" borderId="14" xfId="0" applyFont="1" applyFill="1" applyBorder="1" applyAlignment="1">
      <alignment horizontal="center" vertical="center"/>
    </xf>
    <xf numFmtId="0" fontId="1" fillId="6" borderId="15" xfId="0" applyFont="1" applyFill="1" applyBorder="1" applyAlignment="1">
      <alignment horizontal="center" vertical="center"/>
    </xf>
    <xf numFmtId="0" fontId="1" fillId="0" borderId="3" xfId="0" applyFont="1" applyBorder="1" applyAlignment="1">
      <alignment vertical="center"/>
    </xf>
    <xf numFmtId="0" fontId="31" fillId="4" borderId="0" xfId="0" applyFont="1" applyFill="1" applyProtection="1"/>
    <xf numFmtId="0" fontId="0" fillId="4" borderId="0" xfId="0" applyFill="1" applyAlignment="1" applyProtection="1">
      <alignment horizontal="center"/>
    </xf>
    <xf numFmtId="0" fontId="0" fillId="4" borderId="0" xfId="0" applyFill="1" applyProtection="1"/>
    <xf numFmtId="0" fontId="27" fillId="6" borderId="13" xfId="3" applyFont="1" applyFill="1" applyBorder="1" applyAlignment="1" applyProtection="1"/>
    <xf numFmtId="0" fontId="1" fillId="6" borderId="14" xfId="0" applyFont="1" applyFill="1" applyBorder="1" applyAlignment="1" applyProtection="1">
      <alignment horizontal="center"/>
    </xf>
    <xf numFmtId="0" fontId="1" fillId="6" borderId="15" xfId="0" applyFont="1" applyFill="1" applyBorder="1" applyAlignment="1" applyProtection="1">
      <alignment horizontal="center"/>
    </xf>
    <xf numFmtId="0" fontId="28" fillId="0" borderId="19" xfId="3" applyFont="1" applyBorder="1" applyAlignment="1" applyProtection="1">
      <alignment horizontal="justify" vertical="center" wrapText="1"/>
    </xf>
    <xf numFmtId="164" fontId="8" fillId="0" borderId="20" xfId="4" applyNumberFormat="1" applyFont="1" applyFill="1" applyBorder="1" applyAlignment="1" applyProtection="1">
      <alignment vertical="center"/>
    </xf>
    <xf numFmtId="0" fontId="0" fillId="7" borderId="8" xfId="0" applyFill="1" applyBorder="1" applyAlignment="1" applyProtection="1">
      <alignment horizontal="center" vertical="center"/>
    </xf>
    <xf numFmtId="164" fontId="0" fillId="0" borderId="21" xfId="0" applyNumberFormat="1" applyBorder="1" applyAlignment="1" applyProtection="1">
      <alignment horizontal="right" vertical="center"/>
    </xf>
    <xf numFmtId="0" fontId="28" fillId="0" borderId="7" xfId="3" applyFont="1" applyBorder="1" applyAlignment="1" applyProtection="1">
      <alignment horizontal="justify" vertical="center" wrapText="1"/>
    </xf>
    <xf numFmtId="164" fontId="8" fillId="0" borderId="8" xfId="4" applyNumberFormat="1" applyFont="1" applyFill="1" applyBorder="1" applyAlignment="1" applyProtection="1">
      <alignment vertical="center"/>
    </xf>
    <xf numFmtId="164" fontId="0" fillId="0" borderId="9" xfId="0" applyNumberFormat="1" applyBorder="1" applyAlignment="1" applyProtection="1">
      <alignment horizontal="right" vertical="center"/>
    </xf>
    <xf numFmtId="0" fontId="28" fillId="0" borderId="10" xfId="3" applyFont="1" applyBorder="1" applyAlignment="1" applyProtection="1">
      <alignment horizontal="justify" vertical="center" wrapText="1"/>
    </xf>
    <xf numFmtId="164" fontId="8" fillId="0" borderId="11" xfId="4" applyNumberFormat="1" applyFont="1" applyFill="1" applyBorder="1" applyAlignment="1" applyProtection="1">
      <alignment vertical="center"/>
    </xf>
    <xf numFmtId="0" fontId="0" fillId="0" borderId="11" xfId="0" applyFill="1" applyBorder="1" applyAlignment="1" applyProtection="1">
      <alignment horizontal="center" vertical="center"/>
    </xf>
    <xf numFmtId="0" fontId="0" fillId="7" borderId="11" xfId="0" applyFill="1" applyBorder="1" applyAlignment="1" applyProtection="1">
      <alignment horizontal="center" vertical="center"/>
    </xf>
    <xf numFmtId="164" fontId="0" fillId="0" borderId="12" xfId="0" applyNumberFormat="1" applyBorder="1" applyAlignment="1" applyProtection="1">
      <alignment horizontal="right" vertical="center"/>
    </xf>
    <xf numFmtId="0" fontId="0" fillId="0" borderId="0" xfId="0" applyAlignment="1" applyProtection="1">
      <alignment vertical="center"/>
    </xf>
    <xf numFmtId="0" fontId="0" fillId="0" borderId="0" xfId="0" applyAlignment="1" applyProtection="1">
      <alignment horizontal="center" vertical="center"/>
    </xf>
    <xf numFmtId="0" fontId="0" fillId="0" borderId="8" xfId="0" applyBorder="1" applyAlignment="1" applyProtection="1">
      <alignment horizontal="center" vertical="center"/>
    </xf>
    <xf numFmtId="0" fontId="0" fillId="0" borderId="11" xfId="0" applyBorder="1" applyAlignment="1" applyProtection="1">
      <alignment horizontal="center" vertical="center"/>
    </xf>
    <xf numFmtId="0" fontId="0" fillId="0" borderId="20" xfId="0" applyBorder="1" applyAlignment="1" applyProtection="1">
      <alignment horizontal="center" vertical="center"/>
    </xf>
    <xf numFmtId="0" fontId="0" fillId="7" borderId="20" xfId="0" applyFill="1" applyBorder="1" applyAlignment="1" applyProtection="1">
      <alignment horizontal="center" vertical="center"/>
    </xf>
    <xf numFmtId="0" fontId="0" fillId="4" borderId="8" xfId="0" applyFill="1" applyBorder="1" applyAlignment="1" applyProtection="1">
      <alignment horizontal="center" vertical="center"/>
    </xf>
    <xf numFmtId="164" fontId="0" fillId="4" borderId="9" xfId="0" applyNumberFormat="1" applyFill="1" applyBorder="1" applyAlignment="1" applyProtection="1">
      <alignment horizontal="right" vertical="center"/>
    </xf>
    <xf numFmtId="164" fontId="8" fillId="0" borderId="0" xfId="4" applyNumberFormat="1" applyFont="1" applyFill="1" applyBorder="1" applyAlignment="1" applyProtection="1">
      <alignment vertical="center"/>
    </xf>
    <xf numFmtId="0" fontId="0" fillId="0" borderId="0" xfId="0" applyBorder="1" applyAlignment="1" applyProtection="1">
      <alignment vertical="center"/>
    </xf>
    <xf numFmtId="164" fontId="0" fillId="0" borderId="0" xfId="0" applyNumberFormat="1" applyAlignment="1" applyProtection="1">
      <alignment horizontal="center" vertical="center"/>
    </xf>
    <xf numFmtId="0" fontId="28" fillId="0" borderId="0" xfId="3" applyFont="1" applyBorder="1" applyAlignment="1" applyProtection="1">
      <alignment horizontal="justify" vertical="center" wrapText="1"/>
    </xf>
    <xf numFmtId="0" fontId="28" fillId="4" borderId="13" xfId="3" applyFont="1" applyFill="1" applyBorder="1" applyAlignment="1" applyProtection="1">
      <alignment horizontal="justify" vertical="center" wrapText="1"/>
    </xf>
    <xf numFmtId="164" fontId="8" fillId="4" borderId="14" xfId="4" applyNumberFormat="1" applyFont="1" applyFill="1" applyBorder="1" applyAlignment="1" applyProtection="1">
      <alignment vertical="center"/>
    </xf>
    <xf numFmtId="0" fontId="0" fillId="4" borderId="14" xfId="0" applyFill="1" applyBorder="1" applyAlignment="1" applyProtection="1">
      <alignment horizontal="center" vertical="center"/>
    </xf>
    <xf numFmtId="164" fontId="0" fillId="4" borderId="15" xfId="0" applyNumberFormat="1" applyFill="1" applyBorder="1" applyAlignment="1" applyProtection="1">
      <alignment horizontal="right" vertical="center"/>
    </xf>
    <xf numFmtId="164" fontId="14" fillId="5" borderId="15" xfId="0" applyNumberFormat="1" applyFont="1" applyFill="1" applyBorder="1" applyAlignment="1" applyProtection="1">
      <alignment horizontal="righ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0" fontId="1" fillId="0" borderId="25" xfId="0" applyFont="1" applyBorder="1" applyAlignment="1" applyProtection="1">
      <alignment vertical="center"/>
    </xf>
    <xf numFmtId="0" fontId="1" fillId="0" borderId="0" xfId="0" applyFont="1" applyAlignment="1" applyProtection="1">
      <alignment horizontal="center" vertical="center"/>
    </xf>
    <xf numFmtId="164" fontId="1" fillId="0" borderId="0" xfId="0" applyNumberFormat="1" applyFont="1" applyAlignment="1" applyProtection="1">
      <alignment horizontal="center" vertical="center"/>
    </xf>
    <xf numFmtId="0" fontId="1" fillId="6" borderId="14" xfId="0" applyFont="1" applyFill="1" applyBorder="1" applyAlignment="1" applyProtection="1">
      <alignment horizontal="center" vertical="center"/>
    </xf>
    <xf numFmtId="0" fontId="1" fillId="6" borderId="15" xfId="0" applyFont="1" applyFill="1" applyBorder="1" applyAlignment="1" applyProtection="1">
      <alignment horizontal="center" vertical="center"/>
    </xf>
    <xf numFmtId="0" fontId="0" fillId="4" borderId="28" xfId="0" applyFill="1" applyBorder="1" applyAlignment="1" applyProtection="1">
      <alignment vertical="center" wrapText="1"/>
    </xf>
    <xf numFmtId="164" fontId="0" fillId="4" borderId="14" xfId="0" applyNumberFormat="1" applyFill="1" applyBorder="1" applyAlignment="1" applyProtection="1">
      <alignment horizontal="right" vertical="center"/>
    </xf>
    <xf numFmtId="0" fontId="1" fillId="0" borderId="3" xfId="0" applyFont="1" applyBorder="1" applyAlignment="1" applyProtection="1">
      <alignment vertical="center"/>
    </xf>
    <xf numFmtId="0" fontId="0" fillId="0" borderId="7" xfId="0" applyBorder="1" applyAlignment="1" applyProtection="1">
      <alignment vertical="center"/>
    </xf>
    <xf numFmtId="164" fontId="0" fillId="0" borderId="8" xfId="0" applyNumberFormat="1" applyBorder="1" applyAlignment="1" applyProtection="1">
      <alignment horizontal="right" vertical="center"/>
    </xf>
    <xf numFmtId="0" fontId="1" fillId="0" borderId="7" xfId="0" applyFont="1" applyBorder="1" applyAlignment="1" applyProtection="1">
      <alignment vertical="center"/>
    </xf>
    <xf numFmtId="164" fontId="0" fillId="0" borderId="9" xfId="0" applyNumberFormat="1" applyBorder="1" applyAlignment="1" applyProtection="1">
      <alignment horizontal="center" vertical="center"/>
    </xf>
    <xf numFmtId="0" fontId="29" fillId="0" borderId="7" xfId="0" applyFont="1" applyBorder="1" applyAlignment="1" applyProtection="1">
      <alignment vertical="center" wrapText="1"/>
    </xf>
    <xf numFmtId="0" fontId="0" fillId="0" borderId="10" xfId="0" applyBorder="1" applyAlignment="1" applyProtection="1">
      <alignment vertical="center"/>
    </xf>
    <xf numFmtId="164" fontId="0" fillId="0" borderId="11" xfId="0" applyNumberFormat="1" applyBorder="1" applyAlignment="1" applyProtection="1">
      <alignment horizontal="right" vertical="center"/>
    </xf>
    <xf numFmtId="0" fontId="1" fillId="0" borderId="31" xfId="0" applyFont="1" applyBorder="1" applyAlignment="1" applyProtection="1">
      <alignment vertical="center"/>
    </xf>
    <xf numFmtId="0" fontId="12" fillId="0" borderId="32" xfId="0" applyFont="1" applyBorder="1" applyAlignment="1" applyProtection="1">
      <alignment vertical="center"/>
    </xf>
    <xf numFmtId="0" fontId="28" fillId="4" borderId="19" xfId="3" applyFont="1" applyFill="1" applyBorder="1" applyAlignment="1" applyProtection="1">
      <alignment horizontal="justify" vertical="center" wrapText="1"/>
    </xf>
    <xf numFmtId="164" fontId="8" fillId="4" borderId="20" xfId="4" applyNumberFormat="1" applyFont="1" applyFill="1" applyBorder="1" applyAlignment="1" applyProtection="1">
      <alignment vertical="center"/>
    </xf>
    <xf numFmtId="164" fontId="0" fillId="4" borderId="21" xfId="0" applyNumberFormat="1" applyFill="1" applyBorder="1" applyAlignment="1" applyProtection="1">
      <alignment horizontal="right" vertical="center"/>
    </xf>
    <xf numFmtId="0" fontId="0" fillId="0" borderId="0" xfId="0" applyAlignment="1" applyProtection="1">
      <alignment horizontal="center"/>
    </xf>
    <xf numFmtId="0" fontId="28" fillId="0" borderId="4" xfId="3" applyFont="1" applyBorder="1" applyAlignment="1" applyProtection="1">
      <alignment horizontal="justify" vertical="center" wrapText="1"/>
    </xf>
    <xf numFmtId="164" fontId="8" fillId="0" borderId="5" xfId="4" applyNumberFormat="1" applyFont="1" applyFill="1" applyBorder="1" applyAlignment="1" applyProtection="1">
      <alignment vertical="center"/>
    </xf>
    <xf numFmtId="0" fontId="0" fillId="0" borderId="5" xfId="0" applyBorder="1" applyAlignment="1" applyProtection="1">
      <alignment horizontal="center" vertical="center"/>
    </xf>
    <xf numFmtId="0" fontId="0" fillId="7" borderId="5" xfId="0" applyFill="1" applyBorder="1" applyAlignment="1" applyProtection="1">
      <alignment horizontal="center" vertical="center"/>
    </xf>
    <xf numFmtId="164" fontId="0" fillId="0" borderId="6" xfId="0" applyNumberFormat="1" applyBorder="1" applyAlignment="1" applyProtection="1">
      <alignment horizontal="right" vertical="center"/>
    </xf>
    <xf numFmtId="0" fontId="28" fillId="0" borderId="13" xfId="3" applyFont="1" applyBorder="1" applyAlignment="1" applyProtection="1">
      <alignment horizontal="justify" vertical="center" wrapText="1"/>
    </xf>
    <xf numFmtId="164" fontId="8" fillId="0" borderId="14" xfId="4" applyNumberFormat="1" applyFont="1" applyFill="1" applyBorder="1" applyAlignment="1" applyProtection="1">
      <alignment vertical="center"/>
    </xf>
    <xf numFmtId="0" fontId="0" fillId="0" borderId="14" xfId="0" applyBorder="1" applyAlignment="1" applyProtection="1">
      <alignment horizontal="center" vertical="center"/>
    </xf>
    <xf numFmtId="0" fontId="0" fillId="7" borderId="14" xfId="0" applyFill="1" applyBorder="1" applyAlignment="1" applyProtection="1">
      <alignment horizontal="center" vertical="center"/>
    </xf>
    <xf numFmtId="164" fontId="0" fillId="0" borderId="15" xfId="0" applyNumberFormat="1" applyBorder="1" applyAlignment="1" applyProtection="1">
      <alignment horizontal="right" vertical="center"/>
    </xf>
    <xf numFmtId="0" fontId="0" fillId="0" borderId="28" xfId="0" applyBorder="1" applyAlignment="1" applyProtection="1">
      <alignment vertical="center" wrapText="1"/>
    </xf>
    <xf numFmtId="164" fontId="0" fillId="0" borderId="14" xfId="0" applyNumberFormat="1" applyBorder="1" applyAlignment="1" applyProtection="1">
      <alignment horizontal="right" vertical="center"/>
    </xf>
    <xf numFmtId="0" fontId="0" fillId="4" borderId="7" xfId="0" applyFill="1" applyBorder="1" applyAlignment="1" applyProtection="1">
      <alignment vertical="center"/>
    </xf>
    <xf numFmtId="164" fontId="0" fillId="4" borderId="8" xfId="0" applyNumberFormat="1" applyFill="1" applyBorder="1" applyAlignment="1" applyProtection="1">
      <alignment horizontal="right" vertical="center"/>
    </xf>
    <xf numFmtId="0" fontId="0" fillId="4" borderId="10" xfId="0" applyFill="1" applyBorder="1" applyAlignment="1" applyProtection="1">
      <alignment vertical="center"/>
    </xf>
    <xf numFmtId="164" fontId="0" fillId="4" borderId="11" xfId="0" applyNumberFormat="1" applyFill="1" applyBorder="1" applyAlignment="1" applyProtection="1">
      <alignment horizontal="right" vertical="center"/>
    </xf>
    <xf numFmtId="0" fontId="0" fillId="4" borderId="11" xfId="0" applyFill="1" applyBorder="1" applyAlignment="1" applyProtection="1">
      <alignment horizontal="center" vertical="center"/>
    </xf>
    <xf numFmtId="164" fontId="0" fillId="4" borderId="12" xfId="0" applyNumberFormat="1" applyFill="1" applyBorder="1" applyAlignment="1" applyProtection="1">
      <alignment horizontal="right" vertical="center"/>
    </xf>
    <xf numFmtId="49" fontId="8" fillId="0" borderId="2" xfId="0" applyNumberFormat="1" applyFont="1" applyFill="1" applyBorder="1" applyAlignment="1">
      <alignment vertical="center"/>
    </xf>
    <xf numFmtId="0" fontId="21" fillId="0" borderId="0" xfId="0" applyFont="1" applyFill="1" applyAlignment="1">
      <alignment horizontal="center"/>
    </xf>
    <xf numFmtId="0" fontId="1" fillId="0" borderId="0" xfId="0" applyFont="1" applyAlignment="1">
      <alignment horizontal="center" vertical="top"/>
    </xf>
    <xf numFmtId="3" fontId="1" fillId="0" borderId="0" xfId="0" applyNumberFormat="1" applyFont="1" applyAlignment="1">
      <alignment horizontal="center" vertical="center" wrapText="1"/>
    </xf>
    <xf numFmtId="0" fontId="1" fillId="0" borderId="0" xfId="0" applyFont="1" applyAlignment="1">
      <alignment horizontal="left" vertical="center"/>
    </xf>
    <xf numFmtId="0" fontId="18" fillId="6" borderId="0" xfId="0" applyFont="1" applyFill="1" applyAlignment="1">
      <alignment horizontal="left"/>
    </xf>
    <xf numFmtId="0" fontId="12" fillId="6" borderId="0" xfId="0" applyFont="1" applyFill="1" applyAlignment="1">
      <alignment horizontal="center"/>
    </xf>
    <xf numFmtId="3" fontId="0" fillId="6" borderId="0" xfId="0" applyNumberFormat="1" applyFill="1" applyAlignment="1">
      <alignment horizontal="center" vertical="center"/>
    </xf>
    <xf numFmtId="164" fontId="14" fillId="6" borderId="0" xfId="0" applyNumberFormat="1" applyFont="1" applyFill="1" applyAlignment="1">
      <alignment horizontal="center"/>
    </xf>
    <xf numFmtId="164" fontId="18" fillId="6" borderId="0" xfId="0" applyNumberFormat="1" applyFont="1" applyFill="1" applyAlignment="1">
      <alignment horizontal="center" vertical="center"/>
    </xf>
    <xf numFmtId="0" fontId="19" fillId="6" borderId="0" xfId="0" applyFont="1" applyFill="1" applyAlignment="1">
      <alignment horizontal="center"/>
    </xf>
    <xf numFmtId="164" fontId="18" fillId="8" borderId="0" xfId="0" applyNumberFormat="1" applyFont="1" applyFill="1" applyAlignment="1">
      <alignment horizontal="center" vertical="center"/>
    </xf>
    <xf numFmtId="0" fontId="18" fillId="0" borderId="0" xfId="0" applyFont="1" applyFill="1" applyAlignment="1">
      <alignment horizontal="left"/>
    </xf>
    <xf numFmtId="0" fontId="19" fillId="0" borderId="0" xfId="0" applyFont="1" applyFill="1" applyAlignment="1">
      <alignment horizontal="left"/>
    </xf>
    <xf numFmtId="164" fontId="18" fillId="0" borderId="0" xfId="0" applyNumberFormat="1" applyFont="1" applyFill="1" applyAlignment="1">
      <alignment horizontal="center" vertical="center"/>
    </xf>
    <xf numFmtId="0" fontId="19" fillId="0" borderId="0" xfId="0" applyFont="1" applyFill="1" applyAlignment="1">
      <alignment horizontal="center"/>
    </xf>
    <xf numFmtId="164" fontId="14" fillId="0" borderId="0" xfId="0" applyNumberFormat="1" applyFont="1" applyFill="1" applyAlignment="1">
      <alignment horizontal="center"/>
    </xf>
    <xf numFmtId="0" fontId="12" fillId="0" borderId="0" xfId="0" applyFont="1" applyFill="1" applyAlignment="1">
      <alignment horizontal="center" vertical="center"/>
    </xf>
    <xf numFmtId="0" fontId="12" fillId="0" borderId="0" xfId="0" applyFont="1" applyFill="1"/>
    <xf numFmtId="0" fontId="15" fillId="0" borderId="0" xfId="0" applyFont="1" applyFill="1"/>
    <xf numFmtId="0" fontId="16" fillId="0" borderId="0" xfId="0" applyFont="1" applyFill="1"/>
    <xf numFmtId="0" fontId="17" fillId="0" borderId="0" xfId="0" applyFont="1" applyFill="1"/>
    <xf numFmtId="3" fontId="17" fillId="0" borderId="0" xfId="0" applyNumberFormat="1" applyFont="1" applyFill="1"/>
    <xf numFmtId="164" fontId="18" fillId="9" borderId="0" xfId="0" applyNumberFormat="1" applyFont="1" applyFill="1" applyAlignment="1">
      <alignment horizontal="center" vertical="center"/>
    </xf>
    <xf numFmtId="164" fontId="18" fillId="10" borderId="0" xfId="0" applyNumberFormat="1" applyFont="1" applyFill="1" applyAlignment="1">
      <alignment horizontal="center" vertical="center"/>
    </xf>
    <xf numFmtId="0" fontId="9" fillId="0" borderId="0" xfId="0" applyFont="1" applyFill="1" applyAlignment="1">
      <alignment horizontal="center" vertical="center"/>
    </xf>
    <xf numFmtId="0" fontId="8" fillId="0" borderId="0" xfId="0" applyFont="1" applyFill="1" applyAlignment="1">
      <alignment horizontal="left" vertical="center" wrapText="1"/>
    </xf>
    <xf numFmtId="0" fontId="8" fillId="0" borderId="0" xfId="0" applyFont="1" applyFill="1" applyAlignment="1">
      <alignment horizontal="center" vertical="center"/>
    </xf>
    <xf numFmtId="0" fontId="8" fillId="0" borderId="0" xfId="0" applyFont="1" applyFill="1" applyAlignment="1"/>
    <xf numFmtId="0" fontId="9" fillId="0" borderId="0" xfId="0" applyFont="1" applyFill="1" applyAlignment="1"/>
    <xf numFmtId="0" fontId="0" fillId="3" borderId="0" xfId="0" applyFill="1" applyAlignment="1" applyProtection="1">
      <alignment horizontal="center"/>
      <protection locked="0"/>
    </xf>
    <xf numFmtId="3" fontId="8" fillId="3" borderId="0" xfId="0" applyNumberFormat="1" applyFont="1" applyFill="1" applyAlignment="1" applyProtection="1">
      <alignment horizontal="center"/>
      <protection locked="0"/>
    </xf>
    <xf numFmtId="3" fontId="8" fillId="3" borderId="0" xfId="0" applyNumberFormat="1" applyFont="1" applyFill="1" applyAlignment="1" applyProtection="1">
      <alignment horizontal="center" vertical="center"/>
      <protection locked="0"/>
    </xf>
    <xf numFmtId="0" fontId="1" fillId="0" borderId="33" xfId="0" applyFont="1" applyBorder="1" applyAlignment="1">
      <alignment horizontal="left"/>
    </xf>
    <xf numFmtId="3" fontId="0" fillId="0" borderId="0" xfId="0" applyNumberFormat="1" applyAlignment="1" applyProtection="1">
      <alignment horizontal="center" vertical="center"/>
      <protection locked="0"/>
    </xf>
    <xf numFmtId="3" fontId="8" fillId="0" borderId="0" xfId="0" applyNumberFormat="1" applyFont="1" applyFill="1" applyAlignment="1" applyProtection="1">
      <alignment horizontal="center" vertical="center"/>
      <protection locked="0"/>
    </xf>
    <xf numFmtId="0" fontId="0" fillId="0" borderId="0" xfId="0" applyAlignment="1"/>
    <xf numFmtId="0" fontId="0" fillId="11" borderId="33" xfId="0" applyFill="1" applyBorder="1" applyAlignment="1" applyProtection="1">
      <alignment horizontal="left"/>
      <protection locked="0"/>
    </xf>
    <xf numFmtId="0" fontId="12" fillId="0" borderId="0" xfId="0" applyFont="1" applyAlignment="1" applyProtection="1">
      <alignment horizontal="center"/>
    </xf>
    <xf numFmtId="0" fontId="1" fillId="4" borderId="1" xfId="0" applyFont="1" applyFill="1" applyBorder="1" applyAlignment="1" applyProtection="1">
      <alignment horizontal="center" vertical="center"/>
    </xf>
    <xf numFmtId="0" fontId="20" fillId="0" borderId="33" xfId="0" applyFont="1" applyBorder="1" applyAlignment="1">
      <alignment horizontal="left"/>
    </xf>
    <xf numFmtId="0" fontId="1" fillId="0" borderId="33" xfId="0" applyFont="1" applyBorder="1" applyAlignment="1">
      <alignment horizontal="center"/>
    </xf>
    <xf numFmtId="0" fontId="18" fillId="8" borderId="0" xfId="0" applyFont="1" applyFill="1" applyAlignment="1">
      <alignment horizontal="left"/>
    </xf>
    <xf numFmtId="165" fontId="9" fillId="10" borderId="0" xfId="0" applyNumberFormat="1" applyFont="1" applyFill="1" applyAlignment="1" applyProtection="1">
      <alignment horizontal="center" vertical="center"/>
      <protection locked="0"/>
    </xf>
    <xf numFmtId="0" fontId="1" fillId="0" borderId="28"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9" fillId="12" borderId="15" xfId="0" applyFont="1" applyFill="1" applyBorder="1" applyAlignment="1">
      <alignment horizontal="center" vertical="center" wrapText="1"/>
    </xf>
    <xf numFmtId="49" fontId="33" fillId="12" borderId="15" xfId="0" applyNumberFormat="1" applyFont="1" applyFill="1" applyBorder="1" applyAlignment="1">
      <alignment horizontal="center" vertical="center" wrapText="1"/>
    </xf>
    <xf numFmtId="0" fontId="0" fillId="0" borderId="34" xfId="0" applyBorder="1" applyAlignment="1"/>
    <xf numFmtId="0" fontId="1" fillId="0" borderId="34" xfId="0" applyFont="1" applyBorder="1" applyAlignment="1">
      <alignment horizontal="center" vertical="center" wrapText="1"/>
    </xf>
    <xf numFmtId="0" fontId="1" fillId="0" borderId="35" xfId="0" applyFont="1" applyBorder="1" applyAlignment="1">
      <alignment horizontal="center" vertical="center" wrapText="1"/>
    </xf>
    <xf numFmtId="0" fontId="0" fillId="0" borderId="5" xfId="0" applyFill="1" applyBorder="1" applyAlignment="1">
      <alignment vertical="top"/>
    </xf>
    <xf numFmtId="49" fontId="0" fillId="0" borderId="5" xfId="0" applyNumberFormat="1" applyFill="1" applyBorder="1" applyAlignment="1">
      <alignment vertical="center"/>
    </xf>
    <xf numFmtId="166" fontId="8" fillId="0" borderId="6" xfId="0" applyNumberFormat="1" applyFont="1" applyFill="1" applyBorder="1" applyAlignment="1">
      <alignment vertical="top"/>
    </xf>
    <xf numFmtId="166" fontId="9" fillId="12" borderId="6" xfId="0" applyNumberFormat="1" applyFont="1" applyFill="1" applyBorder="1" applyAlignment="1">
      <alignment vertical="top"/>
    </xf>
    <xf numFmtId="0" fontId="0" fillId="0" borderId="38" xfId="0" applyBorder="1" applyAlignment="1">
      <alignment horizontal="center"/>
    </xf>
    <xf numFmtId="9" fontId="0" fillId="0" borderId="38" xfId="0" applyNumberFormat="1" applyBorder="1" applyAlignment="1">
      <alignment horizontal="center"/>
    </xf>
    <xf numFmtId="0" fontId="0" fillId="0" borderId="40" xfId="0" applyFill="1" applyBorder="1" applyAlignment="1">
      <alignment vertical="top"/>
    </xf>
    <xf numFmtId="0" fontId="0" fillId="0" borderId="8" xfId="0" applyFill="1" applyBorder="1" applyAlignment="1">
      <alignment vertical="top"/>
    </xf>
    <xf numFmtId="49" fontId="0" fillId="0" borderId="2" xfId="0" applyNumberFormat="1" applyFill="1" applyBorder="1" applyAlignment="1">
      <alignment vertical="center"/>
    </xf>
    <xf numFmtId="166" fontId="8" fillId="0" borderId="9" xfId="0" applyNumberFormat="1" applyFont="1" applyFill="1" applyBorder="1" applyAlignment="1">
      <alignment vertical="top"/>
    </xf>
    <xf numFmtId="166" fontId="9" fillId="12" borderId="21" xfId="0" applyNumberFormat="1" applyFont="1" applyFill="1" applyBorder="1" applyAlignment="1">
      <alignment vertical="top"/>
    </xf>
    <xf numFmtId="0" fontId="0" fillId="0" borderId="0" xfId="0" applyAlignment="1">
      <alignment vertical="top"/>
    </xf>
    <xf numFmtId="0" fontId="0" fillId="0" borderId="33" xfId="0" applyBorder="1" applyAlignment="1">
      <alignment horizontal="center"/>
    </xf>
    <xf numFmtId="9" fontId="0" fillId="0" borderId="33" xfId="0" applyNumberFormat="1" applyBorder="1" applyAlignment="1">
      <alignment horizontal="center"/>
    </xf>
    <xf numFmtId="0" fontId="8" fillId="0" borderId="8" xfId="0" applyFont="1" applyFill="1" applyBorder="1" applyAlignment="1">
      <alignment vertical="top"/>
    </xf>
    <xf numFmtId="9" fontId="0" fillId="0" borderId="33" xfId="0" applyNumberFormat="1" applyFill="1" applyBorder="1" applyAlignment="1">
      <alignment horizontal="center"/>
    </xf>
    <xf numFmtId="166" fontId="8" fillId="0" borderId="9" xfId="5" applyNumberFormat="1" applyFont="1" applyFill="1" applyBorder="1" applyAlignment="1">
      <alignment vertical="top"/>
    </xf>
    <xf numFmtId="166" fontId="9" fillId="12" borderId="9" xfId="0" applyNumberFormat="1" applyFont="1" applyFill="1" applyBorder="1" applyAlignment="1">
      <alignment vertical="top"/>
    </xf>
    <xf numFmtId="0" fontId="0" fillId="0" borderId="40" xfId="0" applyFill="1" applyBorder="1"/>
    <xf numFmtId="0" fontId="0" fillId="0" borderId="8" xfId="0" applyFill="1" applyBorder="1"/>
    <xf numFmtId="166" fontId="8" fillId="0" borderId="9" xfId="0" applyNumberFormat="1" applyFont="1" applyFill="1" applyBorder="1"/>
    <xf numFmtId="166" fontId="9" fillId="12" borderId="9" xfId="0" applyNumberFormat="1" applyFont="1" applyFill="1" applyBorder="1"/>
    <xf numFmtId="49" fontId="8" fillId="0" borderId="2" xfId="0" applyNumberFormat="1" applyFont="1" applyFill="1" applyBorder="1" applyAlignment="1">
      <alignment vertical="center" wrapText="1"/>
    </xf>
    <xf numFmtId="166" fontId="9" fillId="12" borderId="9" xfId="5" applyNumberFormat="1" applyFont="1" applyFill="1" applyBorder="1" applyAlignment="1">
      <alignment vertical="top"/>
    </xf>
    <xf numFmtId="167" fontId="8" fillId="0" borderId="9" xfId="0" applyNumberFormat="1" applyFont="1" applyFill="1" applyBorder="1" applyAlignment="1">
      <alignment vertical="top"/>
    </xf>
    <xf numFmtId="0" fontId="9" fillId="12" borderId="9" xfId="0" applyFont="1" applyFill="1" applyBorder="1" applyAlignment="1">
      <alignment vertical="top"/>
    </xf>
    <xf numFmtId="167" fontId="8" fillId="0" borderId="9" xfId="0" applyNumberFormat="1" applyFont="1" applyFill="1" applyBorder="1"/>
    <xf numFmtId="0" fontId="9" fillId="12" borderId="9" xfId="0" applyFont="1" applyFill="1" applyBorder="1"/>
    <xf numFmtId="0" fontId="0" fillId="0" borderId="8" xfId="0" applyFill="1" applyBorder="1" applyAlignment="1">
      <alignment vertical="center"/>
    </xf>
    <xf numFmtId="167" fontId="8" fillId="0" borderId="43" xfId="5" applyNumberFormat="1" applyFont="1" applyFill="1" applyBorder="1" applyAlignment="1">
      <alignment vertical="center"/>
    </xf>
    <xf numFmtId="0" fontId="9" fillId="12" borderId="43" xfId="5" applyNumberFormat="1" applyFont="1" applyFill="1" applyBorder="1" applyAlignment="1">
      <alignment vertical="center"/>
    </xf>
    <xf numFmtId="0" fontId="0" fillId="0" borderId="46" xfId="0" applyFill="1" applyBorder="1"/>
    <xf numFmtId="0" fontId="8" fillId="0" borderId="46" xfId="0" applyFont="1" applyFill="1" applyBorder="1" applyAlignment="1">
      <alignment vertical="top"/>
    </xf>
    <xf numFmtId="167" fontId="8" fillId="0" borderId="47" xfId="0" applyNumberFormat="1" applyFont="1" applyFill="1" applyBorder="1" applyAlignment="1">
      <alignment vertical="top"/>
    </xf>
    <xf numFmtId="0" fontId="9" fillId="12" borderId="47" xfId="0" applyFont="1" applyFill="1" applyBorder="1" applyAlignment="1">
      <alignment vertical="top"/>
    </xf>
    <xf numFmtId="0" fontId="0" fillId="0" borderId="0" xfId="0" applyFont="1" applyAlignment="1">
      <alignment horizontal="center"/>
    </xf>
    <xf numFmtId="0" fontId="0" fillId="0" borderId="0" xfId="0" applyFont="1" applyAlignment="1">
      <alignment horizontal="center" vertical="center"/>
    </xf>
    <xf numFmtId="0" fontId="0" fillId="0" borderId="0" xfId="0" applyFont="1" applyAlignment="1" applyProtection="1">
      <alignment horizontal="center"/>
    </xf>
    <xf numFmtId="0" fontId="0" fillId="0" borderId="0" xfId="0" applyFont="1"/>
    <xf numFmtId="14" fontId="0" fillId="11" borderId="33" xfId="0" applyNumberFormat="1" applyFill="1" applyBorder="1" applyAlignment="1" applyProtection="1">
      <alignment horizontal="left"/>
      <protection locked="0"/>
    </xf>
    <xf numFmtId="0" fontId="1" fillId="0" borderId="0" xfId="0" applyFont="1" applyAlignment="1">
      <alignment horizontal="center" vertical="center"/>
    </xf>
    <xf numFmtId="0" fontId="0" fillId="0" borderId="0" xfId="0" applyFont="1" applyAlignment="1">
      <alignment vertical="center"/>
    </xf>
    <xf numFmtId="9" fontId="0" fillId="0" borderId="8" xfId="0" applyNumberFormat="1" applyFont="1" applyBorder="1" applyAlignment="1">
      <alignment horizontal="center" vertical="center"/>
    </xf>
    <xf numFmtId="9" fontId="0" fillId="0" borderId="9" xfId="0" applyNumberFormat="1" applyFont="1" applyBorder="1" applyAlignment="1">
      <alignment horizontal="center" vertical="center"/>
    </xf>
    <xf numFmtId="9" fontId="0" fillId="0" borderId="11" xfId="0" applyNumberFormat="1" applyFont="1" applyBorder="1" applyAlignment="1">
      <alignment horizontal="center" vertical="center"/>
    </xf>
    <xf numFmtId="9" fontId="0" fillId="0" borderId="12" xfId="0" applyNumberFormat="1" applyFont="1" applyBorder="1" applyAlignment="1">
      <alignment horizontal="center" vertical="center"/>
    </xf>
    <xf numFmtId="0" fontId="14" fillId="6" borderId="13" xfId="3" applyFont="1" applyFill="1" applyBorder="1" applyAlignment="1"/>
    <xf numFmtId="0" fontId="12" fillId="0" borderId="19" xfId="3" applyFont="1" applyBorder="1" applyAlignment="1">
      <alignment horizontal="justify" vertical="center" wrapText="1"/>
    </xf>
    <xf numFmtId="0" fontId="0" fillId="0" borderId="8" xfId="0" applyFont="1" applyFill="1" applyBorder="1" applyAlignment="1" applyProtection="1">
      <alignment horizontal="center" vertical="center"/>
    </xf>
    <xf numFmtId="0" fontId="0" fillId="7" borderId="8" xfId="0" applyFont="1" applyFill="1" applyBorder="1" applyAlignment="1" applyProtection="1">
      <alignment horizontal="center" vertical="center"/>
      <protection locked="0"/>
    </xf>
    <xf numFmtId="164" fontId="0" fillId="0" borderId="21" xfId="0" applyNumberFormat="1" applyFont="1" applyBorder="1" applyAlignment="1">
      <alignment horizontal="right" vertical="center"/>
    </xf>
    <xf numFmtId="0" fontId="12" fillId="0" borderId="7" xfId="3" applyFont="1" applyBorder="1" applyAlignment="1">
      <alignment horizontal="justify" vertical="center" wrapText="1"/>
    </xf>
    <xf numFmtId="164" fontId="0" fillId="0" borderId="9" xfId="0" applyNumberFormat="1" applyFont="1" applyBorder="1" applyAlignment="1">
      <alignment horizontal="right" vertical="center"/>
    </xf>
    <xf numFmtId="0" fontId="0" fillId="0" borderId="8" xfId="0" applyFont="1" applyBorder="1" applyAlignment="1">
      <alignment horizontal="center" vertical="center"/>
    </xf>
    <xf numFmtId="0" fontId="0" fillId="0" borderId="28" xfId="0" applyFont="1" applyBorder="1" applyAlignment="1">
      <alignment vertical="center" wrapText="1"/>
    </xf>
    <xf numFmtId="164" fontId="0" fillId="0" borderId="14" xfId="0" applyNumberFormat="1" applyFont="1" applyBorder="1" applyAlignment="1">
      <alignment horizontal="right" vertical="center"/>
    </xf>
    <xf numFmtId="0" fontId="0" fillId="0" borderId="14" xfId="0" applyFont="1" applyBorder="1" applyAlignment="1">
      <alignment horizontal="center" vertical="center"/>
    </xf>
    <xf numFmtId="0" fontId="0" fillId="7" borderId="14" xfId="0" applyFont="1" applyFill="1" applyBorder="1" applyAlignment="1" applyProtection="1">
      <alignment horizontal="center" vertical="center"/>
      <protection locked="0"/>
    </xf>
    <xf numFmtId="164" fontId="0" fillId="0" borderId="15" xfId="0" applyNumberFormat="1" applyFont="1" applyBorder="1" applyAlignment="1">
      <alignment horizontal="right" vertical="center"/>
    </xf>
    <xf numFmtId="0" fontId="0" fillId="0" borderId="7" xfId="0" applyFont="1" applyBorder="1" applyAlignment="1">
      <alignment vertical="center"/>
    </xf>
    <xf numFmtId="164" fontId="0" fillId="0" borderId="8" xfId="0" applyNumberFormat="1" applyFont="1" applyBorder="1" applyAlignment="1">
      <alignment horizontal="right" vertical="center"/>
    </xf>
    <xf numFmtId="0" fontId="37" fillId="0" borderId="7" xfId="0" applyFont="1" applyBorder="1" applyAlignment="1">
      <alignment vertical="center" wrapText="1"/>
    </xf>
    <xf numFmtId="0" fontId="0" fillId="0" borderId="10" xfId="0" applyFont="1" applyBorder="1" applyAlignment="1">
      <alignment vertical="center"/>
    </xf>
    <xf numFmtId="164" fontId="0" fillId="0" borderId="11" xfId="0" applyNumberFormat="1" applyFont="1" applyBorder="1" applyAlignment="1">
      <alignment horizontal="right" vertical="center"/>
    </xf>
    <xf numFmtId="0" fontId="0" fillId="0" borderId="11" xfId="0" applyFont="1" applyBorder="1" applyAlignment="1">
      <alignment horizontal="center" vertical="center"/>
    </xf>
    <xf numFmtId="0" fontId="0" fillId="7" borderId="11" xfId="0" applyFont="1" applyFill="1" applyBorder="1" applyAlignment="1" applyProtection="1">
      <alignment horizontal="center" vertical="center"/>
      <protection locked="0"/>
    </xf>
    <xf numFmtId="164" fontId="0" fillId="0" borderId="12" xfId="0" applyNumberFormat="1" applyFont="1" applyBorder="1" applyAlignment="1">
      <alignment horizontal="right" vertical="center"/>
    </xf>
    <xf numFmtId="49" fontId="33" fillId="12" borderId="37" xfId="0" applyNumberFormat="1" applyFont="1" applyFill="1" applyBorder="1" applyAlignment="1" applyProtection="1">
      <alignment vertical="top" wrapText="1"/>
      <protection locked="0"/>
    </xf>
    <xf numFmtId="49" fontId="33" fillId="12" borderId="24" xfId="0" applyNumberFormat="1" applyFont="1" applyFill="1" applyBorder="1" applyAlignment="1" applyProtection="1">
      <alignment vertical="top" wrapText="1"/>
      <protection locked="0"/>
    </xf>
    <xf numFmtId="49" fontId="33" fillId="12" borderId="24" xfId="0" applyNumberFormat="1" applyFont="1" applyFill="1" applyBorder="1" applyAlignment="1" applyProtection="1">
      <alignment horizontal="left" vertical="top" wrapText="1"/>
      <protection locked="0"/>
    </xf>
    <xf numFmtId="49" fontId="33" fillId="12" borderId="41" xfId="0" applyNumberFormat="1" applyFont="1" applyFill="1" applyBorder="1" applyAlignment="1" applyProtection="1">
      <alignment vertical="top" wrapText="1"/>
      <protection locked="0"/>
    </xf>
    <xf numFmtId="49" fontId="33" fillId="12" borderId="24" xfId="0" applyNumberFormat="1" applyFont="1" applyFill="1" applyBorder="1" applyProtection="1">
      <protection locked="0"/>
    </xf>
    <xf numFmtId="49" fontId="33" fillId="12" borderId="24" xfId="5" applyNumberFormat="1" applyFont="1" applyFill="1" applyBorder="1" applyAlignment="1" applyProtection="1">
      <alignment vertical="top" wrapText="1"/>
      <protection locked="0"/>
    </xf>
    <xf numFmtId="49" fontId="34" fillId="12" borderId="24" xfId="0" applyNumberFormat="1" applyFont="1" applyFill="1" applyBorder="1" applyAlignment="1" applyProtection="1">
      <alignment vertical="top" wrapText="1"/>
      <protection locked="0"/>
    </xf>
    <xf numFmtId="49" fontId="33" fillId="12" borderId="44" xfId="5" applyNumberFormat="1" applyFont="1" applyFill="1" applyBorder="1" applyAlignment="1" applyProtection="1">
      <alignment vertical="top" wrapText="1"/>
      <protection locked="0"/>
    </xf>
    <xf numFmtId="49" fontId="33" fillId="12" borderId="48" xfId="0" applyNumberFormat="1" applyFont="1" applyFill="1" applyBorder="1" applyAlignment="1" applyProtection="1">
      <alignment vertical="top" wrapText="1"/>
      <protection locked="0"/>
    </xf>
    <xf numFmtId="0" fontId="24" fillId="0" borderId="0" xfId="0" applyFont="1" applyAlignment="1">
      <alignment horizontal="center" vertical="center"/>
    </xf>
    <xf numFmtId="0" fontId="1" fillId="4" borderId="0" xfId="0" applyFont="1" applyFill="1" applyAlignment="1" applyProtection="1">
      <alignment horizontal="center" vertical="center"/>
    </xf>
    <xf numFmtId="0" fontId="1" fillId="0" borderId="33" xfId="0" applyFont="1" applyBorder="1" applyAlignment="1">
      <alignment horizontal="left" vertical="center"/>
    </xf>
    <xf numFmtId="0" fontId="20" fillId="0" borderId="33" xfId="0" applyFont="1" applyBorder="1" applyAlignment="1">
      <alignment horizontal="left" vertical="center"/>
    </xf>
    <xf numFmtId="0" fontId="2" fillId="0" borderId="40" xfId="0" applyFont="1" applyFill="1" applyBorder="1" applyAlignment="1">
      <alignment vertical="top"/>
    </xf>
    <xf numFmtId="0" fontId="2" fillId="0" borderId="8" xfId="0" applyFont="1" applyFill="1" applyBorder="1" applyAlignment="1">
      <alignment vertical="center"/>
    </xf>
    <xf numFmtId="49" fontId="2" fillId="0" borderId="2" xfId="0" applyNumberFormat="1" applyFont="1" applyFill="1" applyBorder="1" applyAlignment="1">
      <alignment vertical="center"/>
    </xf>
    <xf numFmtId="0" fontId="2" fillId="0" borderId="8" xfId="0" applyFont="1" applyFill="1" applyBorder="1" applyAlignment="1">
      <alignment vertical="top"/>
    </xf>
    <xf numFmtId="49" fontId="2" fillId="0" borderId="2" xfId="0" applyNumberFormat="1" applyFont="1" applyFill="1" applyBorder="1" applyAlignment="1">
      <alignment vertical="center" wrapText="1"/>
    </xf>
    <xf numFmtId="0" fontId="2" fillId="0" borderId="46" xfId="0" applyFont="1" applyFill="1" applyBorder="1" applyAlignment="1">
      <alignment vertical="center"/>
    </xf>
    <xf numFmtId="49" fontId="2" fillId="0" borderId="46" xfId="0" applyNumberFormat="1" applyFont="1" applyFill="1" applyBorder="1" applyAlignment="1">
      <alignment vertical="center"/>
    </xf>
    <xf numFmtId="0" fontId="18" fillId="10" borderId="0" xfId="0" applyFont="1" applyFill="1" applyAlignment="1"/>
    <xf numFmtId="0" fontId="18" fillId="8" borderId="0" xfId="0" applyFont="1" applyFill="1" applyAlignment="1"/>
    <xf numFmtId="49" fontId="8" fillId="0" borderId="0" xfId="0" applyNumberFormat="1" applyFont="1" applyFill="1" applyBorder="1" applyAlignment="1">
      <alignment vertical="center"/>
    </xf>
    <xf numFmtId="0" fontId="0" fillId="11" borderId="33" xfId="0" applyFill="1" applyBorder="1" applyAlignment="1" applyProtection="1">
      <alignment horizontal="left"/>
      <protection locked="0"/>
    </xf>
    <xf numFmtId="0" fontId="0" fillId="0" borderId="0" xfId="0" applyAlignment="1">
      <alignment horizontal="left" vertical="top" wrapText="1"/>
    </xf>
    <xf numFmtId="0" fontId="18" fillId="9" borderId="0" xfId="0" applyFont="1" applyFill="1" applyAlignment="1">
      <alignment horizontal="left"/>
    </xf>
    <xf numFmtId="0" fontId="18" fillId="6" borderId="0" xfId="0" applyFont="1" applyFill="1" applyAlignment="1">
      <alignment horizontal="left"/>
    </xf>
    <xf numFmtId="164" fontId="20" fillId="0" borderId="0" xfId="0" applyNumberFormat="1" applyFont="1" applyAlignment="1">
      <alignment horizontal="center" vertical="center"/>
    </xf>
    <xf numFmtId="0" fontId="9" fillId="0" borderId="0" xfId="0" applyFont="1" applyAlignment="1">
      <alignment horizontal="center" vertical="center" wrapText="1"/>
    </xf>
    <xf numFmtId="0" fontId="18" fillId="0" borderId="0" xfId="0" applyFont="1" applyAlignment="1">
      <alignment horizontal="left"/>
    </xf>
    <xf numFmtId="0" fontId="1" fillId="0" borderId="0" xfId="0" applyFont="1" applyAlignment="1">
      <alignment horizontal="center" vertical="center"/>
    </xf>
    <xf numFmtId="3" fontId="12" fillId="11" borderId="33" xfId="0" applyNumberFormat="1" applyFont="1" applyFill="1" applyBorder="1" applyAlignment="1" applyProtection="1">
      <alignment horizontal="left" vertical="center"/>
      <protection locked="0"/>
    </xf>
    <xf numFmtId="0" fontId="0" fillId="11" borderId="33" xfId="0" applyFill="1" applyBorder="1" applyAlignment="1" applyProtection="1">
      <alignment horizontal="left" vertical="center"/>
      <protection locked="0"/>
    </xf>
    <xf numFmtId="14" fontId="0" fillId="11" borderId="33" xfId="0" applyNumberFormat="1" applyFill="1" applyBorder="1" applyAlignment="1" applyProtection="1">
      <alignment horizontal="left" vertical="center"/>
      <protection locked="0"/>
    </xf>
    <xf numFmtId="0" fontId="14" fillId="6" borderId="13" xfId="3" applyFont="1" applyFill="1" applyBorder="1" applyAlignment="1">
      <alignment horizontal="left" vertical="center"/>
    </xf>
    <xf numFmtId="0" fontId="14" fillId="6" borderId="25" xfId="3" applyFont="1" applyFill="1" applyBorder="1" applyAlignment="1">
      <alignment horizontal="left" vertical="center"/>
    </xf>
    <xf numFmtId="0" fontId="14" fillId="6" borderId="26" xfId="3" applyFont="1" applyFill="1" applyBorder="1" applyAlignment="1">
      <alignment horizontal="left" vertical="center"/>
    </xf>
    <xf numFmtId="0" fontId="1" fillId="0" borderId="22" xfId="0" applyFont="1" applyBorder="1" applyAlignment="1">
      <alignment horizontal="left" vertical="center"/>
    </xf>
    <xf numFmtId="0" fontId="1" fillId="0" borderId="23" xfId="0" applyFont="1" applyBorder="1" applyAlignment="1">
      <alignment horizontal="left" vertical="center"/>
    </xf>
    <xf numFmtId="0" fontId="1" fillId="0" borderId="24" xfId="0" applyFont="1" applyBorder="1" applyAlignment="1">
      <alignment horizontal="left" vertical="center"/>
    </xf>
    <xf numFmtId="0" fontId="14" fillId="5" borderId="13" xfId="0" applyFont="1" applyFill="1" applyBorder="1" applyAlignment="1">
      <alignment vertical="center"/>
    </xf>
    <xf numFmtId="0" fontId="0" fillId="5" borderId="25" xfId="0" applyFont="1" applyFill="1" applyBorder="1" applyAlignment="1">
      <alignment vertical="center"/>
    </xf>
    <xf numFmtId="0" fontId="0" fillId="5" borderId="27" xfId="0" applyFont="1" applyFill="1" applyBorder="1" applyAlignment="1">
      <alignment vertical="center"/>
    </xf>
    <xf numFmtId="0" fontId="1" fillId="6" borderId="22" xfId="0" applyFont="1" applyFill="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0" xfId="0" applyFont="1" applyFill="1" applyAlignment="1">
      <alignment horizontal="left" vertical="center"/>
    </xf>
    <xf numFmtId="0" fontId="1" fillId="0" borderId="0" xfId="0" applyFont="1" applyFill="1" applyAlignment="1">
      <alignment horizontal="left" vertical="center" wrapText="1"/>
    </xf>
    <xf numFmtId="0" fontId="1" fillId="6" borderId="16" xfId="0" applyFont="1" applyFill="1" applyBorder="1" applyAlignment="1">
      <alignment vertical="center"/>
    </xf>
    <xf numFmtId="0" fontId="0" fillId="0" borderId="17" xfId="0" applyFont="1" applyBorder="1" applyAlignment="1">
      <alignment vertical="center"/>
    </xf>
    <xf numFmtId="0" fontId="0" fillId="0" borderId="18" xfId="0" applyFont="1" applyBorder="1" applyAlignment="1">
      <alignment vertical="center"/>
    </xf>
    <xf numFmtId="0" fontId="22" fillId="5" borderId="0" xfId="0" applyFont="1" applyFill="1" applyAlignment="1">
      <alignment vertical="center"/>
    </xf>
    <xf numFmtId="0" fontId="23" fillId="5" borderId="0" xfId="0" applyFont="1" applyFill="1" applyAlignment="1">
      <alignment vertical="center"/>
    </xf>
    <xf numFmtId="0" fontId="24" fillId="0" borderId="0" xfId="0" applyFont="1" applyAlignment="1">
      <alignment horizontal="center" vertical="center"/>
    </xf>
    <xf numFmtId="0" fontId="25" fillId="0" borderId="0" xfId="0" applyFont="1" applyAlignment="1"/>
    <xf numFmtId="0" fontId="0" fillId="0" borderId="0" xfId="0" applyFont="1" applyAlignment="1"/>
    <xf numFmtId="0" fontId="0" fillId="0" borderId="3" xfId="0" applyFont="1" applyBorder="1" applyAlignment="1">
      <alignment horizontal="center"/>
    </xf>
    <xf numFmtId="0" fontId="1" fillId="6" borderId="4" xfId="0" applyFont="1" applyFill="1" applyBorder="1" applyAlignment="1">
      <alignment horizontal="left" vertical="center"/>
    </xf>
    <xf numFmtId="0" fontId="1" fillId="6" borderId="5" xfId="0" applyFont="1" applyFill="1" applyBorder="1" applyAlignment="1">
      <alignment horizontal="left" vertical="center"/>
    </xf>
    <xf numFmtId="0" fontId="27" fillId="6" borderId="13" xfId="3" applyFont="1" applyFill="1" applyBorder="1" applyAlignment="1" applyProtection="1">
      <alignment horizontal="left" vertical="center"/>
    </xf>
    <xf numFmtId="0" fontId="27" fillId="6" borderId="25" xfId="3" applyFont="1" applyFill="1" applyBorder="1" applyAlignment="1" applyProtection="1">
      <alignment horizontal="left" vertical="center"/>
    </xf>
    <xf numFmtId="0" fontId="27" fillId="6" borderId="26" xfId="3" applyFont="1" applyFill="1" applyBorder="1" applyAlignment="1" applyProtection="1">
      <alignment horizontal="left" vertical="center"/>
    </xf>
    <xf numFmtId="0" fontId="25" fillId="4" borderId="0" xfId="0" applyFont="1" applyFill="1" applyAlignment="1" applyProtection="1"/>
    <xf numFmtId="0" fontId="0" fillId="4" borderId="0" xfId="0" applyFill="1" applyAlignment="1" applyProtection="1"/>
    <xf numFmtId="0" fontId="1" fillId="6" borderId="16" xfId="0" applyFont="1" applyFill="1" applyBorder="1" applyAlignment="1" applyProtection="1">
      <alignment vertical="center"/>
    </xf>
    <xf numFmtId="0" fontId="1" fillId="0" borderId="17" xfId="0" applyFont="1" applyBorder="1" applyAlignment="1" applyProtection="1">
      <alignment vertical="center"/>
    </xf>
    <xf numFmtId="0" fontId="1" fillId="0" borderId="18" xfId="0" applyFont="1" applyBorder="1" applyAlignment="1" applyProtection="1">
      <alignment vertical="center"/>
    </xf>
    <xf numFmtId="0" fontId="1" fillId="6" borderId="22" xfId="0" applyFont="1" applyFill="1" applyBorder="1" applyAlignment="1" applyProtection="1">
      <alignment vertical="center"/>
    </xf>
    <xf numFmtId="0" fontId="0" fillId="0" borderId="23" xfId="0" applyBorder="1" applyAlignment="1" applyProtection="1">
      <alignment vertical="center"/>
    </xf>
    <xf numFmtId="0" fontId="0" fillId="0" borderId="24" xfId="0" applyBorder="1" applyAlignment="1" applyProtection="1">
      <alignment vertical="center"/>
    </xf>
    <xf numFmtId="0" fontId="14" fillId="5" borderId="13" xfId="0" applyFont="1" applyFill="1" applyBorder="1" applyAlignment="1" applyProtection="1">
      <alignment vertical="center"/>
    </xf>
    <xf numFmtId="0" fontId="0" fillId="5" borderId="25" xfId="0" applyFill="1" applyBorder="1" applyAlignment="1" applyProtection="1">
      <alignment vertical="center"/>
    </xf>
    <xf numFmtId="0" fontId="0" fillId="5" borderId="27" xfId="0" applyFill="1" applyBorder="1" applyAlignment="1" applyProtection="1">
      <alignment vertical="center"/>
    </xf>
    <xf numFmtId="0" fontId="1" fillId="0" borderId="22" xfId="0" applyFont="1" applyBorder="1" applyAlignment="1" applyProtection="1">
      <alignment horizontal="left" vertical="center"/>
    </xf>
    <xf numFmtId="0" fontId="1" fillId="0" borderId="2" xfId="0" applyFont="1" applyBorder="1" applyAlignment="1" applyProtection="1">
      <alignment horizontal="left" vertical="center"/>
    </xf>
    <xf numFmtId="0" fontId="1" fillId="0" borderId="16" xfId="0" applyFont="1" applyBorder="1" applyAlignment="1" applyProtection="1">
      <alignment vertical="center"/>
    </xf>
    <xf numFmtId="0" fontId="0" fillId="0" borderId="17" xfId="0" applyBorder="1" applyAlignment="1" applyProtection="1">
      <alignment vertical="center"/>
    </xf>
    <xf numFmtId="0" fontId="0" fillId="0" borderId="18" xfId="0" applyBorder="1" applyAlignment="1" applyProtection="1">
      <alignment vertical="center"/>
    </xf>
    <xf numFmtId="0" fontId="1" fillId="0" borderId="29" xfId="0" applyFont="1" applyBorder="1" applyAlignment="1" applyProtection="1">
      <alignment vertical="center"/>
    </xf>
    <xf numFmtId="0" fontId="0" fillId="0" borderId="3" xfId="0" applyBorder="1" applyAlignment="1" applyProtection="1">
      <alignment vertical="center"/>
    </xf>
    <xf numFmtId="0" fontId="0" fillId="0" borderId="30" xfId="0" applyBorder="1" applyAlignment="1" applyProtection="1">
      <alignment vertical="center"/>
    </xf>
    <xf numFmtId="0" fontId="31" fillId="4" borderId="3" xfId="0" applyFont="1" applyFill="1" applyBorder="1" applyAlignment="1" applyProtection="1">
      <alignment horizontal="left"/>
    </xf>
    <xf numFmtId="0" fontId="12" fillId="0" borderId="29" xfId="0" applyFont="1" applyBorder="1" applyAlignment="1" applyProtection="1">
      <alignment vertical="center"/>
    </xf>
    <xf numFmtId="0" fontId="1" fillId="0" borderId="39" xfId="0" applyFont="1" applyFill="1" applyBorder="1" applyAlignment="1">
      <alignment vertical="top" wrapText="1"/>
    </xf>
    <xf numFmtId="0" fontId="1" fillId="0" borderId="42" xfId="0" applyFont="1" applyFill="1" applyBorder="1" applyAlignment="1">
      <alignment horizontal="center" vertical="top" wrapText="1"/>
    </xf>
    <xf numFmtId="0" fontId="1" fillId="0" borderId="39" xfId="0" applyFont="1" applyFill="1" applyBorder="1" applyAlignment="1">
      <alignment horizontal="center" vertical="top" wrapText="1"/>
    </xf>
    <xf numFmtId="0" fontId="1" fillId="0" borderId="19" xfId="0" applyFont="1" applyFill="1" applyBorder="1" applyAlignment="1">
      <alignment horizontal="center" vertical="top" wrapText="1"/>
    </xf>
    <xf numFmtId="0" fontId="1" fillId="0" borderId="39" xfId="0" applyFont="1" applyFill="1" applyBorder="1" applyAlignment="1">
      <alignment horizontal="left" vertical="top" wrapText="1"/>
    </xf>
    <xf numFmtId="0" fontId="1" fillId="0" borderId="45" xfId="0" applyFont="1" applyFill="1" applyBorder="1" applyAlignment="1">
      <alignment horizontal="left" vertical="top" wrapText="1"/>
    </xf>
    <xf numFmtId="0" fontId="1" fillId="0" borderId="36" xfId="0" applyFont="1" applyFill="1" applyBorder="1" applyAlignment="1">
      <alignment vertical="top"/>
    </xf>
    <xf numFmtId="0" fontId="1" fillId="0" borderId="39" xfId="0" applyFont="1" applyFill="1" applyBorder="1" applyAlignment="1">
      <alignment vertical="top"/>
    </xf>
    <xf numFmtId="0" fontId="1" fillId="0" borderId="19" xfId="0" applyFont="1" applyFill="1" applyBorder="1" applyAlignment="1">
      <alignment vertical="top"/>
    </xf>
    <xf numFmtId="0" fontId="1" fillId="0" borderId="38" xfId="0" applyFont="1" applyBorder="1" applyAlignment="1">
      <alignment horizontal="center" vertical="center"/>
    </xf>
    <xf numFmtId="0" fontId="1" fillId="0" borderId="33" xfId="0" applyFont="1" applyBorder="1" applyAlignment="1">
      <alignment horizontal="center" vertical="center"/>
    </xf>
  </cellXfs>
  <cellStyles count="6">
    <cellStyle name="Měna" xfId="5" builtinId="4"/>
    <cellStyle name="Měna 2" xfId="4" xr:uid="{00000000-0005-0000-0000-000001000000}"/>
    <cellStyle name="Normální" xfId="0" builtinId="0"/>
    <cellStyle name="normální 2" xfId="2" xr:uid="{00000000-0005-0000-0000-000004000000}"/>
    <cellStyle name="Normální 3" xfId="3" xr:uid="{00000000-0005-0000-0000-000005000000}"/>
    <cellStyle name="Špatně" xfId="1" builtinId="27"/>
  </cellStyles>
  <dxfs count="16">
    <dxf>
      <fill>
        <patternFill>
          <bgColor rgb="FF92D050"/>
        </patternFill>
      </fill>
    </dxf>
    <dxf>
      <fill>
        <patternFill>
          <bgColor rgb="FFFFC7CE"/>
        </patternFill>
      </fill>
    </dxf>
    <dxf>
      <font>
        <color rgb="FF9C0006"/>
      </font>
      <fill>
        <patternFill>
          <bgColor rgb="FFFFC7CE"/>
        </patternFill>
      </fill>
    </dxf>
    <dxf>
      <font>
        <b/>
        <i val="0"/>
        <color auto="1"/>
      </font>
      <fill>
        <patternFill>
          <bgColor theme="5" tint="0.39994506668294322"/>
        </patternFill>
      </fill>
    </dxf>
    <dxf>
      <font>
        <b/>
        <i val="0"/>
        <color auto="1"/>
      </font>
      <fill>
        <patternFill>
          <bgColor theme="5" tint="0.39994506668294322"/>
        </patternFill>
      </fill>
    </dxf>
    <dxf>
      <fill>
        <patternFill>
          <bgColor theme="5" tint="0.39994506668294322"/>
        </patternFill>
      </fill>
    </dxf>
    <dxf>
      <fill>
        <patternFill>
          <bgColor rgb="FFFFC7CE"/>
        </patternFill>
      </fill>
    </dxf>
    <dxf>
      <font>
        <color rgb="FF9C0006"/>
      </font>
      <fill>
        <patternFill>
          <bgColor rgb="FFFFC7CE"/>
        </patternFill>
      </fill>
    </dxf>
    <dxf>
      <fill>
        <patternFill>
          <bgColor theme="5" tint="0.39994506668294322"/>
        </patternFill>
      </fill>
    </dxf>
    <dxf>
      <fill>
        <patternFill>
          <bgColor rgb="FFFFC7CE"/>
        </patternFill>
      </fill>
    </dxf>
    <dxf>
      <font>
        <color rgb="FF9C0006"/>
      </font>
      <fill>
        <patternFill>
          <bgColor rgb="FFFFC7CE"/>
        </patternFill>
      </fill>
    </dxf>
    <dxf>
      <font>
        <b/>
        <i val="0"/>
        <color rgb="FFFF0000"/>
      </font>
    </dxf>
    <dxf>
      <fill>
        <patternFill>
          <bgColor theme="6" tint="0.39994506668294322"/>
        </patternFill>
      </fill>
    </dxf>
    <dxf>
      <font>
        <b/>
        <i val="0"/>
        <color auto="1"/>
      </font>
      <fill>
        <patternFill>
          <bgColor theme="5" tint="0.39994506668294322"/>
        </patternFill>
      </fill>
    </dxf>
    <dxf>
      <fill>
        <patternFill>
          <bgColor rgb="FFFF0000"/>
        </patternFill>
      </fill>
    </dxf>
    <dxf>
      <fill>
        <patternFill>
          <bgColor theme="5" tint="0.39994506668294322"/>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25977</xdr:colOff>
      <xdr:row>1</xdr:row>
      <xdr:rowOff>0</xdr:rowOff>
    </xdr:from>
    <xdr:to>
      <xdr:col>1</xdr:col>
      <xdr:colOff>865909</xdr:colOff>
      <xdr:row>6</xdr:row>
      <xdr:rowOff>112569</xdr:rowOff>
    </xdr:to>
    <xdr:pic>
      <xdr:nvPicPr>
        <xdr:cNvPr id="2" name="Picture 3" descr="EON_Logo_B">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5977" y="25977"/>
          <a:ext cx="1662546" cy="493569"/>
        </a:xfrm>
        <a:prstGeom prst="rect">
          <a:avLst/>
        </a:prstGeom>
        <a:noFill/>
        <a:ln w="9525">
          <a:noFill/>
          <a:miter lim="800000"/>
          <a:headEnd/>
          <a:tailEnd/>
        </a:ln>
      </xdr:spPr>
    </xdr:pic>
    <xdr:clientData fLocksWithSheet="0"/>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I138"/>
  <sheetViews>
    <sheetView tabSelected="1" zoomScale="110" zoomScaleNormal="110" workbookViewId="0">
      <selection activeCell="E6" sqref="E6:J6"/>
    </sheetView>
  </sheetViews>
  <sheetFormatPr defaultRowHeight="15" x14ac:dyDescent="0.25"/>
  <cols>
    <col min="1" max="1" width="12.28515625" style="12" customWidth="1"/>
    <col min="2" max="2" width="41.140625" style="1" customWidth="1"/>
    <col min="3" max="3" width="7.85546875" style="23" customWidth="1"/>
    <col min="4" max="4" width="12.7109375" style="23" customWidth="1"/>
    <col min="5" max="5" width="5.42578125" style="1" customWidth="1"/>
    <col min="6" max="6" width="5.140625" style="1" hidden="1" customWidth="1"/>
    <col min="7" max="7" width="13.85546875" style="1" customWidth="1"/>
    <col min="8" max="8" width="4" style="22" hidden="1" customWidth="1"/>
    <col min="9" max="9" width="13.5703125" style="1" customWidth="1"/>
    <col min="10" max="10" width="10.140625" style="2" customWidth="1"/>
    <col min="11" max="11" width="11.140625" style="131" customWidth="1"/>
    <col min="12" max="12" width="5.140625" customWidth="1"/>
    <col min="13" max="13" width="5.140625" style="4" customWidth="1"/>
    <col min="14" max="16" width="5.140625" customWidth="1"/>
    <col min="17" max="17" width="6" customWidth="1"/>
    <col min="18" max="23" width="5.140625" customWidth="1"/>
    <col min="24" max="24" width="5.85546875" customWidth="1"/>
    <col min="25" max="25" width="5.140625" customWidth="1"/>
    <col min="26" max="26" width="5.5703125" customWidth="1"/>
    <col min="27" max="27" width="5.28515625" customWidth="1"/>
    <col min="28" max="28" width="5.42578125" customWidth="1"/>
    <col min="29" max="29" width="5.85546875" customWidth="1"/>
    <col min="30" max="30" width="6" customWidth="1"/>
    <col min="31" max="32" width="5.7109375" customWidth="1"/>
    <col min="33" max="39" width="5.42578125" customWidth="1"/>
    <col min="40" max="40" width="6.28515625" customWidth="1"/>
    <col min="41" max="41" width="13.7109375" style="2" customWidth="1"/>
    <col min="42" max="42" width="11.140625" style="5" customWidth="1"/>
    <col min="43" max="43" width="13.28515625" style="7" customWidth="1"/>
    <col min="44" max="44" width="12.140625" style="8" customWidth="1"/>
    <col min="49" max="49" width="9.85546875" style="2" customWidth="1"/>
    <col min="50" max="54" width="9.140625" style="2"/>
    <col min="55" max="55" width="10.5703125" style="2" customWidth="1"/>
    <col min="56" max="56" width="11.85546875" style="2" customWidth="1"/>
    <col min="57" max="61" width="9.140625" style="2"/>
  </cols>
  <sheetData>
    <row r="1" spans="1:61" ht="2.25" customHeight="1" x14ac:dyDescent="0.25"/>
    <row r="2" spans="1:61" ht="14.25" hidden="1" customHeight="1" x14ac:dyDescent="0.25"/>
    <row r="3" spans="1:61" hidden="1" x14ac:dyDescent="0.25"/>
    <row r="4" spans="1:61" ht="10.5" hidden="1" customHeight="1" x14ac:dyDescent="0.25"/>
    <row r="6" spans="1:61" s="29" customFormat="1" x14ac:dyDescent="0.25">
      <c r="A6" s="12"/>
      <c r="B6" s="1"/>
      <c r="C6" s="23"/>
      <c r="D6" s="191" t="s">
        <v>75</v>
      </c>
      <c r="E6" s="292"/>
      <c r="F6" s="292"/>
      <c r="G6" s="292"/>
      <c r="H6" s="292"/>
      <c r="I6" s="292"/>
      <c r="J6" s="292"/>
      <c r="K6" s="131"/>
      <c r="M6" s="4"/>
      <c r="AO6" s="2"/>
      <c r="AP6" s="5"/>
      <c r="AQ6" s="7"/>
      <c r="AR6" s="8"/>
      <c r="AW6" s="2"/>
      <c r="AX6" s="2"/>
      <c r="AY6" s="2"/>
      <c r="AZ6" s="2"/>
      <c r="BA6" s="2"/>
      <c r="BB6" s="2"/>
      <c r="BC6" s="2"/>
      <c r="BD6" s="2"/>
      <c r="BE6" s="2"/>
      <c r="BF6" s="2"/>
      <c r="BG6" s="2"/>
      <c r="BH6" s="2"/>
      <c r="BI6" s="2"/>
    </row>
    <row r="7" spans="1:61" s="29" customFormat="1" x14ac:dyDescent="0.25">
      <c r="A7" s="12"/>
      <c r="B7" s="1"/>
      <c r="C7" s="23"/>
      <c r="D7" s="23"/>
      <c r="E7" s="1"/>
      <c r="F7" s="1"/>
      <c r="G7" s="1"/>
      <c r="H7" s="22"/>
      <c r="I7" s="1"/>
      <c r="J7" s="2"/>
      <c r="K7" s="131"/>
      <c r="M7" s="4"/>
      <c r="AO7" s="2"/>
      <c r="AP7" s="5"/>
      <c r="AQ7" s="7"/>
      <c r="AR7" s="8"/>
      <c r="AW7" s="2"/>
      <c r="AX7" s="2"/>
      <c r="AY7" s="2"/>
      <c r="AZ7" s="2"/>
      <c r="BA7" s="2"/>
      <c r="BB7" s="2"/>
      <c r="BC7" s="2"/>
      <c r="BD7" s="2"/>
      <c r="BE7" s="2"/>
      <c r="BF7" s="2"/>
      <c r="BG7" s="2"/>
      <c r="BH7" s="2"/>
      <c r="BI7" s="2"/>
    </row>
    <row r="8" spans="1:61" s="29" customFormat="1" x14ac:dyDescent="0.25">
      <c r="A8" s="12"/>
      <c r="B8" s="1"/>
      <c r="C8" s="23"/>
      <c r="D8" s="23"/>
      <c r="E8" s="1"/>
      <c r="F8" s="1"/>
      <c r="G8" s="1"/>
      <c r="H8" s="22"/>
      <c r="I8" s="1"/>
      <c r="J8" s="2"/>
      <c r="K8" s="131"/>
      <c r="M8" s="4"/>
      <c r="AO8" s="2"/>
      <c r="AP8" s="5"/>
      <c r="AQ8" s="7"/>
      <c r="AR8" s="8"/>
      <c r="AW8" s="2"/>
      <c r="AX8" s="2"/>
      <c r="AY8" s="2"/>
      <c r="AZ8" s="2"/>
      <c r="BA8" s="2"/>
      <c r="BB8" s="2"/>
      <c r="BC8" s="2"/>
      <c r="BD8" s="2"/>
      <c r="BE8" s="2"/>
      <c r="BF8" s="2"/>
      <c r="BG8" s="2"/>
      <c r="BH8" s="2"/>
      <c r="BI8" s="2"/>
    </row>
    <row r="9" spans="1:61" s="29" customFormat="1" x14ac:dyDescent="0.25">
      <c r="A9" s="12"/>
      <c r="B9" s="1"/>
      <c r="C9" s="23"/>
      <c r="D9" s="23"/>
      <c r="E9" s="1"/>
      <c r="F9" s="1"/>
      <c r="G9" s="1"/>
      <c r="H9" s="22"/>
      <c r="I9" s="1"/>
      <c r="J9" s="2"/>
      <c r="K9" s="131"/>
      <c r="M9" s="4"/>
      <c r="AO9" s="2"/>
      <c r="AP9" s="5"/>
      <c r="AQ9" s="7"/>
      <c r="AR9" s="8"/>
      <c r="AW9" s="2"/>
      <c r="AX9" s="2"/>
      <c r="AY9" s="2"/>
      <c r="AZ9" s="2"/>
      <c r="BA9" s="2"/>
      <c r="BB9" s="2"/>
      <c r="BC9" s="2"/>
      <c r="BD9" s="2"/>
      <c r="BE9" s="2"/>
      <c r="BF9" s="2"/>
      <c r="BG9" s="2"/>
      <c r="BH9" s="2"/>
      <c r="BI9" s="2"/>
    </row>
    <row r="10" spans="1:61" ht="21" x14ac:dyDescent="0.35">
      <c r="A10" s="30" t="s">
        <v>17</v>
      </c>
      <c r="C10" s="32"/>
      <c r="D10" s="55" t="s">
        <v>70</v>
      </c>
      <c r="E10" s="296">
        <f>G129</f>
        <v>0</v>
      </c>
      <c r="F10" s="296"/>
      <c r="G10" s="296"/>
      <c r="H10" s="22">
        <f>G129</f>
        <v>0</v>
      </c>
    </row>
    <row r="11" spans="1:61" ht="6.75" customHeight="1" x14ac:dyDescent="0.25">
      <c r="A11" s="6"/>
    </row>
    <row r="12" spans="1:61" s="35" customFormat="1" ht="18.75" x14ac:dyDescent="0.3">
      <c r="A12" s="190" t="s">
        <v>15</v>
      </c>
      <c r="B12" s="300"/>
      <c r="C12" s="300"/>
      <c r="D12" s="300"/>
      <c r="E12" s="31"/>
      <c r="F12" s="31"/>
      <c r="G12" s="31"/>
      <c r="H12" s="33"/>
      <c r="I12" s="31"/>
      <c r="J12" s="34"/>
      <c r="K12" s="188"/>
      <c r="M12" s="36"/>
      <c r="AO12" s="34"/>
      <c r="AP12" s="37"/>
      <c r="AQ12" s="38"/>
      <c r="AR12" s="39"/>
      <c r="AW12" s="34"/>
      <c r="AX12" s="34"/>
      <c r="AY12" s="34"/>
      <c r="AZ12" s="34"/>
      <c r="BA12" s="34"/>
      <c r="BB12" s="34"/>
      <c r="BC12" s="34"/>
      <c r="BD12" s="34"/>
      <c r="BE12" s="34"/>
      <c r="BF12" s="34"/>
      <c r="BG12" s="34"/>
      <c r="BH12" s="34"/>
      <c r="BI12" s="34"/>
    </row>
    <row r="13" spans="1:61" s="35" customFormat="1" ht="18.75" x14ac:dyDescent="0.3">
      <c r="A13" s="190" t="s">
        <v>16</v>
      </c>
      <c r="B13" s="300"/>
      <c r="C13" s="300"/>
      <c r="D13" s="300"/>
      <c r="E13" s="31"/>
      <c r="F13" s="31"/>
      <c r="G13" s="31"/>
      <c r="H13" s="33"/>
      <c r="I13" s="31"/>
      <c r="J13" s="34"/>
      <c r="K13" s="188"/>
      <c r="M13" s="36"/>
      <c r="AO13" s="34"/>
      <c r="AP13" s="37"/>
      <c r="AQ13" s="38"/>
      <c r="AR13" s="39"/>
      <c r="AW13" s="34"/>
      <c r="AX13" s="34"/>
      <c r="AY13" s="34"/>
      <c r="AZ13" s="34"/>
      <c r="BA13" s="34"/>
      <c r="BB13" s="34"/>
      <c r="BC13" s="34"/>
      <c r="BD13" s="34"/>
      <c r="BE13" s="34"/>
      <c r="BF13" s="34"/>
      <c r="BG13" s="34"/>
      <c r="BH13" s="34"/>
      <c r="BI13" s="34"/>
    </row>
    <row r="14" spans="1:61" ht="15.75" thickBot="1" x14ac:dyDescent="0.3"/>
    <row r="15" spans="1:61" ht="30.75" thickBot="1" x14ac:dyDescent="0.3">
      <c r="A15" s="69" t="s">
        <v>11</v>
      </c>
      <c r="B15" s="154" t="s">
        <v>3</v>
      </c>
      <c r="C15" s="153" t="s">
        <v>214</v>
      </c>
      <c r="D15" s="24" t="s">
        <v>68</v>
      </c>
      <c r="E15" s="69" t="s">
        <v>10</v>
      </c>
      <c r="F15" s="69"/>
      <c r="G15" s="69" t="s">
        <v>67</v>
      </c>
      <c r="H15" s="23"/>
      <c r="I15" s="69" t="s">
        <v>69</v>
      </c>
      <c r="K15" s="189" t="s">
        <v>71</v>
      </c>
    </row>
    <row r="16" spans="1:61" x14ac:dyDescent="0.25">
      <c r="A16" s="12">
        <v>1100105</v>
      </c>
      <c r="B16" s="3" t="s">
        <v>18</v>
      </c>
      <c r="C16" s="23">
        <v>16120</v>
      </c>
      <c r="D16" s="184">
        <v>0</v>
      </c>
      <c r="E16" s="1" t="s">
        <v>9</v>
      </c>
      <c r="F16" s="22">
        <f>D16*C16</f>
        <v>0</v>
      </c>
      <c r="G16" s="180">
        <v>0</v>
      </c>
      <c r="H16" s="23">
        <f t="shared" ref="H16:H50" si="0">G16*C16</f>
        <v>0</v>
      </c>
      <c r="I16" s="1" t="str">
        <f>IF(D16=G16,"OK","ZMĚNA")</f>
        <v>OK</v>
      </c>
      <c r="K16" s="131" t="str">
        <f>IF(D16+G16=0,"x","tisk")</f>
        <v>x</v>
      </c>
    </row>
    <row r="17" spans="1:61" ht="15" customHeight="1" x14ac:dyDescent="0.25">
      <c r="A17" s="12">
        <v>1100106</v>
      </c>
      <c r="B17" s="3" t="s">
        <v>19</v>
      </c>
      <c r="C17" s="23">
        <v>21412</v>
      </c>
      <c r="D17" s="184">
        <v>0</v>
      </c>
      <c r="E17" s="1" t="s">
        <v>9</v>
      </c>
      <c r="F17" s="22">
        <f t="shared" ref="F17:F98" si="1">D17*C17</f>
        <v>0</v>
      </c>
      <c r="G17" s="180">
        <v>0</v>
      </c>
      <c r="H17" s="23">
        <f t="shared" si="0"/>
        <v>0</v>
      </c>
      <c r="I17" s="1" t="str">
        <f t="shared" ref="I17:I98" si="2">IF(D17=G17,"OK","ZMĚNA")</f>
        <v>OK</v>
      </c>
      <c r="K17" s="131" t="str">
        <f t="shared" ref="K17:K98" si="3">IF(D17+G17=0,"x","tisk")</f>
        <v>x</v>
      </c>
    </row>
    <row r="18" spans="1:61" ht="15" customHeight="1" x14ac:dyDescent="0.25">
      <c r="A18" s="12">
        <v>1100107</v>
      </c>
      <c r="B18" s="3" t="s">
        <v>20</v>
      </c>
      <c r="C18" s="23">
        <v>31779</v>
      </c>
      <c r="D18" s="184">
        <v>0</v>
      </c>
      <c r="E18" s="1" t="s">
        <v>9</v>
      </c>
      <c r="F18" s="22">
        <f t="shared" si="1"/>
        <v>0</v>
      </c>
      <c r="G18" s="180">
        <v>0</v>
      </c>
      <c r="H18" s="23">
        <f t="shared" si="0"/>
        <v>0</v>
      </c>
      <c r="I18" s="1" t="str">
        <f t="shared" si="2"/>
        <v>OK</v>
      </c>
      <c r="K18" s="131" t="str">
        <f t="shared" si="3"/>
        <v>x</v>
      </c>
    </row>
    <row r="19" spans="1:61" x14ac:dyDescent="0.25">
      <c r="A19" s="12">
        <v>1100108</v>
      </c>
      <c r="B19" s="3" t="s">
        <v>21</v>
      </c>
      <c r="C19" s="23">
        <v>39226</v>
      </c>
      <c r="D19" s="184">
        <v>0</v>
      </c>
      <c r="E19" s="1" t="s">
        <v>9</v>
      </c>
      <c r="F19" s="22">
        <f t="shared" si="1"/>
        <v>0</v>
      </c>
      <c r="G19" s="180">
        <v>0</v>
      </c>
      <c r="H19" s="23">
        <f t="shared" si="0"/>
        <v>0</v>
      </c>
      <c r="I19" s="1" t="str">
        <f t="shared" si="2"/>
        <v>OK</v>
      </c>
      <c r="K19" s="131" t="str">
        <f t="shared" si="3"/>
        <v>x</v>
      </c>
    </row>
    <row r="20" spans="1:61" x14ac:dyDescent="0.25">
      <c r="A20" s="12">
        <v>1100109</v>
      </c>
      <c r="B20" s="3" t="s">
        <v>22</v>
      </c>
      <c r="C20" s="23">
        <v>45448</v>
      </c>
      <c r="D20" s="184">
        <v>0</v>
      </c>
      <c r="E20" s="1" t="s">
        <v>9</v>
      </c>
      <c r="F20" s="22">
        <f t="shared" si="1"/>
        <v>0</v>
      </c>
      <c r="G20" s="180">
        <v>0</v>
      </c>
      <c r="H20" s="23">
        <f t="shared" si="0"/>
        <v>0</v>
      </c>
      <c r="I20" s="1" t="str">
        <f t="shared" si="2"/>
        <v>OK</v>
      </c>
      <c r="K20" s="131" t="str">
        <f t="shared" si="3"/>
        <v>x</v>
      </c>
    </row>
    <row r="21" spans="1:61" ht="15" customHeight="1" x14ac:dyDescent="0.25">
      <c r="A21" s="12">
        <v>1100110</v>
      </c>
      <c r="B21" s="3" t="s">
        <v>23</v>
      </c>
      <c r="C21" s="23">
        <v>49127</v>
      </c>
      <c r="D21" s="184">
        <v>0</v>
      </c>
      <c r="E21" s="1" t="s">
        <v>9</v>
      </c>
      <c r="F21" s="22">
        <f t="shared" si="1"/>
        <v>0</v>
      </c>
      <c r="G21" s="180">
        <v>0</v>
      </c>
      <c r="H21" s="23">
        <f t="shared" si="0"/>
        <v>0</v>
      </c>
      <c r="I21" s="1" t="str">
        <f t="shared" si="2"/>
        <v>OK</v>
      </c>
      <c r="K21" s="131" t="str">
        <f t="shared" si="3"/>
        <v>x</v>
      </c>
    </row>
    <row r="22" spans="1:61" s="29" customFormat="1" ht="15" customHeight="1" x14ac:dyDescent="0.25">
      <c r="A22" s="12">
        <v>1101945</v>
      </c>
      <c r="B22" s="13" t="s">
        <v>76</v>
      </c>
      <c r="C22" s="23">
        <v>3361</v>
      </c>
      <c r="D22" s="184">
        <v>0</v>
      </c>
      <c r="E22" s="1" t="s">
        <v>9</v>
      </c>
      <c r="F22" s="22">
        <f t="shared" ref="F22:F24" si="4">D22*C22</f>
        <v>0</v>
      </c>
      <c r="G22" s="180">
        <v>0</v>
      </c>
      <c r="H22" s="23">
        <f t="shared" ref="H22:H24" si="5">G22*C22</f>
        <v>0</v>
      </c>
      <c r="I22" s="1" t="str">
        <f t="shared" ref="I22:I24" si="6">IF(D22=G22,"OK","ZMĚNA")</f>
        <v>OK</v>
      </c>
      <c r="J22" s="2"/>
      <c r="K22" s="131" t="str">
        <f t="shared" si="3"/>
        <v>x</v>
      </c>
      <c r="M22" s="4"/>
      <c r="AO22" s="2"/>
      <c r="AP22" s="5"/>
      <c r="AQ22" s="7"/>
      <c r="AR22" s="8"/>
      <c r="AW22" s="2"/>
      <c r="AX22" s="2"/>
      <c r="AY22" s="2"/>
      <c r="AZ22" s="2"/>
      <c r="BA22" s="2"/>
      <c r="BB22" s="2"/>
      <c r="BC22" s="2"/>
      <c r="BD22" s="2"/>
      <c r="BE22" s="2"/>
      <c r="BF22" s="2"/>
      <c r="BG22" s="2"/>
      <c r="BH22" s="2"/>
      <c r="BI22" s="2"/>
    </row>
    <row r="23" spans="1:61" s="29" customFormat="1" ht="15" customHeight="1" x14ac:dyDescent="0.25">
      <c r="A23" s="12">
        <v>1101938</v>
      </c>
      <c r="B23" s="291" t="s">
        <v>77</v>
      </c>
      <c r="C23" s="23">
        <v>911</v>
      </c>
      <c r="D23" s="184">
        <v>0</v>
      </c>
      <c r="E23" s="1" t="s">
        <v>9</v>
      </c>
      <c r="F23" s="22">
        <f t="shared" si="4"/>
        <v>0</v>
      </c>
      <c r="G23" s="180">
        <v>0</v>
      </c>
      <c r="H23" s="23">
        <f t="shared" si="5"/>
        <v>0</v>
      </c>
      <c r="I23" s="1" t="str">
        <f t="shared" si="6"/>
        <v>OK</v>
      </c>
      <c r="J23" s="2"/>
      <c r="K23" s="131" t="str">
        <f t="shared" si="3"/>
        <v>x</v>
      </c>
      <c r="M23" s="4"/>
      <c r="AO23" s="2"/>
      <c r="AP23" s="5"/>
      <c r="AQ23" s="7"/>
      <c r="AR23" s="8"/>
      <c r="AW23" s="2"/>
      <c r="AX23" s="2"/>
      <c r="AY23" s="2"/>
      <c r="AZ23" s="2"/>
      <c r="BA23" s="2"/>
      <c r="BB23" s="2"/>
      <c r="BC23" s="2"/>
      <c r="BD23" s="2"/>
      <c r="BE23" s="2"/>
      <c r="BF23" s="2"/>
      <c r="BG23" s="2"/>
      <c r="BH23" s="2"/>
      <c r="BI23" s="2"/>
    </row>
    <row r="24" spans="1:61" s="29" customFormat="1" ht="15" customHeight="1" x14ac:dyDescent="0.25">
      <c r="A24" s="12">
        <v>1101939</v>
      </c>
      <c r="B24" s="291" t="s">
        <v>78</v>
      </c>
      <c r="C24" s="23">
        <v>1500</v>
      </c>
      <c r="D24" s="184">
        <v>0</v>
      </c>
      <c r="E24" s="1" t="s">
        <v>9</v>
      </c>
      <c r="F24" s="22">
        <f t="shared" si="4"/>
        <v>0</v>
      </c>
      <c r="G24" s="180">
        <v>0</v>
      </c>
      <c r="H24" s="23">
        <f t="shared" si="5"/>
        <v>0</v>
      </c>
      <c r="I24" s="1" t="str">
        <f t="shared" si="6"/>
        <v>OK</v>
      </c>
      <c r="J24" s="2"/>
      <c r="K24" s="131" t="str">
        <f t="shared" si="3"/>
        <v>x</v>
      </c>
      <c r="M24" s="4"/>
      <c r="AO24" s="2"/>
      <c r="AP24" s="5"/>
      <c r="AQ24" s="7"/>
      <c r="AR24" s="8"/>
      <c r="AW24" s="2"/>
      <c r="AX24" s="2"/>
      <c r="AY24" s="2"/>
      <c r="AZ24" s="2"/>
      <c r="BA24" s="2"/>
      <c r="BB24" s="2"/>
      <c r="BC24" s="2"/>
      <c r="BD24" s="2"/>
      <c r="BE24" s="2"/>
      <c r="BF24" s="2"/>
      <c r="BG24" s="2"/>
      <c r="BH24" s="2"/>
      <c r="BI24" s="2"/>
    </row>
    <row r="25" spans="1:61" ht="15" customHeight="1" x14ac:dyDescent="0.25">
      <c r="A25" s="12">
        <v>1100111</v>
      </c>
      <c r="B25" s="3" t="s">
        <v>24</v>
      </c>
      <c r="C25" s="23">
        <v>23836</v>
      </c>
      <c r="D25" s="184">
        <v>0</v>
      </c>
      <c r="E25" s="1" t="s">
        <v>9</v>
      </c>
      <c r="F25" s="22">
        <f t="shared" si="1"/>
        <v>0</v>
      </c>
      <c r="G25" s="180">
        <v>0</v>
      </c>
      <c r="H25" s="23">
        <f t="shared" si="0"/>
        <v>0</v>
      </c>
      <c r="I25" s="1" t="str">
        <f t="shared" si="2"/>
        <v>OK</v>
      </c>
      <c r="K25" s="131" t="str">
        <f t="shared" si="3"/>
        <v>x</v>
      </c>
    </row>
    <row r="26" spans="1:61" ht="15" customHeight="1" x14ac:dyDescent="0.25">
      <c r="A26" s="12">
        <v>1100112</v>
      </c>
      <c r="B26" s="3" t="s">
        <v>25</v>
      </c>
      <c r="C26" s="23">
        <v>29210</v>
      </c>
      <c r="D26" s="184">
        <v>0</v>
      </c>
      <c r="E26" s="1" t="s">
        <v>9</v>
      </c>
      <c r="F26" s="22">
        <f t="shared" si="1"/>
        <v>0</v>
      </c>
      <c r="G26" s="180">
        <v>0</v>
      </c>
      <c r="H26" s="23">
        <f t="shared" si="0"/>
        <v>0</v>
      </c>
      <c r="I26" s="1" t="str">
        <f t="shared" si="2"/>
        <v>OK</v>
      </c>
      <c r="K26" s="131" t="str">
        <f t="shared" si="3"/>
        <v>x</v>
      </c>
    </row>
    <row r="27" spans="1:61" ht="15" customHeight="1" x14ac:dyDescent="0.25">
      <c r="A27" s="12">
        <v>1100113</v>
      </c>
      <c r="B27" s="3" t="s">
        <v>26</v>
      </c>
      <c r="C27" s="23">
        <v>39471</v>
      </c>
      <c r="D27" s="184">
        <v>0</v>
      </c>
      <c r="E27" s="1" t="s">
        <v>9</v>
      </c>
      <c r="F27" s="22">
        <f t="shared" si="1"/>
        <v>0</v>
      </c>
      <c r="G27" s="180">
        <v>0</v>
      </c>
      <c r="H27" s="23">
        <f t="shared" si="0"/>
        <v>0</v>
      </c>
      <c r="I27" s="1" t="str">
        <f t="shared" si="2"/>
        <v>OK</v>
      </c>
      <c r="K27" s="131" t="str">
        <f t="shared" si="3"/>
        <v>x</v>
      </c>
    </row>
    <row r="28" spans="1:61" ht="15" customHeight="1" x14ac:dyDescent="0.25">
      <c r="A28" s="12">
        <v>1100114</v>
      </c>
      <c r="B28" s="3" t="s">
        <v>27</v>
      </c>
      <c r="C28" s="23">
        <v>42054</v>
      </c>
      <c r="D28" s="184">
        <v>0</v>
      </c>
      <c r="E28" s="1" t="s">
        <v>9</v>
      </c>
      <c r="F28" s="22">
        <f t="shared" si="1"/>
        <v>0</v>
      </c>
      <c r="G28" s="180">
        <v>0</v>
      </c>
      <c r="H28" s="23">
        <f t="shared" si="0"/>
        <v>0</v>
      </c>
      <c r="I28" s="1" t="str">
        <f t="shared" si="2"/>
        <v>OK</v>
      </c>
      <c r="K28" s="131" t="str">
        <f t="shared" si="3"/>
        <v>x</v>
      </c>
    </row>
    <row r="29" spans="1:61" ht="15" customHeight="1" x14ac:dyDescent="0.25">
      <c r="A29" s="12">
        <v>1100115</v>
      </c>
      <c r="B29" s="3" t="s">
        <v>28</v>
      </c>
      <c r="C29" s="23">
        <v>47100</v>
      </c>
      <c r="D29" s="184">
        <v>0</v>
      </c>
      <c r="E29" s="1" t="s">
        <v>9</v>
      </c>
      <c r="F29" s="22">
        <f t="shared" si="1"/>
        <v>0</v>
      </c>
      <c r="G29" s="180">
        <v>0</v>
      </c>
      <c r="H29" s="23">
        <f t="shared" si="0"/>
        <v>0</v>
      </c>
      <c r="I29" s="1" t="str">
        <f t="shared" si="2"/>
        <v>OK</v>
      </c>
      <c r="K29" s="131" t="str">
        <f t="shared" si="3"/>
        <v>x</v>
      </c>
    </row>
    <row r="30" spans="1:61" ht="15" customHeight="1" x14ac:dyDescent="0.25">
      <c r="A30" s="12">
        <v>1100116</v>
      </c>
      <c r="B30" s="3" t="s">
        <v>29</v>
      </c>
      <c r="C30" s="23">
        <v>50779</v>
      </c>
      <c r="D30" s="184">
        <v>0</v>
      </c>
      <c r="E30" s="1" t="s">
        <v>9</v>
      </c>
      <c r="F30" s="22">
        <f t="shared" si="1"/>
        <v>0</v>
      </c>
      <c r="G30" s="180">
        <v>0</v>
      </c>
      <c r="H30" s="23">
        <f t="shared" si="0"/>
        <v>0</v>
      </c>
      <c r="I30" s="1" t="str">
        <f t="shared" si="2"/>
        <v>OK</v>
      </c>
      <c r="K30" s="131" t="str">
        <f t="shared" si="3"/>
        <v>x</v>
      </c>
    </row>
    <row r="31" spans="1:61" ht="15" customHeight="1" x14ac:dyDescent="0.25">
      <c r="A31" s="12">
        <v>1100117</v>
      </c>
      <c r="B31" s="3" t="s">
        <v>30</v>
      </c>
      <c r="C31" s="23">
        <v>17207</v>
      </c>
      <c r="D31" s="184">
        <v>0</v>
      </c>
      <c r="E31" s="1" t="s">
        <v>9</v>
      </c>
      <c r="F31" s="22">
        <f t="shared" si="1"/>
        <v>0</v>
      </c>
      <c r="G31" s="180">
        <v>0</v>
      </c>
      <c r="H31" s="23">
        <f t="shared" si="0"/>
        <v>0</v>
      </c>
      <c r="I31" s="1" t="str">
        <f t="shared" si="2"/>
        <v>OK</v>
      </c>
      <c r="K31" s="131" t="str">
        <f t="shared" si="3"/>
        <v>x</v>
      </c>
    </row>
    <row r="32" spans="1:61" ht="15" customHeight="1" x14ac:dyDescent="0.25">
      <c r="A32" s="12">
        <v>1100118</v>
      </c>
      <c r="B32" s="3" t="s">
        <v>31</v>
      </c>
      <c r="C32" s="23">
        <v>22736</v>
      </c>
      <c r="D32" s="184">
        <v>0</v>
      </c>
      <c r="E32" s="1" t="s">
        <v>9</v>
      </c>
      <c r="F32" s="22">
        <f t="shared" si="1"/>
        <v>0</v>
      </c>
      <c r="G32" s="180">
        <v>0</v>
      </c>
      <c r="H32" s="23">
        <f t="shared" si="0"/>
        <v>0</v>
      </c>
      <c r="I32" s="1" t="str">
        <f t="shared" si="2"/>
        <v>OK</v>
      </c>
      <c r="K32" s="131" t="str">
        <f t="shared" si="3"/>
        <v>x</v>
      </c>
    </row>
    <row r="33" spans="1:11" ht="15" customHeight="1" x14ac:dyDescent="0.25">
      <c r="A33" s="12">
        <v>1100119</v>
      </c>
      <c r="B33" s="3" t="s">
        <v>32</v>
      </c>
      <c r="C33" s="23">
        <v>33671</v>
      </c>
      <c r="D33" s="184">
        <v>0</v>
      </c>
      <c r="E33" s="1" t="s">
        <v>9</v>
      </c>
      <c r="F33" s="22">
        <f t="shared" si="1"/>
        <v>0</v>
      </c>
      <c r="G33" s="180">
        <v>0</v>
      </c>
      <c r="H33" s="23">
        <f t="shared" si="0"/>
        <v>0</v>
      </c>
      <c r="I33" s="1" t="str">
        <f t="shared" si="2"/>
        <v>OK</v>
      </c>
      <c r="K33" s="131" t="str">
        <f t="shared" si="3"/>
        <v>x</v>
      </c>
    </row>
    <row r="34" spans="1:11" ht="15" customHeight="1" x14ac:dyDescent="0.25">
      <c r="A34" s="12">
        <v>1100120</v>
      </c>
      <c r="B34" s="3" t="s">
        <v>33</v>
      </c>
      <c r="C34" s="23">
        <v>42437</v>
      </c>
      <c r="D34" s="184">
        <v>0</v>
      </c>
      <c r="E34" s="1" t="s">
        <v>9</v>
      </c>
      <c r="F34" s="22">
        <f t="shared" si="1"/>
        <v>0</v>
      </c>
      <c r="G34" s="180">
        <v>0</v>
      </c>
      <c r="H34" s="23">
        <f t="shared" si="0"/>
        <v>0</v>
      </c>
      <c r="I34" s="1" t="str">
        <f t="shared" si="2"/>
        <v>OK</v>
      </c>
      <c r="K34" s="131" t="str">
        <f t="shared" si="3"/>
        <v>x</v>
      </c>
    </row>
    <row r="35" spans="1:11" ht="15" customHeight="1" x14ac:dyDescent="0.25">
      <c r="A35" s="12">
        <v>1100121</v>
      </c>
      <c r="B35" s="3" t="s">
        <v>34</v>
      </c>
      <c r="C35" s="23">
        <v>48430</v>
      </c>
      <c r="D35" s="184">
        <v>0</v>
      </c>
      <c r="E35" s="1" t="s">
        <v>9</v>
      </c>
      <c r="F35" s="22">
        <f t="shared" si="1"/>
        <v>0</v>
      </c>
      <c r="G35" s="180">
        <v>0</v>
      </c>
      <c r="H35" s="23">
        <f t="shared" si="0"/>
        <v>0</v>
      </c>
      <c r="I35" s="1" t="str">
        <f t="shared" si="2"/>
        <v>OK</v>
      </c>
      <c r="K35" s="131" t="str">
        <f t="shared" si="3"/>
        <v>x</v>
      </c>
    </row>
    <row r="36" spans="1:11" ht="15" customHeight="1" x14ac:dyDescent="0.25">
      <c r="A36" s="12">
        <v>1100122</v>
      </c>
      <c r="B36" s="3" t="s">
        <v>35</v>
      </c>
      <c r="C36" s="23">
        <v>52654</v>
      </c>
      <c r="D36" s="184">
        <v>0</v>
      </c>
      <c r="E36" s="1" t="s">
        <v>9</v>
      </c>
      <c r="F36" s="22">
        <f t="shared" si="1"/>
        <v>0</v>
      </c>
      <c r="G36" s="180">
        <v>0</v>
      </c>
      <c r="H36" s="23">
        <f t="shared" si="0"/>
        <v>0</v>
      </c>
      <c r="I36" s="1" t="str">
        <f t="shared" si="2"/>
        <v>OK</v>
      </c>
      <c r="K36" s="131" t="str">
        <f t="shared" si="3"/>
        <v>x</v>
      </c>
    </row>
    <row r="37" spans="1:11" ht="15" customHeight="1" x14ac:dyDescent="0.25">
      <c r="A37" s="12">
        <v>1100123</v>
      </c>
      <c r="B37" s="3" t="s">
        <v>36</v>
      </c>
      <c r="C37" s="23">
        <v>24899</v>
      </c>
      <c r="D37" s="184">
        <v>0</v>
      </c>
      <c r="E37" s="1" t="s">
        <v>9</v>
      </c>
      <c r="F37" s="22">
        <f t="shared" si="1"/>
        <v>0</v>
      </c>
      <c r="G37" s="180">
        <v>0</v>
      </c>
      <c r="H37" s="23">
        <f t="shared" si="0"/>
        <v>0</v>
      </c>
      <c r="I37" s="1" t="str">
        <f t="shared" si="2"/>
        <v>OK</v>
      </c>
      <c r="K37" s="131" t="str">
        <f t="shared" si="3"/>
        <v>x</v>
      </c>
    </row>
    <row r="38" spans="1:11" ht="15" customHeight="1" x14ac:dyDescent="0.25">
      <c r="A38" s="12">
        <v>1100124</v>
      </c>
      <c r="B38" s="3" t="s">
        <v>37</v>
      </c>
      <c r="C38" s="23">
        <v>30532</v>
      </c>
      <c r="D38" s="184">
        <v>0</v>
      </c>
      <c r="E38" s="1" t="s">
        <v>9</v>
      </c>
      <c r="F38" s="22">
        <f t="shared" si="1"/>
        <v>0</v>
      </c>
      <c r="G38" s="180">
        <v>0</v>
      </c>
      <c r="H38" s="23">
        <f t="shared" si="0"/>
        <v>0</v>
      </c>
      <c r="I38" s="1" t="str">
        <f t="shared" si="2"/>
        <v>OK</v>
      </c>
      <c r="K38" s="131" t="str">
        <f t="shared" si="3"/>
        <v>x</v>
      </c>
    </row>
    <row r="39" spans="1:11" ht="15" customHeight="1" x14ac:dyDescent="0.25">
      <c r="A39" s="12">
        <v>1100125</v>
      </c>
      <c r="B39" s="3" t="s">
        <v>38</v>
      </c>
      <c r="C39" s="23">
        <v>36158</v>
      </c>
      <c r="D39" s="184">
        <v>0</v>
      </c>
      <c r="E39" s="1" t="s">
        <v>9</v>
      </c>
      <c r="F39" s="22">
        <f t="shared" si="1"/>
        <v>0</v>
      </c>
      <c r="G39" s="180">
        <v>0</v>
      </c>
      <c r="H39" s="23">
        <f t="shared" si="0"/>
        <v>0</v>
      </c>
      <c r="I39" s="1" t="str">
        <f t="shared" si="2"/>
        <v>OK</v>
      </c>
      <c r="K39" s="131" t="str">
        <f t="shared" si="3"/>
        <v>x</v>
      </c>
    </row>
    <row r="40" spans="1:11" ht="15" customHeight="1" x14ac:dyDescent="0.25">
      <c r="A40" s="12">
        <v>1100126</v>
      </c>
      <c r="B40" s="3" t="s">
        <v>39</v>
      </c>
      <c r="C40" s="23">
        <v>44160</v>
      </c>
      <c r="D40" s="184">
        <v>0</v>
      </c>
      <c r="E40" s="1" t="s">
        <v>9</v>
      </c>
      <c r="F40" s="22">
        <f t="shared" si="1"/>
        <v>0</v>
      </c>
      <c r="G40" s="180">
        <v>0</v>
      </c>
      <c r="H40" s="23">
        <f t="shared" si="0"/>
        <v>0</v>
      </c>
      <c r="I40" s="1" t="str">
        <f t="shared" si="2"/>
        <v>OK</v>
      </c>
      <c r="K40" s="131" t="str">
        <f t="shared" si="3"/>
        <v>x</v>
      </c>
    </row>
    <row r="41" spans="1:11" ht="15" customHeight="1" x14ac:dyDescent="0.25">
      <c r="A41" s="12">
        <v>1100127</v>
      </c>
      <c r="B41" s="3" t="s">
        <v>40</v>
      </c>
      <c r="C41" s="23">
        <v>50082</v>
      </c>
      <c r="D41" s="184">
        <v>0</v>
      </c>
      <c r="E41" s="1" t="s">
        <v>9</v>
      </c>
      <c r="F41" s="22">
        <f>D41*C41</f>
        <v>0</v>
      </c>
      <c r="G41" s="180">
        <v>0</v>
      </c>
      <c r="H41" s="23">
        <f t="shared" si="0"/>
        <v>0</v>
      </c>
      <c r="I41" s="1" t="str">
        <f t="shared" si="2"/>
        <v>OK</v>
      </c>
      <c r="K41" s="131" t="str">
        <f t="shared" si="3"/>
        <v>x</v>
      </c>
    </row>
    <row r="42" spans="1:11" ht="15" customHeight="1" x14ac:dyDescent="0.25">
      <c r="A42" s="12">
        <v>1100128</v>
      </c>
      <c r="B42" s="3" t="s">
        <v>41</v>
      </c>
      <c r="C42" s="23">
        <v>54306</v>
      </c>
      <c r="D42" s="184">
        <v>0</v>
      </c>
      <c r="E42" s="1" t="s">
        <v>9</v>
      </c>
      <c r="F42" s="22">
        <f t="shared" si="1"/>
        <v>0</v>
      </c>
      <c r="G42" s="180">
        <v>0</v>
      </c>
      <c r="H42" s="23">
        <f t="shared" si="0"/>
        <v>0</v>
      </c>
      <c r="I42" s="1" t="str">
        <f t="shared" si="2"/>
        <v>OK</v>
      </c>
      <c r="K42" s="131" t="str">
        <f t="shared" si="3"/>
        <v>x</v>
      </c>
    </row>
    <row r="43" spans="1:11" ht="15" customHeight="1" x14ac:dyDescent="0.25">
      <c r="A43" s="12">
        <v>1100129</v>
      </c>
      <c r="B43" s="3" t="s">
        <v>42</v>
      </c>
      <c r="C43" s="23">
        <v>11889</v>
      </c>
      <c r="D43" s="184">
        <v>0</v>
      </c>
      <c r="E43" s="1" t="s">
        <v>9</v>
      </c>
      <c r="F43" s="22">
        <f t="shared" si="1"/>
        <v>0</v>
      </c>
      <c r="G43" s="180">
        <v>0</v>
      </c>
      <c r="H43" s="23">
        <f t="shared" si="0"/>
        <v>0</v>
      </c>
      <c r="I43" s="1" t="str">
        <f t="shared" si="2"/>
        <v>OK</v>
      </c>
      <c r="K43" s="131" t="str">
        <f t="shared" si="3"/>
        <v>x</v>
      </c>
    </row>
    <row r="44" spans="1:11" ht="15" customHeight="1" x14ac:dyDescent="0.25">
      <c r="A44" s="12">
        <v>1100130</v>
      </c>
      <c r="B44" s="3" t="s">
        <v>43</v>
      </c>
      <c r="C44" s="23">
        <v>18111</v>
      </c>
      <c r="D44" s="184">
        <v>0</v>
      </c>
      <c r="E44" s="1" t="s">
        <v>9</v>
      </c>
      <c r="F44" s="22">
        <f t="shared" si="1"/>
        <v>0</v>
      </c>
      <c r="G44" s="180">
        <v>0</v>
      </c>
      <c r="H44" s="23">
        <f t="shared" si="0"/>
        <v>0</v>
      </c>
      <c r="I44" s="1" t="str">
        <f t="shared" si="2"/>
        <v>OK</v>
      </c>
      <c r="K44" s="131" t="str">
        <f t="shared" si="3"/>
        <v>x</v>
      </c>
    </row>
    <row r="45" spans="1:11" ht="15" customHeight="1" x14ac:dyDescent="0.25">
      <c r="A45" s="12">
        <v>1100131</v>
      </c>
      <c r="B45" s="3" t="s">
        <v>44</v>
      </c>
      <c r="C45" s="23">
        <v>27176</v>
      </c>
      <c r="D45" s="184">
        <v>0</v>
      </c>
      <c r="E45" s="1" t="s">
        <v>9</v>
      </c>
      <c r="F45" s="22">
        <f t="shared" si="1"/>
        <v>0</v>
      </c>
      <c r="G45" s="180">
        <v>0</v>
      </c>
      <c r="H45" s="23">
        <f t="shared" si="0"/>
        <v>0</v>
      </c>
      <c r="I45" s="1" t="str">
        <f t="shared" si="2"/>
        <v>OK</v>
      </c>
      <c r="K45" s="131" t="str">
        <f t="shared" si="3"/>
        <v>x</v>
      </c>
    </row>
    <row r="46" spans="1:11" ht="15" customHeight="1" x14ac:dyDescent="0.25">
      <c r="A46" s="12">
        <v>1100132</v>
      </c>
      <c r="B46" s="3" t="s">
        <v>45</v>
      </c>
      <c r="C46" s="23">
        <v>35164</v>
      </c>
      <c r="D46" s="184">
        <v>0</v>
      </c>
      <c r="E46" s="1" t="s">
        <v>9</v>
      </c>
      <c r="F46" s="22">
        <f t="shared" si="1"/>
        <v>0</v>
      </c>
      <c r="G46" s="180">
        <v>0</v>
      </c>
      <c r="H46" s="23">
        <f t="shared" si="0"/>
        <v>0</v>
      </c>
      <c r="I46" s="1" t="str">
        <f t="shared" si="2"/>
        <v>OK</v>
      </c>
      <c r="K46" s="131" t="str">
        <f t="shared" si="3"/>
        <v>x</v>
      </c>
    </row>
    <row r="47" spans="1:11" ht="15" customHeight="1" x14ac:dyDescent="0.25">
      <c r="A47" s="12">
        <v>1100133</v>
      </c>
      <c r="B47" s="3" t="s">
        <v>46</v>
      </c>
      <c r="C47" s="23">
        <v>40381</v>
      </c>
      <c r="D47" s="184">
        <v>0</v>
      </c>
      <c r="E47" s="1" t="s">
        <v>9</v>
      </c>
      <c r="F47" s="22">
        <f t="shared" si="1"/>
        <v>0</v>
      </c>
      <c r="G47" s="180">
        <v>0</v>
      </c>
      <c r="H47" s="23">
        <f t="shared" si="0"/>
        <v>0</v>
      </c>
      <c r="I47" s="1" t="str">
        <f t="shared" si="2"/>
        <v>OK</v>
      </c>
      <c r="K47" s="131" t="str">
        <f t="shared" si="3"/>
        <v>x</v>
      </c>
    </row>
    <row r="48" spans="1:11" ht="15" customHeight="1" x14ac:dyDescent="0.25">
      <c r="A48" s="12">
        <v>1100134</v>
      </c>
      <c r="B48" s="3" t="s">
        <v>47</v>
      </c>
      <c r="C48" s="23">
        <v>43828</v>
      </c>
      <c r="D48" s="184">
        <v>0</v>
      </c>
      <c r="E48" s="1" t="s">
        <v>9</v>
      </c>
      <c r="F48" s="22">
        <f t="shared" si="1"/>
        <v>0</v>
      </c>
      <c r="G48" s="180">
        <v>0</v>
      </c>
      <c r="H48" s="23">
        <f t="shared" si="0"/>
        <v>0</v>
      </c>
      <c r="I48" s="1" t="str">
        <f t="shared" si="2"/>
        <v>OK</v>
      </c>
      <c r="K48" s="131" t="str">
        <f t="shared" si="3"/>
        <v>x</v>
      </c>
    </row>
    <row r="49" spans="1:61" ht="15" customHeight="1" x14ac:dyDescent="0.25">
      <c r="A49" s="12">
        <v>1100135</v>
      </c>
      <c r="B49" s="3" t="s">
        <v>48</v>
      </c>
      <c r="C49" s="23">
        <v>12863</v>
      </c>
      <c r="D49" s="184">
        <v>0</v>
      </c>
      <c r="E49" s="1" t="s">
        <v>9</v>
      </c>
      <c r="F49" s="22">
        <f t="shared" si="1"/>
        <v>0</v>
      </c>
      <c r="G49" s="180">
        <v>0</v>
      </c>
      <c r="H49" s="23">
        <f t="shared" si="0"/>
        <v>0</v>
      </c>
      <c r="I49" s="1" t="str">
        <f t="shared" si="2"/>
        <v>OK</v>
      </c>
      <c r="K49" s="131" t="str">
        <f t="shared" si="3"/>
        <v>x</v>
      </c>
    </row>
    <row r="50" spans="1:61" ht="15" customHeight="1" x14ac:dyDescent="0.25">
      <c r="A50" s="12">
        <v>1100136</v>
      </c>
      <c r="B50" s="3" t="s">
        <v>49</v>
      </c>
      <c r="C50" s="23">
        <v>18153</v>
      </c>
      <c r="D50" s="184">
        <v>0</v>
      </c>
      <c r="E50" s="1" t="s">
        <v>9</v>
      </c>
      <c r="F50" s="22">
        <f t="shared" si="1"/>
        <v>0</v>
      </c>
      <c r="G50" s="180">
        <v>0</v>
      </c>
      <c r="H50" s="23">
        <f t="shared" si="0"/>
        <v>0</v>
      </c>
      <c r="I50" s="1" t="str">
        <f t="shared" si="2"/>
        <v>OK</v>
      </c>
      <c r="K50" s="131" t="str">
        <f t="shared" si="3"/>
        <v>x</v>
      </c>
    </row>
    <row r="51" spans="1:61" ht="15" customHeight="1" x14ac:dyDescent="0.25">
      <c r="A51" s="12">
        <v>1100137</v>
      </c>
      <c r="B51" s="3" t="s">
        <v>50</v>
      </c>
      <c r="C51" s="23">
        <v>28611</v>
      </c>
      <c r="D51" s="184">
        <v>0</v>
      </c>
      <c r="E51" s="1" t="s">
        <v>9</v>
      </c>
      <c r="F51" s="22">
        <f t="shared" si="1"/>
        <v>0</v>
      </c>
      <c r="G51" s="180">
        <v>0</v>
      </c>
      <c r="H51" s="23">
        <f t="shared" ref="H51:H97" si="7">G51*C51</f>
        <v>0</v>
      </c>
      <c r="I51" s="1" t="str">
        <f t="shared" si="2"/>
        <v>OK</v>
      </c>
      <c r="K51" s="131" t="str">
        <f t="shared" si="3"/>
        <v>x</v>
      </c>
    </row>
    <row r="52" spans="1:61" ht="15" customHeight="1" x14ac:dyDescent="0.25">
      <c r="A52" s="12">
        <v>1100138</v>
      </c>
      <c r="B52" s="3" t="s">
        <v>51</v>
      </c>
      <c r="C52" s="23">
        <v>36900</v>
      </c>
      <c r="D52" s="184">
        <v>0</v>
      </c>
      <c r="E52" s="1" t="s">
        <v>9</v>
      </c>
      <c r="F52" s="22">
        <f t="shared" si="1"/>
        <v>0</v>
      </c>
      <c r="G52" s="180">
        <v>0</v>
      </c>
      <c r="H52" s="23">
        <f t="shared" si="7"/>
        <v>0</v>
      </c>
      <c r="I52" s="1" t="str">
        <f t="shared" si="2"/>
        <v>OK</v>
      </c>
      <c r="K52" s="131" t="str">
        <f t="shared" si="3"/>
        <v>x</v>
      </c>
    </row>
    <row r="53" spans="1:61" ht="15" customHeight="1" x14ac:dyDescent="0.25">
      <c r="A53" s="12">
        <v>1100139</v>
      </c>
      <c r="B53" s="3" t="s">
        <v>52</v>
      </c>
      <c r="C53" s="23">
        <v>42218</v>
      </c>
      <c r="D53" s="184">
        <v>0</v>
      </c>
      <c r="E53" s="1" t="s">
        <v>9</v>
      </c>
      <c r="F53" s="22">
        <f t="shared" si="1"/>
        <v>0</v>
      </c>
      <c r="G53" s="180">
        <v>0</v>
      </c>
      <c r="H53" s="23">
        <f t="shared" si="7"/>
        <v>0</v>
      </c>
      <c r="I53" s="1" t="str">
        <f t="shared" si="2"/>
        <v>OK</v>
      </c>
      <c r="K53" s="131" t="str">
        <f t="shared" si="3"/>
        <v>x</v>
      </c>
    </row>
    <row r="54" spans="1:61" ht="15" customHeight="1" x14ac:dyDescent="0.25">
      <c r="A54" s="12">
        <v>1100140</v>
      </c>
      <c r="B54" s="3" t="s">
        <v>53</v>
      </c>
      <c r="C54" s="23">
        <v>45802</v>
      </c>
      <c r="D54" s="184">
        <v>0</v>
      </c>
      <c r="E54" s="1" t="s">
        <v>9</v>
      </c>
      <c r="F54" s="22">
        <f t="shared" si="1"/>
        <v>0</v>
      </c>
      <c r="G54" s="180">
        <v>0</v>
      </c>
      <c r="H54" s="23">
        <f t="shared" si="7"/>
        <v>0</v>
      </c>
      <c r="I54" s="1" t="str">
        <f t="shared" si="2"/>
        <v>OK</v>
      </c>
      <c r="K54" s="131" t="str">
        <f t="shared" si="3"/>
        <v>x</v>
      </c>
    </row>
    <row r="55" spans="1:61" s="29" customFormat="1" ht="15" customHeight="1" x14ac:dyDescent="0.25">
      <c r="A55" s="12">
        <v>1101948</v>
      </c>
      <c r="B55" s="3" t="s">
        <v>79</v>
      </c>
      <c r="C55" s="23">
        <v>19489</v>
      </c>
      <c r="D55" s="184">
        <v>0</v>
      </c>
      <c r="E55" s="1" t="s">
        <v>9</v>
      </c>
      <c r="F55" s="22">
        <f t="shared" ref="F55:F60" si="8">D55*C55</f>
        <v>0</v>
      </c>
      <c r="G55" s="180">
        <v>0</v>
      </c>
      <c r="H55" s="23">
        <f t="shared" ref="H55:H60" si="9">G55*C55</f>
        <v>0</v>
      </c>
      <c r="I55" s="1" t="str">
        <f t="shared" ref="I55:I60" si="10">IF(D55=G55,"OK","ZMĚNA")</f>
        <v>OK</v>
      </c>
      <c r="J55" s="2"/>
      <c r="K55" s="131" t="str">
        <f t="shared" si="3"/>
        <v>x</v>
      </c>
      <c r="M55" s="4"/>
      <c r="AO55" s="2"/>
      <c r="AP55" s="5"/>
      <c r="AQ55" s="7"/>
      <c r="AR55" s="8"/>
      <c r="AW55" s="2"/>
      <c r="AX55" s="2"/>
      <c r="AY55" s="2"/>
      <c r="AZ55" s="2"/>
      <c r="BA55" s="2"/>
      <c r="BB55" s="2"/>
      <c r="BC55" s="2"/>
      <c r="BD55" s="2"/>
      <c r="BE55" s="2"/>
      <c r="BF55" s="2"/>
      <c r="BG55" s="2"/>
      <c r="BH55" s="2"/>
      <c r="BI55" s="2"/>
    </row>
    <row r="56" spans="1:61" s="29" customFormat="1" ht="15" customHeight="1" x14ac:dyDescent="0.25">
      <c r="A56" s="12">
        <v>1101949</v>
      </c>
      <c r="B56" s="3" t="s">
        <v>80</v>
      </c>
      <c r="C56" s="23">
        <v>24779</v>
      </c>
      <c r="D56" s="184">
        <v>0</v>
      </c>
      <c r="E56" s="1" t="s">
        <v>9</v>
      </c>
      <c r="F56" s="22">
        <f t="shared" si="8"/>
        <v>0</v>
      </c>
      <c r="G56" s="180">
        <v>0</v>
      </c>
      <c r="H56" s="23">
        <f t="shared" si="9"/>
        <v>0</v>
      </c>
      <c r="I56" s="1" t="str">
        <f t="shared" si="10"/>
        <v>OK</v>
      </c>
      <c r="J56" s="2"/>
      <c r="K56" s="131" t="str">
        <f t="shared" si="3"/>
        <v>x</v>
      </c>
      <c r="M56" s="4"/>
      <c r="AO56" s="2"/>
      <c r="AP56" s="5"/>
      <c r="AQ56" s="7"/>
      <c r="AR56" s="8"/>
      <c r="AW56" s="2"/>
      <c r="AX56" s="2"/>
      <c r="AY56" s="2"/>
      <c r="AZ56" s="2"/>
      <c r="BA56" s="2"/>
      <c r="BB56" s="2"/>
      <c r="BC56" s="2"/>
      <c r="BD56" s="2"/>
      <c r="BE56" s="2"/>
      <c r="BF56" s="2"/>
      <c r="BG56" s="2"/>
      <c r="BH56" s="2"/>
      <c r="BI56" s="2"/>
    </row>
    <row r="57" spans="1:61" s="29" customFormat="1" ht="15" customHeight="1" x14ac:dyDescent="0.25">
      <c r="A57" s="12">
        <v>1101950</v>
      </c>
      <c r="B57" s="3" t="s">
        <v>81</v>
      </c>
      <c r="C57" s="23">
        <v>30033</v>
      </c>
      <c r="D57" s="184">
        <v>0</v>
      </c>
      <c r="E57" s="1" t="s">
        <v>9</v>
      </c>
      <c r="F57" s="22">
        <f t="shared" si="8"/>
        <v>0</v>
      </c>
      <c r="G57" s="180">
        <v>0</v>
      </c>
      <c r="H57" s="23">
        <f t="shared" si="9"/>
        <v>0</v>
      </c>
      <c r="I57" s="1" t="str">
        <f t="shared" si="10"/>
        <v>OK</v>
      </c>
      <c r="J57" s="2"/>
      <c r="K57" s="131" t="str">
        <f t="shared" si="3"/>
        <v>x</v>
      </c>
      <c r="M57" s="4"/>
      <c r="AO57" s="2"/>
      <c r="AP57" s="5"/>
      <c r="AQ57" s="7"/>
      <c r="AR57" s="8"/>
      <c r="AW57" s="2"/>
      <c r="AX57" s="2"/>
      <c r="AY57" s="2"/>
      <c r="AZ57" s="2"/>
      <c r="BA57" s="2"/>
      <c r="BB57" s="2"/>
      <c r="BC57" s="2"/>
      <c r="BD57" s="2"/>
      <c r="BE57" s="2"/>
      <c r="BF57" s="2"/>
      <c r="BG57" s="2"/>
      <c r="BH57" s="2"/>
      <c r="BI57" s="2"/>
    </row>
    <row r="58" spans="1:61" s="29" customFormat="1" ht="15" customHeight="1" x14ac:dyDescent="0.25">
      <c r="A58" s="12">
        <v>1101951</v>
      </c>
      <c r="B58" s="3" t="s">
        <v>82</v>
      </c>
      <c r="C58" s="23">
        <v>37858</v>
      </c>
      <c r="D58" s="184">
        <v>0</v>
      </c>
      <c r="E58" s="1" t="s">
        <v>9</v>
      </c>
      <c r="F58" s="22">
        <f t="shared" si="8"/>
        <v>0</v>
      </c>
      <c r="G58" s="180">
        <v>0</v>
      </c>
      <c r="H58" s="23">
        <f t="shared" si="9"/>
        <v>0</v>
      </c>
      <c r="I58" s="1" t="str">
        <f t="shared" si="10"/>
        <v>OK</v>
      </c>
      <c r="J58" s="2"/>
      <c r="K58" s="131" t="str">
        <f t="shared" si="3"/>
        <v>x</v>
      </c>
      <c r="M58" s="4"/>
      <c r="AO58" s="2"/>
      <c r="AP58" s="5"/>
      <c r="AQ58" s="7"/>
      <c r="AR58" s="8"/>
      <c r="AW58" s="2"/>
      <c r="AX58" s="2"/>
      <c r="AY58" s="2"/>
      <c r="AZ58" s="2"/>
      <c r="BA58" s="2"/>
      <c r="BB58" s="2"/>
      <c r="BC58" s="2"/>
      <c r="BD58" s="2"/>
      <c r="BE58" s="2"/>
      <c r="BF58" s="2"/>
      <c r="BG58" s="2"/>
      <c r="BH58" s="2"/>
      <c r="BI58" s="2"/>
    </row>
    <row r="59" spans="1:61" s="29" customFormat="1" ht="15" customHeight="1" x14ac:dyDescent="0.25">
      <c r="A59" s="12">
        <v>1101952</v>
      </c>
      <c r="B59" s="3" t="s">
        <v>83</v>
      </c>
      <c r="C59" s="23">
        <v>43176</v>
      </c>
      <c r="D59" s="184">
        <v>0</v>
      </c>
      <c r="E59" s="1" t="s">
        <v>9</v>
      </c>
      <c r="F59" s="22">
        <f t="shared" si="8"/>
        <v>0</v>
      </c>
      <c r="G59" s="180">
        <v>0</v>
      </c>
      <c r="H59" s="23">
        <f t="shared" si="9"/>
        <v>0</v>
      </c>
      <c r="I59" s="1" t="str">
        <f t="shared" si="10"/>
        <v>OK</v>
      </c>
      <c r="J59" s="2"/>
      <c r="K59" s="131" t="str">
        <f t="shared" si="3"/>
        <v>x</v>
      </c>
      <c r="M59" s="4"/>
      <c r="AO59" s="2"/>
      <c r="AP59" s="5"/>
      <c r="AQ59" s="7"/>
      <c r="AR59" s="8"/>
      <c r="AW59" s="2"/>
      <c r="AX59" s="2"/>
      <c r="AY59" s="2"/>
      <c r="AZ59" s="2"/>
      <c r="BA59" s="2"/>
      <c r="BB59" s="2"/>
      <c r="BC59" s="2"/>
      <c r="BD59" s="2"/>
      <c r="BE59" s="2"/>
      <c r="BF59" s="2"/>
      <c r="BG59" s="2"/>
      <c r="BH59" s="2"/>
      <c r="BI59" s="2"/>
    </row>
    <row r="60" spans="1:61" s="29" customFormat="1" ht="15" customHeight="1" x14ac:dyDescent="0.25">
      <c r="A60" s="12">
        <v>1101953</v>
      </c>
      <c r="B60" s="3" t="s">
        <v>84</v>
      </c>
      <c r="C60" s="23">
        <v>46760</v>
      </c>
      <c r="D60" s="184">
        <v>0</v>
      </c>
      <c r="E60" s="1" t="s">
        <v>9</v>
      </c>
      <c r="F60" s="22">
        <f t="shared" si="8"/>
        <v>0</v>
      </c>
      <c r="G60" s="180">
        <v>0</v>
      </c>
      <c r="H60" s="23">
        <f t="shared" si="9"/>
        <v>0</v>
      </c>
      <c r="I60" s="1" t="str">
        <f t="shared" si="10"/>
        <v>OK</v>
      </c>
      <c r="J60" s="2"/>
      <c r="K60" s="131" t="str">
        <f t="shared" si="3"/>
        <v>x</v>
      </c>
      <c r="M60" s="4"/>
      <c r="AO60" s="2"/>
      <c r="AP60" s="5"/>
      <c r="AQ60" s="7"/>
      <c r="AR60" s="8"/>
      <c r="AW60" s="2"/>
      <c r="AX60" s="2"/>
      <c r="AY60" s="2"/>
      <c r="AZ60" s="2"/>
      <c r="BA60" s="2"/>
      <c r="BB60" s="2"/>
      <c r="BC60" s="2"/>
      <c r="BD60" s="2"/>
      <c r="BE60" s="2"/>
      <c r="BF60" s="2"/>
      <c r="BG60" s="2"/>
      <c r="BH60" s="2"/>
      <c r="BI60" s="2"/>
    </row>
    <row r="61" spans="1:61" ht="15" customHeight="1" x14ac:dyDescent="0.25">
      <c r="A61" s="12">
        <v>1100141</v>
      </c>
      <c r="B61" s="3" t="s">
        <v>54</v>
      </c>
      <c r="C61" s="23">
        <v>13245</v>
      </c>
      <c r="D61" s="184">
        <v>0</v>
      </c>
      <c r="E61" s="1" t="s">
        <v>9</v>
      </c>
      <c r="F61" s="22">
        <f t="shared" si="1"/>
        <v>0</v>
      </c>
      <c r="G61" s="180">
        <v>0</v>
      </c>
      <c r="H61" s="23">
        <f t="shared" si="7"/>
        <v>0</v>
      </c>
      <c r="I61" s="1" t="str">
        <f t="shared" si="2"/>
        <v>OK</v>
      </c>
      <c r="K61" s="131" t="str">
        <f t="shared" si="3"/>
        <v>x</v>
      </c>
    </row>
    <row r="62" spans="1:61" ht="15" customHeight="1" x14ac:dyDescent="0.25">
      <c r="A62" s="12">
        <v>1100142</v>
      </c>
      <c r="B62" s="3" t="s">
        <v>55</v>
      </c>
      <c r="C62" s="23">
        <v>18396</v>
      </c>
      <c r="D62" s="184">
        <v>0</v>
      </c>
      <c r="E62" s="1" t="s">
        <v>9</v>
      </c>
      <c r="F62" s="22">
        <f t="shared" si="1"/>
        <v>0</v>
      </c>
      <c r="G62" s="180">
        <v>0</v>
      </c>
      <c r="H62" s="23">
        <f t="shared" si="7"/>
        <v>0</v>
      </c>
      <c r="I62" s="1" t="str">
        <f t="shared" si="2"/>
        <v>OK</v>
      </c>
      <c r="K62" s="131" t="str">
        <f t="shared" si="3"/>
        <v>x</v>
      </c>
    </row>
    <row r="63" spans="1:61" ht="15" customHeight="1" x14ac:dyDescent="0.25">
      <c r="A63" s="12">
        <v>1100143</v>
      </c>
      <c r="B63" s="3" t="s">
        <v>56</v>
      </c>
      <c r="C63" s="23">
        <v>28531</v>
      </c>
      <c r="D63" s="184">
        <v>0</v>
      </c>
      <c r="E63" s="1" t="s">
        <v>9</v>
      </c>
      <c r="F63" s="22">
        <f t="shared" si="1"/>
        <v>0</v>
      </c>
      <c r="G63" s="180">
        <v>0</v>
      </c>
      <c r="H63" s="23">
        <f t="shared" si="7"/>
        <v>0</v>
      </c>
      <c r="I63" s="1" t="str">
        <f t="shared" si="2"/>
        <v>OK</v>
      </c>
      <c r="K63" s="131" t="str">
        <f t="shared" si="3"/>
        <v>x</v>
      </c>
    </row>
    <row r="64" spans="1:61" ht="15" customHeight="1" x14ac:dyDescent="0.25">
      <c r="A64" s="12">
        <v>1100144</v>
      </c>
      <c r="B64" s="3" t="s">
        <v>57</v>
      </c>
      <c r="C64" s="23">
        <v>36520</v>
      </c>
      <c r="D64" s="184">
        <v>0</v>
      </c>
      <c r="E64" s="1" t="s">
        <v>9</v>
      </c>
      <c r="F64" s="22">
        <f t="shared" si="1"/>
        <v>0</v>
      </c>
      <c r="G64" s="180">
        <v>0</v>
      </c>
      <c r="H64" s="23">
        <f t="shared" si="7"/>
        <v>0</v>
      </c>
      <c r="I64" s="1" t="str">
        <f t="shared" si="2"/>
        <v>OK</v>
      </c>
      <c r="K64" s="131" t="str">
        <f t="shared" si="3"/>
        <v>x</v>
      </c>
    </row>
    <row r="65" spans="1:61" ht="15" customHeight="1" x14ac:dyDescent="0.25">
      <c r="A65" s="12">
        <v>1100145</v>
      </c>
      <c r="B65" s="3" t="s">
        <v>58</v>
      </c>
      <c r="C65" s="23">
        <v>7171</v>
      </c>
      <c r="D65" s="184">
        <v>0</v>
      </c>
      <c r="E65" s="1" t="s">
        <v>9</v>
      </c>
      <c r="F65" s="22">
        <f>D65*C65</f>
        <v>0</v>
      </c>
      <c r="G65" s="180">
        <v>0</v>
      </c>
      <c r="H65" s="23">
        <f t="shared" si="7"/>
        <v>0</v>
      </c>
      <c r="I65" s="1" t="str">
        <f t="shared" si="2"/>
        <v>OK</v>
      </c>
      <c r="K65" s="131" t="str">
        <f t="shared" si="3"/>
        <v>x</v>
      </c>
    </row>
    <row r="66" spans="1:61" ht="15" customHeight="1" x14ac:dyDescent="0.25">
      <c r="A66" s="12">
        <v>1100146</v>
      </c>
      <c r="B66" s="3" t="s">
        <v>59</v>
      </c>
      <c r="C66" s="23">
        <v>14811</v>
      </c>
      <c r="D66" s="184">
        <v>0</v>
      </c>
      <c r="E66" s="1" t="s">
        <v>9</v>
      </c>
      <c r="F66" s="22">
        <f t="shared" si="1"/>
        <v>0</v>
      </c>
      <c r="G66" s="180">
        <v>0</v>
      </c>
      <c r="H66" s="23">
        <f t="shared" si="7"/>
        <v>0</v>
      </c>
      <c r="I66" s="1" t="str">
        <f t="shared" si="2"/>
        <v>OK</v>
      </c>
      <c r="K66" s="131" t="str">
        <f t="shared" si="3"/>
        <v>x</v>
      </c>
    </row>
    <row r="67" spans="1:61" s="29" customFormat="1" ht="15" customHeight="1" x14ac:dyDescent="0.25">
      <c r="A67" s="12">
        <v>1101934</v>
      </c>
      <c r="B67" s="3" t="s">
        <v>85</v>
      </c>
      <c r="C67" s="23">
        <v>17293</v>
      </c>
      <c r="D67" s="184">
        <v>0</v>
      </c>
      <c r="E67" s="1" t="s">
        <v>9</v>
      </c>
      <c r="F67" s="22">
        <f t="shared" ref="F67:F70" si="11">D67*C67</f>
        <v>0</v>
      </c>
      <c r="G67" s="180">
        <v>0</v>
      </c>
      <c r="H67" s="23">
        <f t="shared" ref="H67:H70" si="12">G67*C67</f>
        <v>0</v>
      </c>
      <c r="I67" s="1" t="str">
        <f t="shared" ref="I67:I70" si="13">IF(D67=G67,"OK","ZMĚNA")</f>
        <v>OK</v>
      </c>
      <c r="J67" s="2"/>
      <c r="K67" s="131" t="str">
        <f t="shared" si="3"/>
        <v>x</v>
      </c>
      <c r="M67" s="4"/>
      <c r="AO67" s="2"/>
      <c r="AP67" s="5"/>
      <c r="AQ67" s="7"/>
      <c r="AR67" s="8"/>
      <c r="AW67" s="2"/>
      <c r="AX67" s="2"/>
      <c r="AY67" s="2"/>
      <c r="AZ67" s="2"/>
      <c r="BA67" s="2"/>
      <c r="BB67" s="2"/>
      <c r="BC67" s="2"/>
      <c r="BD67" s="2"/>
      <c r="BE67" s="2"/>
      <c r="BF67" s="2"/>
      <c r="BG67" s="2"/>
      <c r="BH67" s="2"/>
      <c r="BI67" s="2"/>
    </row>
    <row r="68" spans="1:61" s="29" customFormat="1" ht="15" customHeight="1" x14ac:dyDescent="0.25">
      <c r="A68" s="12">
        <v>1101935</v>
      </c>
      <c r="B68" s="3" t="s">
        <v>86</v>
      </c>
      <c r="C68" s="23">
        <v>11844</v>
      </c>
      <c r="D68" s="184">
        <v>0</v>
      </c>
      <c r="E68" s="1" t="s">
        <v>9</v>
      </c>
      <c r="F68" s="22">
        <f t="shared" si="11"/>
        <v>0</v>
      </c>
      <c r="G68" s="180">
        <v>0</v>
      </c>
      <c r="H68" s="23">
        <f t="shared" si="12"/>
        <v>0</v>
      </c>
      <c r="I68" s="1" t="str">
        <f t="shared" si="13"/>
        <v>OK</v>
      </c>
      <c r="J68" s="2"/>
      <c r="K68" s="131" t="str">
        <f t="shared" si="3"/>
        <v>x</v>
      </c>
      <c r="M68" s="4"/>
      <c r="AO68" s="2"/>
      <c r="AP68" s="5"/>
      <c r="AQ68" s="7"/>
      <c r="AR68" s="8"/>
      <c r="AW68" s="2"/>
      <c r="AX68" s="2"/>
      <c r="AY68" s="2"/>
      <c r="AZ68" s="2"/>
      <c r="BA68" s="2"/>
      <c r="BB68" s="2"/>
      <c r="BC68" s="2"/>
      <c r="BD68" s="2"/>
      <c r="BE68" s="2"/>
      <c r="BF68" s="2"/>
      <c r="BG68" s="2"/>
      <c r="BH68" s="2"/>
      <c r="BI68" s="2"/>
    </row>
    <row r="69" spans="1:61" s="29" customFormat="1" ht="15" customHeight="1" x14ac:dyDescent="0.25">
      <c r="A69" s="12">
        <v>1101936</v>
      </c>
      <c r="B69" s="3" t="s">
        <v>87</v>
      </c>
      <c r="C69" s="23">
        <v>418</v>
      </c>
      <c r="D69" s="184">
        <v>0</v>
      </c>
      <c r="E69" s="1" t="s">
        <v>9</v>
      </c>
      <c r="F69" s="22">
        <f t="shared" si="11"/>
        <v>0</v>
      </c>
      <c r="G69" s="180">
        <v>0</v>
      </c>
      <c r="H69" s="23">
        <f t="shared" si="12"/>
        <v>0</v>
      </c>
      <c r="I69" s="1" t="str">
        <f t="shared" si="13"/>
        <v>OK</v>
      </c>
      <c r="J69" s="2"/>
      <c r="K69" s="131" t="str">
        <f t="shared" si="3"/>
        <v>x</v>
      </c>
      <c r="M69" s="4"/>
      <c r="AO69" s="2"/>
      <c r="AP69" s="5"/>
      <c r="AQ69" s="7"/>
      <c r="AR69" s="8"/>
      <c r="AW69" s="2"/>
      <c r="AX69" s="2"/>
      <c r="AY69" s="2"/>
      <c r="AZ69" s="2"/>
      <c r="BA69" s="2"/>
      <c r="BB69" s="2"/>
      <c r="BC69" s="2"/>
      <c r="BD69" s="2"/>
      <c r="BE69" s="2"/>
      <c r="BF69" s="2"/>
      <c r="BG69" s="2"/>
      <c r="BH69" s="2"/>
      <c r="BI69" s="2"/>
    </row>
    <row r="70" spans="1:61" s="29" customFormat="1" ht="15" customHeight="1" x14ac:dyDescent="0.25">
      <c r="A70" s="12">
        <v>1101937</v>
      </c>
      <c r="B70" s="3" t="s">
        <v>88</v>
      </c>
      <c r="C70" s="23">
        <v>5691</v>
      </c>
      <c r="D70" s="184">
        <v>0</v>
      </c>
      <c r="E70" s="1" t="s">
        <v>9</v>
      </c>
      <c r="F70" s="22">
        <f t="shared" si="11"/>
        <v>0</v>
      </c>
      <c r="G70" s="180">
        <v>0</v>
      </c>
      <c r="H70" s="23">
        <f t="shared" si="12"/>
        <v>0</v>
      </c>
      <c r="I70" s="1" t="str">
        <f t="shared" si="13"/>
        <v>OK</v>
      </c>
      <c r="J70" s="2"/>
      <c r="K70" s="131" t="str">
        <f t="shared" si="3"/>
        <v>x</v>
      </c>
      <c r="M70" s="4"/>
      <c r="AO70" s="2"/>
      <c r="AP70" s="5"/>
      <c r="AQ70" s="7"/>
      <c r="AR70" s="8"/>
      <c r="AW70" s="2"/>
      <c r="AX70" s="2"/>
      <c r="AY70" s="2"/>
      <c r="AZ70" s="2"/>
      <c r="BA70" s="2"/>
      <c r="BB70" s="2"/>
      <c r="BC70" s="2"/>
      <c r="BD70" s="2"/>
      <c r="BE70" s="2"/>
      <c r="BF70" s="2"/>
      <c r="BG70" s="2"/>
      <c r="BH70" s="2"/>
      <c r="BI70" s="2"/>
    </row>
    <row r="71" spans="1:61" ht="15" customHeight="1" x14ac:dyDescent="0.25">
      <c r="A71" s="12">
        <v>1100147</v>
      </c>
      <c r="B71" s="3" t="s">
        <v>60</v>
      </c>
      <c r="C71" s="23">
        <v>16143</v>
      </c>
      <c r="D71" s="184">
        <v>0</v>
      </c>
      <c r="E71" s="1" t="s">
        <v>9</v>
      </c>
      <c r="F71" s="22">
        <f t="shared" si="1"/>
        <v>0</v>
      </c>
      <c r="G71" s="180">
        <v>0</v>
      </c>
      <c r="H71" s="23">
        <f t="shared" si="7"/>
        <v>0</v>
      </c>
      <c r="I71" s="1" t="str">
        <f t="shared" si="2"/>
        <v>OK</v>
      </c>
      <c r="K71" s="131" t="str">
        <f t="shared" si="3"/>
        <v>x</v>
      </c>
    </row>
    <row r="72" spans="1:61" ht="15" customHeight="1" x14ac:dyDescent="0.25">
      <c r="A72" s="12">
        <v>1100148</v>
      </c>
      <c r="B72" s="3" t="s">
        <v>61</v>
      </c>
      <c r="C72" s="23">
        <v>21294</v>
      </c>
      <c r="D72" s="184">
        <v>0</v>
      </c>
      <c r="E72" s="1" t="s">
        <v>9</v>
      </c>
      <c r="F72" s="22">
        <f t="shared" si="1"/>
        <v>0</v>
      </c>
      <c r="G72" s="180">
        <v>0</v>
      </c>
      <c r="H72" s="23">
        <f t="shared" si="7"/>
        <v>0</v>
      </c>
      <c r="I72" s="1" t="str">
        <f t="shared" si="2"/>
        <v>OK</v>
      </c>
      <c r="K72" s="131" t="str">
        <f t="shared" si="3"/>
        <v>x</v>
      </c>
    </row>
    <row r="73" spans="1:61" ht="15" customHeight="1" x14ac:dyDescent="0.25">
      <c r="A73" s="12">
        <v>1100149</v>
      </c>
      <c r="B73" s="3" t="s">
        <v>62</v>
      </c>
      <c r="C73" s="23">
        <v>31429</v>
      </c>
      <c r="D73" s="184">
        <v>0</v>
      </c>
      <c r="E73" s="1" t="s">
        <v>9</v>
      </c>
      <c r="F73" s="22">
        <f t="shared" si="1"/>
        <v>0</v>
      </c>
      <c r="G73" s="180">
        <v>0</v>
      </c>
      <c r="H73" s="23">
        <f t="shared" si="7"/>
        <v>0</v>
      </c>
      <c r="I73" s="1" t="str">
        <f t="shared" si="2"/>
        <v>OK</v>
      </c>
      <c r="K73" s="131" t="str">
        <f t="shared" si="3"/>
        <v>x</v>
      </c>
    </row>
    <row r="74" spans="1:61" ht="15" customHeight="1" x14ac:dyDescent="0.25">
      <c r="A74" s="12">
        <v>1100150</v>
      </c>
      <c r="B74" s="3" t="s">
        <v>63</v>
      </c>
      <c r="C74" s="23">
        <v>39418</v>
      </c>
      <c r="D74" s="184">
        <v>0</v>
      </c>
      <c r="E74" s="1" t="s">
        <v>9</v>
      </c>
      <c r="F74" s="22">
        <f t="shared" si="1"/>
        <v>0</v>
      </c>
      <c r="G74" s="180">
        <v>0</v>
      </c>
      <c r="H74" s="23">
        <f t="shared" si="7"/>
        <v>0</v>
      </c>
      <c r="I74" s="1" t="str">
        <f t="shared" si="2"/>
        <v>OK</v>
      </c>
      <c r="K74" s="131" t="str">
        <f t="shared" si="3"/>
        <v>x</v>
      </c>
    </row>
    <row r="75" spans="1:61" ht="15" customHeight="1" x14ac:dyDescent="0.25">
      <c r="A75" s="12">
        <v>1100151</v>
      </c>
      <c r="B75" s="3" t="s">
        <v>64</v>
      </c>
      <c r="C75" s="23">
        <v>44635</v>
      </c>
      <c r="D75" s="184">
        <v>0</v>
      </c>
      <c r="E75" s="1" t="s">
        <v>9</v>
      </c>
      <c r="F75" s="22">
        <f t="shared" si="1"/>
        <v>0</v>
      </c>
      <c r="G75" s="180">
        <v>0</v>
      </c>
      <c r="H75" s="23">
        <f t="shared" si="7"/>
        <v>0</v>
      </c>
      <c r="I75" s="1" t="str">
        <f t="shared" si="2"/>
        <v>OK</v>
      </c>
      <c r="K75" s="131" t="str">
        <f t="shared" si="3"/>
        <v>x</v>
      </c>
    </row>
    <row r="76" spans="1:61" ht="15" customHeight="1" x14ac:dyDescent="0.25">
      <c r="A76" s="12">
        <v>1100152</v>
      </c>
      <c r="B76" s="3" t="s">
        <v>65</v>
      </c>
      <c r="C76" s="23">
        <v>48082</v>
      </c>
      <c r="D76" s="184">
        <v>0</v>
      </c>
      <c r="E76" s="1" t="s">
        <v>9</v>
      </c>
      <c r="F76" s="22">
        <f t="shared" si="1"/>
        <v>0</v>
      </c>
      <c r="G76" s="180">
        <v>0</v>
      </c>
      <c r="H76" s="23">
        <f t="shared" si="7"/>
        <v>0</v>
      </c>
      <c r="I76" s="1" t="str">
        <f t="shared" si="2"/>
        <v>OK</v>
      </c>
      <c r="K76" s="131" t="str">
        <f t="shared" si="3"/>
        <v>x</v>
      </c>
    </row>
    <row r="77" spans="1:61" s="14" customFormat="1" ht="15" customHeight="1" x14ac:dyDescent="0.25">
      <c r="A77" s="21">
        <v>1100153</v>
      </c>
      <c r="B77" s="13" t="s">
        <v>5</v>
      </c>
      <c r="C77" s="25">
        <v>19684</v>
      </c>
      <c r="D77" s="184">
        <v>0</v>
      </c>
      <c r="E77" s="15" t="s">
        <v>9</v>
      </c>
      <c r="F77" s="22">
        <f t="shared" si="1"/>
        <v>0</v>
      </c>
      <c r="G77" s="180">
        <v>0</v>
      </c>
      <c r="H77" s="23">
        <f t="shared" si="7"/>
        <v>0</v>
      </c>
      <c r="I77" s="1" t="str">
        <f t="shared" si="2"/>
        <v>OK</v>
      </c>
      <c r="J77" s="16"/>
      <c r="K77" s="131" t="str">
        <f t="shared" si="3"/>
        <v>x</v>
      </c>
      <c r="M77" s="17"/>
      <c r="AO77" s="16"/>
      <c r="AP77" s="18"/>
      <c r="AQ77" s="19"/>
      <c r="AR77" s="20"/>
      <c r="AW77" s="16"/>
      <c r="AX77" s="16"/>
      <c r="AY77" s="16"/>
      <c r="AZ77" s="16"/>
      <c r="BA77" s="16"/>
      <c r="BB77" s="16"/>
      <c r="BC77" s="16"/>
      <c r="BD77" s="16"/>
      <c r="BE77" s="16"/>
      <c r="BF77" s="16"/>
      <c r="BG77" s="16"/>
      <c r="BH77" s="16"/>
      <c r="BI77" s="16"/>
    </row>
    <row r="78" spans="1:61" s="14" customFormat="1" ht="15" customHeight="1" x14ac:dyDescent="0.25">
      <c r="A78" s="21">
        <v>1100154</v>
      </c>
      <c r="B78" s="13" t="s">
        <v>7</v>
      </c>
      <c r="C78" s="25">
        <v>28223</v>
      </c>
      <c r="D78" s="184">
        <v>0</v>
      </c>
      <c r="E78" s="15" t="s">
        <v>9</v>
      </c>
      <c r="F78" s="22">
        <f t="shared" si="1"/>
        <v>0</v>
      </c>
      <c r="G78" s="180">
        <v>0</v>
      </c>
      <c r="H78" s="23">
        <f t="shared" si="7"/>
        <v>0</v>
      </c>
      <c r="I78" s="1" t="str">
        <f t="shared" si="2"/>
        <v>OK</v>
      </c>
      <c r="J78" s="16"/>
      <c r="K78" s="131" t="str">
        <f t="shared" si="3"/>
        <v>x</v>
      </c>
      <c r="M78" s="17"/>
      <c r="AO78" s="16"/>
      <c r="AP78" s="18"/>
      <c r="AQ78" s="19"/>
      <c r="AR78" s="20"/>
      <c r="AW78" s="16"/>
      <c r="AX78" s="16"/>
      <c r="AY78" s="16"/>
      <c r="AZ78" s="16"/>
      <c r="BA78" s="16"/>
      <c r="BB78" s="16"/>
      <c r="BC78" s="16"/>
      <c r="BD78" s="16"/>
      <c r="BE78" s="16"/>
      <c r="BF78" s="16"/>
      <c r="BG78" s="16"/>
      <c r="BH78" s="16"/>
      <c r="BI78" s="16"/>
    </row>
    <row r="79" spans="1:61" s="14" customFormat="1" ht="15" customHeight="1" x14ac:dyDescent="0.25">
      <c r="A79" s="21">
        <v>1100155</v>
      </c>
      <c r="B79" s="13" t="s">
        <v>66</v>
      </c>
      <c r="C79" s="25">
        <v>37355</v>
      </c>
      <c r="D79" s="184">
        <v>0</v>
      </c>
      <c r="E79" s="15" t="s">
        <v>9</v>
      </c>
      <c r="F79" s="22">
        <f t="shared" si="1"/>
        <v>0</v>
      </c>
      <c r="G79" s="180">
        <v>0</v>
      </c>
      <c r="H79" s="23">
        <f t="shared" si="7"/>
        <v>0</v>
      </c>
      <c r="I79" s="1" t="str">
        <f t="shared" si="2"/>
        <v>OK</v>
      </c>
      <c r="J79" s="16"/>
      <c r="K79" s="131" t="str">
        <f t="shared" si="3"/>
        <v>x</v>
      </c>
      <c r="M79" s="17"/>
      <c r="AO79" s="16"/>
      <c r="AP79" s="18"/>
      <c r="AQ79" s="19"/>
      <c r="AR79" s="20"/>
      <c r="AW79" s="16"/>
      <c r="AX79" s="16"/>
      <c r="AY79" s="16"/>
      <c r="AZ79" s="16"/>
      <c r="BA79" s="16"/>
      <c r="BB79" s="16"/>
      <c r="BC79" s="16"/>
      <c r="BD79" s="16"/>
      <c r="BE79" s="16"/>
      <c r="BF79" s="16"/>
      <c r="BG79" s="16"/>
      <c r="BH79" s="16"/>
      <c r="BI79" s="16"/>
    </row>
    <row r="80" spans="1:61" ht="15" customHeight="1" x14ac:dyDescent="0.25">
      <c r="A80" s="12">
        <v>1100156</v>
      </c>
      <c r="B80" s="3" t="s">
        <v>6</v>
      </c>
      <c r="C80" s="23">
        <v>15000</v>
      </c>
      <c r="D80" s="184">
        <v>0</v>
      </c>
      <c r="E80" s="1" t="s">
        <v>9</v>
      </c>
      <c r="F80" s="22">
        <f t="shared" si="1"/>
        <v>0</v>
      </c>
      <c r="G80" s="180">
        <v>0</v>
      </c>
      <c r="H80" s="23">
        <f t="shared" si="7"/>
        <v>0</v>
      </c>
      <c r="I80" s="1" t="str">
        <f t="shared" si="2"/>
        <v>OK</v>
      </c>
      <c r="K80" s="131" t="str">
        <f t="shared" si="3"/>
        <v>x</v>
      </c>
    </row>
    <row r="81" spans="1:61" ht="15" customHeight="1" x14ac:dyDescent="0.25">
      <c r="A81" s="12">
        <v>1100157</v>
      </c>
      <c r="B81" s="3" t="s">
        <v>8</v>
      </c>
      <c r="C81" s="23">
        <v>5500</v>
      </c>
      <c r="D81" s="184">
        <v>0</v>
      </c>
      <c r="E81" s="1" t="s">
        <v>9</v>
      </c>
      <c r="F81" s="22">
        <f t="shared" si="1"/>
        <v>0</v>
      </c>
      <c r="G81" s="180">
        <v>0</v>
      </c>
      <c r="H81" s="23">
        <f t="shared" si="7"/>
        <v>0</v>
      </c>
      <c r="I81" s="1" t="str">
        <f t="shared" si="2"/>
        <v>OK</v>
      </c>
      <c r="K81" s="131" t="str">
        <f t="shared" si="3"/>
        <v>x</v>
      </c>
    </row>
    <row r="82" spans="1:61" x14ac:dyDescent="0.25">
      <c r="A82" s="12">
        <v>1100158</v>
      </c>
      <c r="B82" s="3" t="s">
        <v>0</v>
      </c>
      <c r="C82" s="23">
        <v>3000</v>
      </c>
      <c r="D82" s="184">
        <v>0</v>
      </c>
      <c r="E82" s="1" t="s">
        <v>9</v>
      </c>
      <c r="F82" s="22">
        <f t="shared" si="1"/>
        <v>0</v>
      </c>
      <c r="G82" s="180">
        <v>0</v>
      </c>
      <c r="H82" s="23">
        <f t="shared" si="7"/>
        <v>0</v>
      </c>
      <c r="I82" s="1" t="str">
        <f t="shared" si="2"/>
        <v>OK</v>
      </c>
      <c r="K82" s="131" t="str">
        <f t="shared" si="3"/>
        <v>x</v>
      </c>
    </row>
    <row r="83" spans="1:61" ht="15" customHeight="1" x14ac:dyDescent="0.25">
      <c r="A83" s="12">
        <v>1100159</v>
      </c>
      <c r="B83" s="3" t="s">
        <v>1</v>
      </c>
      <c r="C83" s="23">
        <v>6500</v>
      </c>
      <c r="D83" s="184">
        <v>0</v>
      </c>
      <c r="E83" s="1" t="s">
        <v>9</v>
      </c>
      <c r="F83" s="22">
        <f t="shared" si="1"/>
        <v>0</v>
      </c>
      <c r="G83" s="180">
        <v>0</v>
      </c>
      <c r="H83" s="23">
        <f t="shared" si="7"/>
        <v>0</v>
      </c>
      <c r="I83" s="1" t="str">
        <f t="shared" si="2"/>
        <v>OK</v>
      </c>
      <c r="K83" s="131" t="str">
        <f t="shared" si="3"/>
        <v>x</v>
      </c>
    </row>
    <row r="84" spans="1:61" x14ac:dyDescent="0.25">
      <c r="A84" s="12">
        <v>1100160</v>
      </c>
      <c r="B84" s="3" t="s">
        <v>72</v>
      </c>
      <c r="C84" s="23">
        <v>2800</v>
      </c>
      <c r="D84" s="184">
        <v>0</v>
      </c>
      <c r="E84" s="1" t="s">
        <v>9</v>
      </c>
      <c r="F84" s="22">
        <f t="shared" si="1"/>
        <v>0</v>
      </c>
      <c r="G84" s="180">
        <v>0</v>
      </c>
      <c r="H84" s="23">
        <f t="shared" si="7"/>
        <v>0</v>
      </c>
      <c r="I84" s="1" t="str">
        <f t="shared" si="2"/>
        <v>OK</v>
      </c>
      <c r="K84" s="131" t="str">
        <f t="shared" si="3"/>
        <v>x</v>
      </c>
    </row>
    <row r="85" spans="1:61" x14ac:dyDescent="0.25">
      <c r="A85" s="12">
        <v>1100162</v>
      </c>
      <c r="B85" s="3" t="s">
        <v>2</v>
      </c>
      <c r="C85" s="23">
        <v>4000</v>
      </c>
      <c r="D85" s="184">
        <v>0</v>
      </c>
      <c r="E85" s="1" t="s">
        <v>9</v>
      </c>
      <c r="F85" s="22">
        <f t="shared" si="1"/>
        <v>0</v>
      </c>
      <c r="G85" s="180">
        <v>0</v>
      </c>
      <c r="H85" s="23">
        <f t="shared" si="7"/>
        <v>0</v>
      </c>
      <c r="I85" s="1" t="str">
        <f t="shared" si="2"/>
        <v>OK</v>
      </c>
      <c r="K85" s="131" t="str">
        <f t="shared" si="3"/>
        <v>x</v>
      </c>
    </row>
    <row r="86" spans="1:61" s="29" customFormat="1" x14ac:dyDescent="0.25">
      <c r="A86" s="12">
        <v>1100163</v>
      </c>
      <c r="B86" s="13" t="s">
        <v>89</v>
      </c>
      <c r="C86" s="23">
        <v>2000</v>
      </c>
      <c r="D86" s="184">
        <v>0</v>
      </c>
      <c r="E86" s="1" t="s">
        <v>9</v>
      </c>
      <c r="F86" s="22">
        <f t="shared" ref="F86" si="14">D86*C86</f>
        <v>0</v>
      </c>
      <c r="G86" s="180">
        <v>0</v>
      </c>
      <c r="H86" s="23">
        <f t="shared" ref="H86" si="15">G86*C86</f>
        <v>0</v>
      </c>
      <c r="I86" s="1" t="str">
        <f t="shared" ref="I86" si="16">IF(D86=G86,"OK","ZMĚNA")</f>
        <v>OK</v>
      </c>
      <c r="J86" s="2"/>
      <c r="K86" s="131" t="str">
        <f t="shared" si="3"/>
        <v>x</v>
      </c>
      <c r="M86" s="4"/>
      <c r="AO86" s="2"/>
      <c r="AP86" s="5"/>
      <c r="AQ86" s="7"/>
      <c r="AR86" s="8"/>
      <c r="AW86" s="2"/>
      <c r="AX86" s="2"/>
      <c r="AY86" s="2"/>
      <c r="AZ86" s="2"/>
      <c r="BA86" s="2"/>
      <c r="BB86" s="2"/>
      <c r="BC86" s="2"/>
      <c r="BD86" s="2"/>
      <c r="BE86" s="2"/>
      <c r="BF86" s="2"/>
      <c r="BG86" s="2"/>
      <c r="BH86" s="2"/>
      <c r="BI86" s="2"/>
    </row>
    <row r="87" spans="1:61" s="29" customFormat="1" x14ac:dyDescent="0.25">
      <c r="A87" s="12">
        <v>1101778</v>
      </c>
      <c r="B87" s="3" t="s">
        <v>90</v>
      </c>
      <c r="C87" s="23">
        <v>500</v>
      </c>
      <c r="D87" s="184">
        <v>0</v>
      </c>
      <c r="E87" s="1" t="s">
        <v>9</v>
      </c>
      <c r="F87" s="22">
        <f t="shared" ref="F87:F88" si="17">D87*C87</f>
        <v>0</v>
      </c>
      <c r="G87" s="180">
        <v>0</v>
      </c>
      <c r="H87" s="23">
        <f t="shared" ref="H87:H88" si="18">G87*C87</f>
        <v>0</v>
      </c>
      <c r="I87" s="1" t="str">
        <f t="shared" ref="I87:I88" si="19">IF(D87=G87,"OK","ZMĚNA")</f>
        <v>OK</v>
      </c>
      <c r="J87" s="2"/>
      <c r="K87" s="131" t="str">
        <f t="shared" si="3"/>
        <v>x</v>
      </c>
      <c r="M87" s="4"/>
      <c r="AO87" s="2"/>
      <c r="AP87" s="5"/>
      <c r="AQ87" s="7"/>
      <c r="AR87" s="8"/>
      <c r="AW87" s="2"/>
      <c r="AX87" s="2"/>
      <c r="AY87" s="2"/>
      <c r="AZ87" s="2"/>
      <c r="BA87" s="2"/>
      <c r="BB87" s="2"/>
      <c r="BC87" s="2"/>
      <c r="BD87" s="2"/>
      <c r="BE87" s="2"/>
      <c r="BF87" s="2"/>
      <c r="BG87" s="2"/>
      <c r="BH87" s="2"/>
      <c r="BI87" s="2"/>
    </row>
    <row r="88" spans="1:61" s="29" customFormat="1" x14ac:dyDescent="0.25">
      <c r="A88" s="12">
        <v>1101940</v>
      </c>
      <c r="B88" s="3" t="s">
        <v>91</v>
      </c>
      <c r="C88" s="23">
        <v>3150</v>
      </c>
      <c r="D88" s="184">
        <v>0</v>
      </c>
      <c r="E88" s="1" t="s">
        <v>9</v>
      </c>
      <c r="F88" s="22">
        <f t="shared" si="17"/>
        <v>0</v>
      </c>
      <c r="G88" s="180">
        <v>0</v>
      </c>
      <c r="H88" s="23">
        <f t="shared" si="18"/>
        <v>0</v>
      </c>
      <c r="I88" s="1" t="str">
        <f t="shared" si="19"/>
        <v>OK</v>
      </c>
      <c r="J88" s="2"/>
      <c r="K88" s="131" t="str">
        <f t="shared" si="3"/>
        <v>x</v>
      </c>
      <c r="M88" s="4"/>
      <c r="AO88" s="2"/>
      <c r="AP88" s="5"/>
      <c r="AQ88" s="7"/>
      <c r="AR88" s="8"/>
      <c r="AW88" s="2"/>
      <c r="AX88" s="2"/>
      <c r="AY88" s="2"/>
      <c r="AZ88" s="2"/>
      <c r="BA88" s="2"/>
      <c r="BB88" s="2"/>
      <c r="BC88" s="2"/>
      <c r="BD88" s="2"/>
      <c r="BE88" s="2"/>
      <c r="BF88" s="2"/>
      <c r="BG88" s="2"/>
      <c r="BH88" s="2"/>
      <c r="BI88" s="2"/>
    </row>
    <row r="89" spans="1:61" x14ac:dyDescent="0.25">
      <c r="A89" s="12">
        <v>1100164</v>
      </c>
      <c r="B89" s="3" t="s">
        <v>92</v>
      </c>
      <c r="C89" s="23">
        <v>378</v>
      </c>
      <c r="D89" s="184">
        <v>0</v>
      </c>
      <c r="E89" s="1" t="s">
        <v>9</v>
      </c>
      <c r="F89" s="22">
        <f t="shared" si="1"/>
        <v>0</v>
      </c>
      <c r="G89" s="180">
        <v>0</v>
      </c>
      <c r="H89" s="23">
        <f t="shared" si="7"/>
        <v>0</v>
      </c>
      <c r="I89" s="1" t="str">
        <f t="shared" si="2"/>
        <v>OK</v>
      </c>
      <c r="K89" s="131" t="str">
        <f t="shared" si="3"/>
        <v>x</v>
      </c>
    </row>
    <row r="90" spans="1:61" s="29" customFormat="1" x14ac:dyDescent="0.25">
      <c r="A90" s="12">
        <v>1100165</v>
      </c>
      <c r="B90" s="13" t="s">
        <v>93</v>
      </c>
      <c r="C90" s="23">
        <v>818</v>
      </c>
      <c r="D90" s="184">
        <v>0</v>
      </c>
      <c r="E90" s="1" t="s">
        <v>9</v>
      </c>
      <c r="F90" s="22">
        <f t="shared" ref="F90:F92" si="20">D90*C90</f>
        <v>0</v>
      </c>
      <c r="G90" s="180">
        <v>0</v>
      </c>
      <c r="H90" s="23">
        <f t="shared" ref="H90:H92" si="21">G90*C90</f>
        <v>0</v>
      </c>
      <c r="I90" s="1" t="str">
        <f t="shared" ref="I90:I92" si="22">IF(D90=G90,"OK","ZMĚNA")</f>
        <v>OK</v>
      </c>
      <c r="J90" s="2"/>
      <c r="K90" s="131" t="str">
        <f t="shared" si="3"/>
        <v>x</v>
      </c>
      <c r="M90" s="4"/>
      <c r="AO90" s="2"/>
      <c r="AP90" s="5"/>
      <c r="AQ90" s="7"/>
      <c r="AR90" s="8"/>
      <c r="AW90" s="2"/>
      <c r="AX90" s="2"/>
      <c r="AY90" s="2"/>
      <c r="AZ90" s="2"/>
      <c r="BA90" s="2"/>
      <c r="BB90" s="2"/>
      <c r="BC90" s="2"/>
      <c r="BD90" s="2"/>
      <c r="BE90" s="2"/>
      <c r="BF90" s="2"/>
      <c r="BG90" s="2"/>
      <c r="BH90" s="2"/>
      <c r="BI90" s="2"/>
    </row>
    <row r="91" spans="1:61" s="29" customFormat="1" x14ac:dyDescent="0.25">
      <c r="A91" s="12">
        <v>1101941</v>
      </c>
      <c r="B91" s="13" t="s">
        <v>94</v>
      </c>
      <c r="C91" s="23">
        <v>1478</v>
      </c>
      <c r="D91" s="184">
        <v>0</v>
      </c>
      <c r="E91" s="1" t="s">
        <v>9</v>
      </c>
      <c r="F91" s="22">
        <f t="shared" si="20"/>
        <v>0</v>
      </c>
      <c r="G91" s="180">
        <v>0</v>
      </c>
      <c r="H91" s="23">
        <f t="shared" si="21"/>
        <v>0</v>
      </c>
      <c r="I91" s="1" t="str">
        <f t="shared" si="22"/>
        <v>OK</v>
      </c>
      <c r="J91" s="2"/>
      <c r="K91" s="131" t="str">
        <f t="shared" si="3"/>
        <v>x</v>
      </c>
      <c r="M91" s="4"/>
      <c r="AO91" s="2"/>
      <c r="AP91" s="5"/>
      <c r="AQ91" s="7"/>
      <c r="AR91" s="8"/>
      <c r="AW91" s="2"/>
      <c r="AX91" s="2"/>
      <c r="AY91" s="2"/>
      <c r="AZ91" s="2"/>
      <c r="BA91" s="2"/>
      <c r="BB91" s="2"/>
      <c r="BC91" s="2"/>
      <c r="BD91" s="2"/>
      <c r="BE91" s="2"/>
      <c r="BF91" s="2"/>
      <c r="BG91" s="2"/>
      <c r="BH91" s="2"/>
      <c r="BI91" s="2"/>
    </row>
    <row r="92" spans="1:61" s="29" customFormat="1" x14ac:dyDescent="0.25">
      <c r="A92" s="12">
        <v>1101942</v>
      </c>
      <c r="B92" s="13" t="s">
        <v>95</v>
      </c>
      <c r="C92" s="23">
        <v>2358</v>
      </c>
      <c r="D92" s="184">
        <v>0</v>
      </c>
      <c r="E92" s="1" t="s">
        <v>9</v>
      </c>
      <c r="F92" s="22">
        <f t="shared" si="20"/>
        <v>0</v>
      </c>
      <c r="G92" s="180">
        <v>0</v>
      </c>
      <c r="H92" s="23">
        <f t="shared" si="21"/>
        <v>0</v>
      </c>
      <c r="I92" s="1" t="str">
        <f t="shared" si="22"/>
        <v>OK</v>
      </c>
      <c r="J92" s="2"/>
      <c r="K92" s="131" t="str">
        <f t="shared" si="3"/>
        <v>x</v>
      </c>
      <c r="M92" s="4"/>
      <c r="AO92" s="2"/>
      <c r="AP92" s="5"/>
      <c r="AQ92" s="7"/>
      <c r="AR92" s="8"/>
      <c r="AW92" s="2"/>
      <c r="AX92" s="2"/>
      <c r="AY92" s="2"/>
      <c r="AZ92" s="2"/>
      <c r="BA92" s="2"/>
      <c r="BB92" s="2"/>
      <c r="BC92" s="2"/>
      <c r="BD92" s="2"/>
      <c r="BE92" s="2"/>
      <c r="BF92" s="2"/>
      <c r="BG92" s="2"/>
      <c r="BH92" s="2"/>
      <c r="BI92" s="2"/>
    </row>
    <row r="93" spans="1:61" x14ac:dyDescent="0.25">
      <c r="A93" s="12">
        <v>1100166</v>
      </c>
      <c r="B93" s="3" t="s">
        <v>107</v>
      </c>
      <c r="C93" s="23">
        <v>2250</v>
      </c>
      <c r="D93" s="184">
        <v>0</v>
      </c>
      <c r="E93" s="1" t="s">
        <v>9</v>
      </c>
      <c r="F93" s="22">
        <f t="shared" si="1"/>
        <v>0</v>
      </c>
      <c r="G93" s="180">
        <v>0</v>
      </c>
      <c r="H93" s="23">
        <f t="shared" si="7"/>
        <v>0</v>
      </c>
      <c r="I93" s="1" t="str">
        <f t="shared" si="2"/>
        <v>OK</v>
      </c>
      <c r="K93" s="131" t="str">
        <f t="shared" si="3"/>
        <v>x</v>
      </c>
    </row>
    <row r="94" spans="1:61" ht="15" customHeight="1" x14ac:dyDescent="0.25">
      <c r="A94" s="12">
        <v>1100167</v>
      </c>
      <c r="B94" s="3" t="s">
        <v>108</v>
      </c>
      <c r="C94" s="23">
        <v>1625</v>
      </c>
      <c r="D94" s="184">
        <v>0</v>
      </c>
      <c r="E94" s="1" t="s">
        <v>9</v>
      </c>
      <c r="F94" s="22">
        <f t="shared" si="1"/>
        <v>0</v>
      </c>
      <c r="G94" s="180">
        <v>0</v>
      </c>
      <c r="H94" s="23">
        <f t="shared" si="7"/>
        <v>0</v>
      </c>
      <c r="I94" s="1" t="str">
        <f t="shared" si="2"/>
        <v>OK</v>
      </c>
      <c r="K94" s="131" t="str">
        <f t="shared" si="3"/>
        <v>x</v>
      </c>
    </row>
    <row r="95" spans="1:61" s="29" customFormat="1" ht="15" customHeight="1" x14ac:dyDescent="0.25">
      <c r="A95" s="12">
        <v>1101943</v>
      </c>
      <c r="B95" s="13" t="s">
        <v>96</v>
      </c>
      <c r="C95" s="23">
        <v>3000</v>
      </c>
      <c r="D95" s="184">
        <v>0</v>
      </c>
      <c r="E95" s="1" t="s">
        <v>9</v>
      </c>
      <c r="F95" s="22">
        <f t="shared" ref="F95" si="23">D95*C95</f>
        <v>0</v>
      </c>
      <c r="G95" s="180">
        <v>0</v>
      </c>
      <c r="H95" s="23">
        <f t="shared" ref="H95" si="24">G95*C95</f>
        <v>0</v>
      </c>
      <c r="I95" s="1" t="str">
        <f t="shared" ref="I95" si="25">IF(D95=G95,"OK","ZMĚNA")</f>
        <v>OK</v>
      </c>
      <c r="J95" s="2"/>
      <c r="K95" s="131" t="str">
        <f t="shared" si="3"/>
        <v>x</v>
      </c>
      <c r="M95" s="4"/>
      <c r="AO95" s="2"/>
      <c r="AP95" s="5"/>
      <c r="AQ95" s="7"/>
      <c r="AR95" s="8"/>
      <c r="AW95" s="2"/>
      <c r="AX95" s="2"/>
      <c r="AY95" s="2"/>
      <c r="AZ95" s="2"/>
      <c r="BA95" s="2"/>
      <c r="BB95" s="2"/>
      <c r="BC95" s="2"/>
      <c r="BD95" s="2"/>
      <c r="BE95" s="2"/>
      <c r="BF95" s="2"/>
      <c r="BG95" s="2"/>
      <c r="BH95" s="2"/>
      <c r="BI95" s="2"/>
    </row>
    <row r="96" spans="1:61" s="29" customFormat="1" ht="15" customHeight="1" x14ac:dyDescent="0.25">
      <c r="A96" s="12">
        <v>1100171</v>
      </c>
      <c r="B96" s="3" t="s">
        <v>97</v>
      </c>
      <c r="C96" s="23">
        <v>4200</v>
      </c>
      <c r="D96" s="184">
        <v>0</v>
      </c>
      <c r="E96" s="1" t="s">
        <v>9</v>
      </c>
      <c r="F96" s="22">
        <f>D96*C96</f>
        <v>0</v>
      </c>
      <c r="G96" s="180">
        <v>0</v>
      </c>
      <c r="H96" s="23">
        <f t="shared" si="7"/>
        <v>0</v>
      </c>
      <c r="I96" s="1" t="str">
        <f t="shared" si="2"/>
        <v>OK</v>
      </c>
      <c r="J96" s="2"/>
      <c r="K96" s="131" t="str">
        <f t="shared" si="3"/>
        <v>x</v>
      </c>
      <c r="M96" s="4"/>
      <c r="AO96" s="2"/>
      <c r="AP96" s="5"/>
      <c r="AQ96" s="7"/>
      <c r="AR96" s="8"/>
      <c r="AW96" s="2"/>
      <c r="AX96" s="2"/>
      <c r="AY96" s="2"/>
      <c r="AZ96" s="2"/>
      <c r="BA96" s="2"/>
      <c r="BB96" s="2"/>
      <c r="BC96" s="2"/>
      <c r="BD96" s="2"/>
      <c r="BE96" s="2"/>
      <c r="BF96" s="2"/>
      <c r="BG96" s="2"/>
      <c r="BH96" s="2"/>
      <c r="BI96" s="2"/>
    </row>
    <row r="97" spans="1:61" x14ac:dyDescent="0.25">
      <c r="A97" s="12">
        <v>1100172</v>
      </c>
      <c r="B97" s="11" t="s">
        <v>99</v>
      </c>
      <c r="C97" s="26">
        <v>470</v>
      </c>
      <c r="D97" s="184">
        <v>0</v>
      </c>
      <c r="E97" s="1" t="s">
        <v>9</v>
      </c>
      <c r="F97" s="22">
        <f t="shared" si="1"/>
        <v>0</v>
      </c>
      <c r="G97" s="180">
        <v>0</v>
      </c>
      <c r="H97" s="23">
        <f t="shared" si="7"/>
        <v>0</v>
      </c>
      <c r="I97" s="1" t="str">
        <f t="shared" si="2"/>
        <v>OK</v>
      </c>
      <c r="K97" s="131" t="str">
        <f t="shared" si="3"/>
        <v>x</v>
      </c>
    </row>
    <row r="98" spans="1:61" x14ac:dyDescent="0.25">
      <c r="A98" s="12">
        <v>1100173</v>
      </c>
      <c r="B98" s="11" t="s">
        <v>98</v>
      </c>
      <c r="C98" s="26">
        <v>700</v>
      </c>
      <c r="D98" s="184">
        <v>0</v>
      </c>
      <c r="E98" s="1" t="s">
        <v>9</v>
      </c>
      <c r="F98" s="22">
        <f t="shared" si="1"/>
        <v>0</v>
      </c>
      <c r="G98" s="180">
        <v>0</v>
      </c>
      <c r="H98" s="23">
        <f t="shared" ref="H98:H102" si="26">G98*C98</f>
        <v>0</v>
      </c>
      <c r="I98" s="1" t="str">
        <f t="shared" si="2"/>
        <v>OK</v>
      </c>
      <c r="K98" s="131" t="str">
        <f t="shared" si="3"/>
        <v>x</v>
      </c>
    </row>
    <row r="99" spans="1:61" ht="14.25" customHeight="1" x14ac:dyDescent="0.25">
      <c r="A99" s="12">
        <v>1100174</v>
      </c>
      <c r="B99" s="10" t="s">
        <v>100</v>
      </c>
      <c r="C99" s="26">
        <v>3000</v>
      </c>
      <c r="D99" s="184">
        <v>0</v>
      </c>
      <c r="E99" s="1" t="s">
        <v>9</v>
      </c>
      <c r="F99" s="22">
        <f t="shared" ref="F99:F102" si="27">D99*C99</f>
        <v>0</v>
      </c>
      <c r="G99" s="180">
        <v>0</v>
      </c>
      <c r="H99" s="23">
        <f t="shared" si="26"/>
        <v>0</v>
      </c>
      <c r="I99" s="1" t="str">
        <f t="shared" ref="I99:I102" si="28">IF(D99=G99,"OK","ZMĚNA")</f>
        <v>OK</v>
      </c>
      <c r="K99" s="131" t="str">
        <f t="shared" ref="K99:K126" si="29">IF(D99+G99=0,"x","tisk")</f>
        <v>x</v>
      </c>
    </row>
    <row r="100" spans="1:61" x14ac:dyDescent="0.25">
      <c r="A100" s="12">
        <v>1100175</v>
      </c>
      <c r="B100" s="9" t="s">
        <v>101</v>
      </c>
      <c r="C100" s="26">
        <v>3900</v>
      </c>
      <c r="D100" s="184">
        <v>0</v>
      </c>
      <c r="E100" s="1" t="s">
        <v>9</v>
      </c>
      <c r="F100" s="22">
        <f t="shared" si="27"/>
        <v>0</v>
      </c>
      <c r="G100" s="180">
        <v>0</v>
      </c>
      <c r="H100" s="23">
        <f t="shared" si="26"/>
        <v>0</v>
      </c>
      <c r="I100" s="1" t="str">
        <f t="shared" si="28"/>
        <v>OK</v>
      </c>
      <c r="K100" s="131" t="str">
        <f t="shared" si="29"/>
        <v>x</v>
      </c>
    </row>
    <row r="101" spans="1:61" x14ac:dyDescent="0.25">
      <c r="A101" s="12">
        <v>1100176</v>
      </c>
      <c r="B101" s="9" t="s">
        <v>105</v>
      </c>
      <c r="C101" s="26">
        <v>950</v>
      </c>
      <c r="D101" s="184">
        <v>0</v>
      </c>
      <c r="E101" s="1" t="s">
        <v>9</v>
      </c>
      <c r="F101" s="22">
        <f t="shared" si="27"/>
        <v>0</v>
      </c>
      <c r="G101" s="180">
        <v>0</v>
      </c>
      <c r="H101" s="23">
        <f t="shared" si="26"/>
        <v>0</v>
      </c>
      <c r="I101" s="1" t="str">
        <f t="shared" si="28"/>
        <v>OK</v>
      </c>
      <c r="K101" s="131" t="str">
        <f t="shared" si="29"/>
        <v>x</v>
      </c>
    </row>
    <row r="102" spans="1:61" x14ac:dyDescent="0.25">
      <c r="A102" s="12">
        <v>1100177</v>
      </c>
      <c r="B102" s="9" t="s">
        <v>106</v>
      </c>
      <c r="C102" s="26">
        <v>1550</v>
      </c>
      <c r="D102" s="184">
        <v>0</v>
      </c>
      <c r="E102" s="1" t="s">
        <v>9</v>
      </c>
      <c r="F102" s="22">
        <f t="shared" si="27"/>
        <v>0</v>
      </c>
      <c r="G102" s="180">
        <v>0</v>
      </c>
      <c r="H102" s="23">
        <f t="shared" si="26"/>
        <v>0</v>
      </c>
      <c r="I102" s="1" t="str">
        <f t="shared" si="28"/>
        <v>OK</v>
      </c>
      <c r="K102" s="131" t="str">
        <f t="shared" si="29"/>
        <v>x</v>
      </c>
    </row>
    <row r="103" spans="1:61" s="29" customFormat="1" x14ac:dyDescent="0.25">
      <c r="A103" s="12">
        <v>1100810</v>
      </c>
      <c r="B103" s="10" t="s">
        <v>102</v>
      </c>
      <c r="C103" s="26">
        <v>250</v>
      </c>
      <c r="D103" s="184">
        <v>0</v>
      </c>
      <c r="E103" s="1" t="s">
        <v>9</v>
      </c>
      <c r="F103" s="22">
        <f t="shared" ref="F103" si="30">D103*C103</f>
        <v>0</v>
      </c>
      <c r="G103" s="180">
        <v>0</v>
      </c>
      <c r="H103" s="23">
        <f t="shared" ref="H103" si="31">G103*C103</f>
        <v>0</v>
      </c>
      <c r="I103" s="1" t="str">
        <f t="shared" ref="I103" si="32">IF(D103=G103,"OK","ZMĚNA")</f>
        <v>OK</v>
      </c>
      <c r="J103" s="2"/>
      <c r="K103" s="131" t="str">
        <f t="shared" si="29"/>
        <v>x</v>
      </c>
      <c r="M103" s="4"/>
      <c r="AO103" s="2"/>
      <c r="AP103" s="5"/>
      <c r="AQ103" s="7"/>
      <c r="AR103" s="8"/>
      <c r="AW103" s="2"/>
      <c r="AX103" s="2"/>
      <c r="AY103" s="2"/>
      <c r="AZ103" s="2"/>
      <c r="BA103" s="2"/>
      <c r="BB103" s="2"/>
      <c r="BC103" s="2"/>
      <c r="BD103" s="2"/>
      <c r="BE103" s="2"/>
      <c r="BF103" s="2"/>
      <c r="BG103" s="2"/>
      <c r="BH103" s="2"/>
      <c r="BI103" s="2"/>
    </row>
    <row r="104" spans="1:61" x14ac:dyDescent="0.25">
      <c r="B104" s="11"/>
      <c r="C104" s="26"/>
      <c r="D104" s="26"/>
      <c r="I104" s="12"/>
    </row>
    <row r="105" spans="1:61" s="35" customFormat="1" ht="15.75" x14ac:dyDescent="0.25">
      <c r="A105" s="155" t="s">
        <v>222</v>
      </c>
      <c r="B105" s="156"/>
      <c r="C105" s="157"/>
      <c r="D105" s="158">
        <f>SUM(F16:F103)</f>
        <v>0</v>
      </c>
      <c r="E105" s="156"/>
      <c r="F105" s="156"/>
      <c r="G105" s="158">
        <f>SUM(H16:H103)</f>
        <v>0</v>
      </c>
      <c r="H105" s="22"/>
      <c r="I105" s="42">
        <f>G105-D105</f>
        <v>0</v>
      </c>
      <c r="J105" s="34" t="str">
        <f>IF(D105&gt;=G105,"OK","POZOR!!!")</f>
        <v>OK</v>
      </c>
      <c r="K105" s="131"/>
      <c r="M105" s="36"/>
      <c r="AO105" s="34"/>
      <c r="AP105" s="37"/>
      <c r="AQ105" s="38"/>
      <c r="AR105" s="39"/>
      <c r="AW105" s="34"/>
      <c r="AX105" s="34"/>
      <c r="AY105" s="34"/>
      <c r="AZ105" s="34"/>
      <c r="BA105" s="34"/>
      <c r="BB105" s="34"/>
      <c r="BC105" s="34"/>
      <c r="BD105" s="34"/>
      <c r="BE105" s="34"/>
      <c r="BF105" s="34"/>
      <c r="BG105" s="34"/>
      <c r="BH105" s="34"/>
      <c r="BI105" s="34"/>
    </row>
    <row r="106" spans="1:61" x14ac:dyDescent="0.25">
      <c r="B106" s="11"/>
      <c r="C106" s="26"/>
      <c r="D106" s="26"/>
    </row>
    <row r="107" spans="1:61" ht="28.5" customHeight="1" x14ac:dyDescent="0.25">
      <c r="A107" s="297" t="s">
        <v>218</v>
      </c>
      <c r="B107" s="297"/>
      <c r="C107" s="44"/>
      <c r="D107" s="28" t="s">
        <v>68</v>
      </c>
      <c r="E107" s="46"/>
      <c r="F107" s="46"/>
      <c r="G107" s="56" t="s">
        <v>12</v>
      </c>
      <c r="H107" s="47"/>
    </row>
    <row r="109" spans="1:61" s="14" customFormat="1" x14ac:dyDescent="0.25">
      <c r="A109" s="48">
        <v>1100169</v>
      </c>
      <c r="B109" s="52" t="s">
        <v>412</v>
      </c>
      <c r="C109" s="49">
        <v>1</v>
      </c>
      <c r="D109" s="185">
        <v>0</v>
      </c>
      <c r="E109" s="50" t="s">
        <v>13</v>
      </c>
      <c r="F109" s="51">
        <f t="shared" ref="F109:F112" si="33">D109*C109</f>
        <v>0</v>
      </c>
      <c r="G109" s="181">
        <f>' Vícenáklady SNK vz.4'!F100</f>
        <v>0</v>
      </c>
      <c r="H109" s="23">
        <f>G109*C109</f>
        <v>0</v>
      </c>
      <c r="I109" s="1" t="str">
        <f t="shared" ref="I109:I112" si="34">IF(D109=G109,"OK","ZMĚNA")</f>
        <v>OK</v>
      </c>
      <c r="J109" s="16"/>
      <c r="K109" s="131" t="str">
        <f t="shared" si="29"/>
        <v>x</v>
      </c>
      <c r="M109" s="17"/>
      <c r="AO109" s="16"/>
      <c r="AP109" s="18"/>
      <c r="AQ109" s="19"/>
      <c r="AR109" s="20"/>
      <c r="AW109" s="16"/>
      <c r="AX109" s="16"/>
      <c r="AY109" s="16"/>
      <c r="AZ109" s="16"/>
      <c r="BA109" s="16"/>
      <c r="BB109" s="16"/>
      <c r="BC109" s="16"/>
      <c r="BD109" s="16"/>
      <c r="BE109" s="16"/>
      <c r="BF109" s="16"/>
      <c r="BG109" s="16"/>
      <c r="BH109" s="16"/>
      <c r="BI109" s="16"/>
    </row>
    <row r="110" spans="1:61" s="14" customFormat="1" x14ac:dyDescent="0.25">
      <c r="A110" s="48">
        <v>1100170</v>
      </c>
      <c r="B110" s="53" t="s">
        <v>414</v>
      </c>
      <c r="C110" s="49">
        <v>1</v>
      </c>
      <c r="D110" s="185">
        <v>0</v>
      </c>
      <c r="E110" s="50" t="s">
        <v>13</v>
      </c>
      <c r="F110" s="51">
        <f t="shared" si="33"/>
        <v>0</v>
      </c>
      <c r="G110" s="181">
        <f>' Vícenáklady SNK vz.4'!F82</f>
        <v>0</v>
      </c>
      <c r="H110" s="23">
        <f t="shared" ref="H110:H112" si="35">G110*C110</f>
        <v>0</v>
      </c>
      <c r="I110" s="1" t="str">
        <f t="shared" si="34"/>
        <v>OK</v>
      </c>
      <c r="J110" s="16"/>
      <c r="K110" s="131" t="str">
        <f t="shared" si="29"/>
        <v>x</v>
      </c>
      <c r="M110" s="17"/>
      <c r="AO110" s="16"/>
      <c r="AP110" s="18"/>
      <c r="AQ110" s="19"/>
      <c r="AR110" s="20"/>
      <c r="AW110" s="16"/>
      <c r="AX110" s="16"/>
      <c r="AY110" s="16"/>
      <c r="AZ110" s="16"/>
      <c r="BA110" s="16"/>
      <c r="BB110" s="16"/>
      <c r="BC110" s="16"/>
      <c r="BD110" s="16"/>
      <c r="BE110" s="16"/>
      <c r="BF110" s="16"/>
      <c r="BG110" s="16"/>
      <c r="BH110" s="16"/>
      <c r="BI110" s="16"/>
    </row>
    <row r="111" spans="1:61" s="14" customFormat="1" ht="30" x14ac:dyDescent="0.25">
      <c r="A111" s="175">
        <v>1101804</v>
      </c>
      <c r="B111" s="176" t="s">
        <v>217</v>
      </c>
      <c r="C111" s="49">
        <v>1</v>
      </c>
      <c r="D111" s="185">
        <v>0</v>
      </c>
      <c r="E111" s="177" t="s">
        <v>13</v>
      </c>
      <c r="F111" s="49">
        <f t="shared" si="33"/>
        <v>0</v>
      </c>
      <c r="G111" s="182">
        <v>0</v>
      </c>
      <c r="H111" s="23">
        <f t="shared" si="35"/>
        <v>0</v>
      </c>
      <c r="I111" s="2" t="str">
        <f t="shared" si="34"/>
        <v>OK</v>
      </c>
      <c r="J111" s="16"/>
      <c r="K111" s="131" t="str">
        <f t="shared" si="29"/>
        <v>x</v>
      </c>
      <c r="M111" s="17"/>
      <c r="AO111" s="16"/>
      <c r="AP111" s="18"/>
      <c r="AQ111" s="19"/>
      <c r="AR111" s="20"/>
      <c r="AW111" s="16"/>
      <c r="AX111" s="16"/>
      <c r="AY111" s="16"/>
      <c r="AZ111" s="16"/>
      <c r="BA111" s="16"/>
      <c r="BB111" s="16"/>
      <c r="BC111" s="16"/>
      <c r="BD111" s="16"/>
      <c r="BE111" s="16"/>
      <c r="BF111" s="16"/>
      <c r="BG111" s="16"/>
      <c r="BH111" s="16"/>
      <c r="BI111" s="16"/>
    </row>
    <row r="112" spans="1:61" s="14" customFormat="1" x14ac:dyDescent="0.25">
      <c r="A112" s="48">
        <v>1100811</v>
      </c>
      <c r="B112" s="53" t="s">
        <v>209</v>
      </c>
      <c r="C112" s="49">
        <v>1</v>
      </c>
      <c r="D112" s="185">
        <v>0</v>
      </c>
      <c r="E112" s="50" t="s">
        <v>13</v>
      </c>
      <c r="F112" s="51">
        <f t="shared" si="33"/>
        <v>0</v>
      </c>
      <c r="G112" s="181">
        <v>0</v>
      </c>
      <c r="H112" s="23">
        <f t="shared" si="35"/>
        <v>0</v>
      </c>
      <c r="I112" s="1" t="str">
        <f t="shared" si="34"/>
        <v>OK</v>
      </c>
      <c r="J112" s="16"/>
      <c r="K112" s="131" t="str">
        <f t="shared" si="29"/>
        <v>x</v>
      </c>
      <c r="M112" s="17"/>
      <c r="AO112" s="16"/>
      <c r="AP112" s="18"/>
      <c r="AQ112" s="19"/>
      <c r="AR112" s="20"/>
      <c r="AW112" s="16"/>
      <c r="AX112" s="16"/>
      <c r="AY112" s="16"/>
      <c r="AZ112" s="16"/>
      <c r="BA112" s="16"/>
      <c r="BB112" s="16"/>
      <c r="BC112" s="16"/>
      <c r="BD112" s="16"/>
      <c r="BE112" s="16"/>
      <c r="BF112" s="16"/>
      <c r="BG112" s="16"/>
      <c r="BH112" s="16"/>
      <c r="BI112" s="16"/>
    </row>
    <row r="113" spans="1:61" s="14" customFormat="1" ht="16.5" customHeight="1" x14ac:dyDescent="0.25">
      <c r="A113" s="48"/>
      <c r="B113" s="179" t="s">
        <v>219</v>
      </c>
      <c r="C113" s="178"/>
      <c r="D113" s="178"/>
      <c r="E113" s="178"/>
      <c r="F113" s="178"/>
      <c r="G113" s="178"/>
      <c r="H113" s="51"/>
      <c r="I113" s="178"/>
      <c r="J113" s="16"/>
      <c r="K113" s="131"/>
      <c r="M113" s="17"/>
      <c r="AO113" s="16"/>
      <c r="AP113" s="18"/>
      <c r="AQ113" s="19"/>
      <c r="AR113" s="20"/>
      <c r="AW113" s="16"/>
      <c r="AX113" s="16"/>
      <c r="AY113" s="16"/>
      <c r="AZ113" s="16"/>
      <c r="BA113" s="16"/>
      <c r="BB113" s="16"/>
      <c r="BC113" s="16"/>
      <c r="BD113" s="16"/>
      <c r="BE113" s="16"/>
      <c r="BF113" s="16"/>
      <c r="BG113" s="16"/>
      <c r="BH113" s="16"/>
      <c r="BI113" s="16"/>
    </row>
    <row r="114" spans="1:61" s="14" customFormat="1" x14ac:dyDescent="0.25">
      <c r="A114" s="48">
        <v>1100168</v>
      </c>
      <c r="B114" s="10" t="s">
        <v>104</v>
      </c>
      <c r="C114" s="49">
        <v>1</v>
      </c>
      <c r="D114" s="185">
        <v>0</v>
      </c>
      <c r="E114" s="50" t="s">
        <v>13</v>
      </c>
      <c r="F114" s="51">
        <f>D114*C114</f>
        <v>0</v>
      </c>
      <c r="G114" s="181">
        <v>0</v>
      </c>
      <c r="H114" s="23">
        <f t="shared" ref="H114:H115" si="36">G114*C114</f>
        <v>0</v>
      </c>
      <c r="I114" s="1" t="str">
        <f>IF(D114=G114,"OK","ZMĚNA")</f>
        <v>OK</v>
      </c>
      <c r="J114" s="16"/>
      <c r="K114" s="131" t="str">
        <f t="shared" si="29"/>
        <v>x</v>
      </c>
      <c r="M114" s="17"/>
      <c r="AO114" s="16"/>
      <c r="AP114" s="18"/>
      <c r="AQ114" s="19"/>
      <c r="AR114" s="20"/>
      <c r="AW114" s="16"/>
      <c r="AX114" s="16"/>
      <c r="AY114" s="16"/>
      <c r="AZ114" s="16"/>
      <c r="BA114" s="16"/>
      <c r="BB114" s="16"/>
      <c r="BC114" s="16"/>
      <c r="BD114" s="16"/>
      <c r="BE114" s="16"/>
      <c r="BF114" s="16"/>
      <c r="BG114" s="16"/>
      <c r="BH114" s="16"/>
      <c r="BI114" s="16"/>
    </row>
    <row r="115" spans="1:61" s="14" customFormat="1" x14ac:dyDescent="0.25">
      <c r="A115" s="48">
        <v>1101944</v>
      </c>
      <c r="B115" s="53" t="s">
        <v>103</v>
      </c>
      <c r="C115" s="49">
        <v>1</v>
      </c>
      <c r="D115" s="185">
        <v>0</v>
      </c>
      <c r="E115" s="50" t="s">
        <v>13</v>
      </c>
      <c r="F115" s="51">
        <f>D115*C115</f>
        <v>0</v>
      </c>
      <c r="G115" s="181">
        <v>0</v>
      </c>
      <c r="H115" s="23">
        <f t="shared" si="36"/>
        <v>0</v>
      </c>
      <c r="I115" s="1" t="str">
        <f>IF(D115=G115,"OK","ZMĚNA")</f>
        <v>OK</v>
      </c>
      <c r="J115" s="16"/>
      <c r="K115" s="131" t="str">
        <f t="shared" si="29"/>
        <v>x</v>
      </c>
      <c r="M115" s="17"/>
      <c r="AO115" s="16"/>
      <c r="AP115" s="18"/>
      <c r="AQ115" s="19"/>
      <c r="AR115" s="20"/>
      <c r="AW115" s="16"/>
      <c r="AX115" s="16"/>
      <c r="AY115" s="16"/>
      <c r="AZ115" s="16"/>
      <c r="BA115" s="16"/>
      <c r="BB115" s="16"/>
      <c r="BC115" s="16"/>
      <c r="BD115" s="16"/>
      <c r="BE115" s="16"/>
      <c r="BF115" s="16"/>
      <c r="BG115" s="16"/>
      <c r="BH115" s="16"/>
      <c r="BI115" s="16"/>
    </row>
    <row r="116" spans="1:61" x14ac:dyDescent="0.25">
      <c r="H116" s="51"/>
    </row>
    <row r="117" spans="1:61" s="35" customFormat="1" ht="15.75" x14ac:dyDescent="0.25">
      <c r="A117" s="295" t="s">
        <v>221</v>
      </c>
      <c r="B117" s="295"/>
      <c r="C117" s="295"/>
      <c r="D117" s="159">
        <f>SUM(F108:F115)</f>
        <v>0</v>
      </c>
      <c r="E117" s="160"/>
      <c r="F117" s="160"/>
      <c r="G117" s="159">
        <f>SUM(H108:H115)</f>
        <v>0</v>
      </c>
      <c r="H117" s="51"/>
      <c r="I117" s="41">
        <f>G117-D117</f>
        <v>0</v>
      </c>
      <c r="J117" s="34"/>
      <c r="K117" s="131"/>
      <c r="M117" s="36"/>
      <c r="AO117" s="34"/>
      <c r="AP117" s="37"/>
      <c r="AQ117" s="38"/>
      <c r="AR117" s="39"/>
      <c r="AW117" s="34"/>
      <c r="AX117" s="34"/>
      <c r="AY117" s="34"/>
      <c r="AZ117" s="34"/>
      <c r="BA117" s="34"/>
      <c r="BB117" s="34"/>
      <c r="BC117" s="34"/>
      <c r="BD117" s="34"/>
      <c r="BE117" s="34"/>
      <c r="BF117" s="34"/>
      <c r="BG117" s="34"/>
      <c r="BH117" s="34"/>
      <c r="BI117" s="34"/>
    </row>
    <row r="118" spans="1:61" s="35" customFormat="1" ht="15.75" x14ac:dyDescent="0.25">
      <c r="A118" s="40"/>
      <c r="B118" s="54"/>
      <c r="C118" s="44"/>
      <c r="D118" s="45"/>
      <c r="E118" s="43"/>
      <c r="F118" s="43"/>
      <c r="G118" s="45"/>
      <c r="H118" s="51"/>
      <c r="I118" s="41"/>
      <c r="J118" s="34"/>
      <c r="K118" s="131"/>
      <c r="M118" s="36"/>
      <c r="AO118" s="34"/>
      <c r="AP118" s="37"/>
      <c r="AQ118" s="38"/>
      <c r="AR118" s="39"/>
      <c r="AW118" s="34"/>
      <c r="AX118" s="34"/>
      <c r="AY118" s="34"/>
      <c r="AZ118" s="34"/>
      <c r="BA118" s="34"/>
      <c r="BB118" s="34"/>
      <c r="BC118" s="34"/>
      <c r="BD118" s="34"/>
      <c r="BE118" s="34"/>
      <c r="BF118" s="34"/>
      <c r="BG118" s="34"/>
      <c r="BH118" s="34"/>
      <c r="BI118" s="34"/>
    </row>
    <row r="119" spans="1:61" s="35" customFormat="1" ht="15.75" x14ac:dyDescent="0.25">
      <c r="A119" s="192" t="s">
        <v>215</v>
      </c>
      <c r="B119" s="192"/>
      <c r="C119" s="192"/>
      <c r="D119" s="161">
        <f t="shared" ref="D119" si="37">D105+D117</f>
        <v>0</v>
      </c>
      <c r="E119" s="161"/>
      <c r="F119" s="161"/>
      <c r="G119" s="161">
        <f>G105+G117</f>
        <v>0</v>
      </c>
      <c r="H119" s="51"/>
      <c r="I119" s="41"/>
      <c r="J119" s="34"/>
      <c r="K119" s="131"/>
      <c r="M119" s="36"/>
      <c r="AO119" s="34"/>
      <c r="AP119" s="37"/>
      <c r="AQ119" s="38"/>
      <c r="AR119" s="39"/>
      <c r="AW119" s="34"/>
      <c r="AX119" s="34"/>
      <c r="AY119" s="34"/>
      <c r="AZ119" s="34"/>
      <c r="BA119" s="34"/>
      <c r="BB119" s="34"/>
      <c r="BC119" s="34"/>
      <c r="BD119" s="34"/>
      <c r="BE119" s="34"/>
      <c r="BF119" s="34"/>
      <c r="BG119" s="34"/>
      <c r="BH119" s="34"/>
      <c r="BI119" s="34"/>
    </row>
    <row r="120" spans="1:61" s="168" customFormat="1" ht="15.75" x14ac:dyDescent="0.25">
      <c r="A120" s="162"/>
      <c r="B120" s="163"/>
      <c r="C120" s="49"/>
      <c r="D120" s="164"/>
      <c r="E120" s="165"/>
      <c r="F120" s="165"/>
      <c r="G120" s="164"/>
      <c r="H120" s="51"/>
      <c r="I120" s="166"/>
      <c r="J120" s="167"/>
      <c r="K120" s="131"/>
      <c r="M120" s="169"/>
      <c r="AO120" s="167"/>
      <c r="AP120" s="170"/>
      <c r="AQ120" s="171"/>
      <c r="AR120" s="172"/>
      <c r="AW120" s="167"/>
      <c r="AX120" s="167"/>
      <c r="AY120" s="167"/>
      <c r="AZ120" s="167"/>
      <c r="BA120" s="167"/>
      <c r="BB120" s="167"/>
      <c r="BC120" s="167"/>
      <c r="BD120" s="167"/>
      <c r="BE120" s="167"/>
      <c r="BF120" s="167"/>
      <c r="BG120" s="167"/>
      <c r="BH120" s="167"/>
      <c r="BI120" s="167"/>
    </row>
    <row r="121" spans="1:61" s="35" customFormat="1" ht="15.75" x14ac:dyDescent="0.25">
      <c r="A121" s="298" t="s">
        <v>225</v>
      </c>
      <c r="B121" s="298"/>
      <c r="C121" s="193">
        <v>1</v>
      </c>
      <c r="D121" s="45"/>
      <c r="E121" s="43"/>
      <c r="F121" s="43"/>
      <c r="G121" s="45"/>
      <c r="H121" s="51"/>
      <c r="I121" s="41"/>
      <c r="J121" s="34"/>
      <c r="K121" s="131"/>
      <c r="M121" s="36"/>
      <c r="AO121" s="34"/>
      <c r="AP121" s="37"/>
      <c r="AQ121" s="38"/>
      <c r="AR121" s="39"/>
      <c r="AW121" s="34"/>
      <c r="AX121" s="34"/>
      <c r="AY121" s="34"/>
      <c r="AZ121" s="34"/>
      <c r="BA121" s="34"/>
      <c r="BB121" s="34"/>
      <c r="BC121" s="34"/>
      <c r="BD121" s="34"/>
      <c r="BE121" s="34"/>
      <c r="BF121" s="34"/>
      <c r="BG121" s="34"/>
      <c r="BH121" s="34"/>
      <c r="BI121" s="34"/>
    </row>
    <row r="122" spans="1:61" s="35" customFormat="1" ht="15.75" x14ac:dyDescent="0.25">
      <c r="A122" s="289" t="s">
        <v>223</v>
      </c>
      <c r="B122" s="289"/>
      <c r="C122" s="289"/>
      <c r="D122" s="174">
        <f>(D105*C121)+((D109+D110+D111+D112)*C121)</f>
        <v>0</v>
      </c>
      <c r="E122" s="289"/>
      <c r="F122" s="289"/>
      <c r="G122" s="174">
        <f>(G105*C121)+((G109+G110+G111+G112)*C121)</f>
        <v>0</v>
      </c>
      <c r="H122" s="51"/>
      <c r="I122" s="41"/>
      <c r="J122" s="34"/>
      <c r="K122" s="131"/>
      <c r="M122" s="36"/>
      <c r="AO122" s="34"/>
      <c r="AP122" s="37"/>
      <c r="AQ122" s="38"/>
      <c r="AR122" s="39"/>
      <c r="AW122" s="34"/>
      <c r="AX122" s="34"/>
      <c r="AY122" s="34"/>
      <c r="AZ122" s="34"/>
      <c r="BA122" s="34"/>
      <c r="BB122" s="34"/>
      <c r="BC122" s="34"/>
      <c r="BD122" s="34"/>
      <c r="BE122" s="34"/>
      <c r="BF122" s="34"/>
      <c r="BG122" s="34"/>
      <c r="BH122" s="34"/>
      <c r="BI122" s="34"/>
    </row>
    <row r="123" spans="1:61" x14ac:dyDescent="0.25">
      <c r="H123" s="51"/>
    </row>
    <row r="124" spans="1:61" s="29" customFormat="1" ht="28.5" customHeight="1" x14ac:dyDescent="0.25">
      <c r="A124" s="299" t="s">
        <v>220</v>
      </c>
      <c r="B124" s="299"/>
      <c r="C124" s="23"/>
      <c r="D124" s="28" t="s">
        <v>68</v>
      </c>
      <c r="E124" s="46"/>
      <c r="F124" s="46"/>
      <c r="G124" s="56" t="s">
        <v>12</v>
      </c>
      <c r="H124" s="51"/>
      <c r="I124" s="1"/>
      <c r="J124" s="2"/>
      <c r="K124" s="131"/>
      <c r="M124" s="4"/>
      <c r="AO124" s="2"/>
      <c r="AP124" s="5"/>
      <c r="AQ124" s="7"/>
      <c r="AR124" s="8"/>
      <c r="AW124" s="2"/>
      <c r="AX124" s="2"/>
      <c r="AY124" s="2"/>
      <c r="AZ124" s="2"/>
      <c r="BA124" s="2"/>
      <c r="BB124" s="2"/>
      <c r="BC124" s="2"/>
      <c r="BD124" s="2"/>
      <c r="BE124" s="2"/>
      <c r="BF124" s="2"/>
      <c r="BG124" s="2"/>
      <c r="BH124" s="2"/>
      <c r="BI124" s="2"/>
    </row>
    <row r="125" spans="1:61" s="29" customFormat="1" x14ac:dyDescent="0.25">
      <c r="A125" s="48">
        <v>1100169</v>
      </c>
      <c r="B125" s="186" t="s">
        <v>206</v>
      </c>
      <c r="C125" s="23">
        <v>1</v>
      </c>
      <c r="D125" s="184">
        <v>0</v>
      </c>
      <c r="E125" s="1" t="s">
        <v>13</v>
      </c>
      <c r="F125" s="1">
        <f>D125*C125</f>
        <v>0</v>
      </c>
      <c r="G125" s="181">
        <v>0</v>
      </c>
      <c r="H125" s="23">
        <f t="shared" ref="H125:H126" si="38">G125*C125</f>
        <v>0</v>
      </c>
      <c r="I125" s="1" t="str">
        <f>IF(D125=G125,"OK","ZMĚNA")</f>
        <v>OK</v>
      </c>
      <c r="J125" s="2"/>
      <c r="K125" s="131" t="str">
        <f t="shared" si="29"/>
        <v>x</v>
      </c>
      <c r="M125" s="4"/>
      <c r="AO125" s="2"/>
      <c r="AP125" s="5"/>
      <c r="AQ125" s="7"/>
      <c r="AR125" s="8"/>
      <c r="AW125" s="2"/>
      <c r="AX125" s="2"/>
      <c r="AY125" s="2"/>
      <c r="AZ125" s="2"/>
      <c r="BA125" s="2"/>
      <c r="BB125" s="2"/>
      <c r="BC125" s="2"/>
      <c r="BD125" s="2"/>
      <c r="BE125" s="2"/>
      <c r="BF125" s="2"/>
      <c r="BG125" s="2"/>
      <c r="BH125" s="2"/>
      <c r="BI125" s="2"/>
    </row>
    <row r="126" spans="1:61" s="29" customFormat="1" x14ac:dyDescent="0.25">
      <c r="A126" s="48">
        <v>1100170</v>
      </c>
      <c r="B126" s="186" t="s">
        <v>207</v>
      </c>
      <c r="C126" s="23">
        <v>1</v>
      </c>
      <c r="D126" s="184">
        <v>0</v>
      </c>
      <c r="E126" s="1" t="s">
        <v>13</v>
      </c>
      <c r="F126" s="1">
        <f>D126*C126</f>
        <v>0</v>
      </c>
      <c r="G126" s="181">
        <v>0</v>
      </c>
      <c r="H126" s="23">
        <f t="shared" si="38"/>
        <v>0</v>
      </c>
      <c r="I126" s="1" t="str">
        <f>IF(D126=G126,"OK","ZMĚNA")</f>
        <v>OK</v>
      </c>
      <c r="J126" s="2"/>
      <c r="K126" s="131" t="str">
        <f t="shared" si="29"/>
        <v>x</v>
      </c>
      <c r="M126" s="4"/>
      <c r="AO126" s="2"/>
      <c r="AP126" s="5"/>
      <c r="AQ126" s="7"/>
      <c r="AR126" s="8"/>
      <c r="AW126" s="2"/>
      <c r="AX126" s="2"/>
      <c r="AY126" s="2"/>
      <c r="AZ126" s="2"/>
      <c r="BA126" s="2"/>
      <c r="BB126" s="2"/>
      <c r="BC126" s="2"/>
      <c r="BD126" s="2"/>
      <c r="BE126" s="2"/>
      <c r="BF126" s="2"/>
      <c r="BG126" s="2"/>
      <c r="BH126" s="2"/>
      <c r="BI126" s="2"/>
    </row>
    <row r="127" spans="1:61" s="29" customFormat="1" ht="15.75" x14ac:dyDescent="0.25">
      <c r="A127" s="290" t="s">
        <v>224</v>
      </c>
      <c r="B127" s="290"/>
      <c r="C127" s="290"/>
      <c r="D127" s="161">
        <f>D125+D126</f>
        <v>0</v>
      </c>
      <c r="E127" s="290"/>
      <c r="F127" s="290"/>
      <c r="G127" s="161">
        <f>G125+G126</f>
        <v>0</v>
      </c>
      <c r="H127" s="22"/>
      <c r="I127" s="27"/>
      <c r="J127" s="2"/>
      <c r="K127" s="131"/>
      <c r="M127" s="4"/>
      <c r="AO127" s="2"/>
      <c r="AP127" s="5"/>
      <c r="AQ127" s="7"/>
      <c r="AR127" s="8"/>
      <c r="AW127" s="2"/>
      <c r="AX127" s="2"/>
      <c r="AY127" s="2"/>
      <c r="AZ127" s="2"/>
      <c r="BA127" s="2"/>
      <c r="BB127" s="2"/>
      <c r="BC127" s="2"/>
      <c r="BD127" s="2"/>
      <c r="BE127" s="2"/>
      <c r="BF127" s="2"/>
      <c r="BG127" s="2"/>
      <c r="BH127" s="2"/>
      <c r="BI127" s="2"/>
    </row>
    <row r="128" spans="1:61" x14ac:dyDescent="0.25">
      <c r="G128" s="23"/>
      <c r="I128" s="237"/>
      <c r="J128" s="238"/>
      <c r="K128" s="239"/>
      <c r="L128" s="240"/>
      <c r="M128" s="240"/>
      <c r="N128" s="240"/>
      <c r="O128" s="240"/>
      <c r="P128" s="240"/>
      <c r="Q128" s="240"/>
      <c r="R128" s="240"/>
      <c r="S128" s="240"/>
      <c r="T128" s="240"/>
    </row>
    <row r="129" spans="1:61" s="35" customFormat="1" ht="15.75" x14ac:dyDescent="0.25">
      <c r="A129" s="294" t="s">
        <v>14</v>
      </c>
      <c r="B129" s="294"/>
      <c r="C129" s="294"/>
      <c r="D129" s="294"/>
      <c r="E129" s="294"/>
      <c r="F129" s="294"/>
      <c r="G129" s="173">
        <f>G114+G115+G122+G127</f>
        <v>0</v>
      </c>
      <c r="H129" s="22"/>
      <c r="I129" s="31"/>
      <c r="J129" s="34"/>
      <c r="K129" s="239"/>
      <c r="AO129" s="34"/>
      <c r="AP129" s="37"/>
      <c r="AQ129" s="38"/>
      <c r="AR129" s="39"/>
      <c r="AW129" s="34"/>
      <c r="AX129" s="34"/>
      <c r="AY129" s="34"/>
      <c r="AZ129" s="34"/>
      <c r="BA129" s="34"/>
      <c r="BB129" s="34"/>
      <c r="BC129" s="34"/>
      <c r="BD129" s="34"/>
      <c r="BE129" s="34"/>
      <c r="BF129" s="34"/>
      <c r="BG129" s="34"/>
      <c r="BH129" s="34"/>
      <c r="BI129" s="34"/>
    </row>
    <row r="130" spans="1:61" x14ac:dyDescent="0.25">
      <c r="I130" s="237"/>
      <c r="J130" s="238"/>
      <c r="K130" s="239"/>
      <c r="L130" s="240"/>
      <c r="M130" s="240"/>
      <c r="N130" s="240"/>
      <c r="O130" s="240"/>
      <c r="P130" s="240"/>
      <c r="Q130" s="240"/>
      <c r="R130" s="240"/>
      <c r="S130" s="240"/>
      <c r="T130" s="240"/>
    </row>
    <row r="131" spans="1:61" x14ac:dyDescent="0.25">
      <c r="A131" s="183" t="s">
        <v>73</v>
      </c>
      <c r="B131" s="187"/>
      <c r="I131" s="237"/>
      <c r="J131" s="238"/>
      <c r="K131" s="238" t="str">
        <f>IF(ISTEXT($B$131),"tisk","")</f>
        <v/>
      </c>
      <c r="L131" s="240"/>
      <c r="M131" s="240"/>
      <c r="N131" s="240"/>
      <c r="O131" s="240"/>
      <c r="P131" s="240"/>
      <c r="Q131" s="240"/>
      <c r="R131" s="240"/>
      <c r="S131" s="240"/>
      <c r="T131" s="240"/>
    </row>
    <row r="132" spans="1:61" x14ac:dyDescent="0.25">
      <c r="A132" s="183" t="s">
        <v>74</v>
      </c>
      <c r="B132" s="241"/>
      <c r="I132" s="237"/>
      <c r="J132" s="238"/>
      <c r="K132" s="238" t="str">
        <f>IF(B132&gt;=1,"tisk","")</f>
        <v/>
      </c>
      <c r="L132" s="240"/>
      <c r="M132" s="240"/>
      <c r="N132" s="240"/>
      <c r="O132" s="240"/>
      <c r="P132" s="240"/>
      <c r="Q132" s="240"/>
      <c r="R132" s="240"/>
      <c r="S132" s="240"/>
      <c r="T132" s="240"/>
    </row>
    <row r="133" spans="1:61" x14ac:dyDescent="0.25">
      <c r="I133" s="237"/>
      <c r="J133" s="238"/>
      <c r="K133" s="239"/>
      <c r="L133" s="240"/>
      <c r="M133" s="240"/>
      <c r="N133" s="240"/>
      <c r="O133" s="240"/>
      <c r="P133" s="240"/>
      <c r="Q133" s="240"/>
      <c r="R133" s="240"/>
      <c r="S133" s="240"/>
      <c r="T133" s="240"/>
    </row>
    <row r="134" spans="1:61" ht="49.5" customHeight="1" x14ac:dyDescent="0.25">
      <c r="A134" s="152" t="s">
        <v>208</v>
      </c>
      <c r="B134" s="293" t="s">
        <v>216</v>
      </c>
      <c r="C134" s="293"/>
      <c r="D134" s="293"/>
      <c r="E134" s="293"/>
      <c r="F134" s="293"/>
      <c r="G134" s="293"/>
      <c r="I134" s="237"/>
      <c r="J134" s="238"/>
      <c r="K134" s="239"/>
      <c r="L134" s="240"/>
      <c r="M134" s="240"/>
      <c r="N134" s="240"/>
      <c r="O134" s="240"/>
      <c r="P134" s="240"/>
      <c r="Q134" s="240"/>
      <c r="R134" s="240"/>
      <c r="S134" s="240"/>
      <c r="T134" s="240"/>
    </row>
    <row r="135" spans="1:61" x14ac:dyDescent="0.25">
      <c r="I135" s="237"/>
      <c r="J135" s="238"/>
      <c r="K135" s="239"/>
      <c r="L135" s="240"/>
      <c r="M135" s="240"/>
      <c r="N135" s="240"/>
      <c r="O135" s="240"/>
      <c r="P135" s="240"/>
      <c r="Q135" s="240"/>
      <c r="R135" s="240"/>
      <c r="S135" s="240"/>
      <c r="T135" s="240"/>
    </row>
    <row r="136" spans="1:61" x14ac:dyDescent="0.25">
      <c r="A136" s="21"/>
      <c r="B136" s="15"/>
      <c r="I136" s="237"/>
      <c r="J136" s="238"/>
      <c r="K136" s="239"/>
      <c r="L136" s="240"/>
      <c r="M136" s="240"/>
      <c r="N136" s="240"/>
      <c r="O136" s="240"/>
      <c r="P136" s="240"/>
      <c r="Q136" s="240"/>
      <c r="R136" s="240"/>
      <c r="S136" s="240"/>
      <c r="T136" s="240"/>
    </row>
    <row r="137" spans="1:61" x14ac:dyDescent="0.25">
      <c r="A137" s="10"/>
      <c r="B137" s="15"/>
    </row>
    <row r="138" spans="1:61" x14ac:dyDescent="0.25">
      <c r="A138" s="151"/>
      <c r="B138" s="15"/>
    </row>
  </sheetData>
  <sheetProtection algorithmName="SHA-512" hashValue="2bcB9Fgp5sWGJ9DRKRt1bcKdtZzFfpUkUSar0WCI8I+4b6vV3hPzd9/Yw4Pv/LTAqLno/JLdFgy4CPxCDNJBhA==" saltValue="NrUgcSZIYyirxUjpQ1G2Qw==" spinCount="100000" sheet="1" autoFilter="0"/>
  <autoFilter ref="K15:K132" xr:uid="{00000000-0009-0000-0000-000000000000}"/>
  <mergeCells count="10">
    <mergeCell ref="E6:J6"/>
    <mergeCell ref="B134:G134"/>
    <mergeCell ref="A129:F129"/>
    <mergeCell ref="A117:C117"/>
    <mergeCell ref="E10:G10"/>
    <mergeCell ref="A107:B107"/>
    <mergeCell ref="A121:B121"/>
    <mergeCell ref="A124:B124"/>
    <mergeCell ref="B12:D12"/>
    <mergeCell ref="B13:D13"/>
  </mergeCells>
  <conditionalFormatting sqref="I11:I95 I97:I107 I117:I122 I109:I112 I114:I115 I124:I1048576 I1:I5 I7:I9 E6">
    <cfRule type="containsText" dxfId="15" priority="22" operator="containsText" text="NE">
      <formula>NOT(ISERROR(SEARCH("NE",E1)))</formula>
    </cfRule>
  </conditionalFormatting>
  <conditionalFormatting sqref="E10">
    <cfRule type="containsText" dxfId="14" priority="21" operator="containsText" text="NE">
      <formula>NOT(ISERROR(SEARCH("NE",E10)))</formula>
    </cfRule>
  </conditionalFormatting>
  <conditionalFormatting sqref="I105">
    <cfRule type="cellIs" dxfId="13" priority="19" operator="greaterThan">
      <formula>0</formula>
    </cfRule>
    <cfRule type="colorScale" priority="20">
      <colorScale>
        <cfvo type="num" val="&quot;$D$85&quot;"/>
        <cfvo type="max"/>
        <color rgb="FFFF7128"/>
        <color rgb="FFFFEF9C"/>
      </colorScale>
    </cfRule>
  </conditionalFormatting>
  <conditionalFormatting sqref="J105">
    <cfRule type="containsText" dxfId="12" priority="12" operator="containsText" text="OK">
      <formula>NOT(ISERROR(SEARCH("OK",J105)))</formula>
    </cfRule>
    <cfRule type="containsText" dxfId="11" priority="18" operator="containsText" text="POZOR!!!">
      <formula>NOT(ISERROR(SEARCH("POZOR!!!",J105)))</formula>
    </cfRule>
  </conditionalFormatting>
  <conditionalFormatting sqref="I97:I103 I16:I95 I109:I112 I114:I115">
    <cfRule type="containsText" dxfId="10" priority="10" operator="containsText" text="ZMĚNA">
      <formula>NOT(ISERROR(SEARCH("ZMĚNA",I16)))</formula>
    </cfRule>
    <cfRule type="containsText" dxfId="9" priority="11" operator="containsText" text="NE">
      <formula>NOT(ISERROR(SEARCH("NE",I16)))</formula>
    </cfRule>
  </conditionalFormatting>
  <conditionalFormatting sqref="I96">
    <cfRule type="containsText" dxfId="8" priority="7" operator="containsText" text="NE">
      <formula>NOT(ISERROR(SEARCH("NE",I96)))</formula>
    </cfRule>
  </conditionalFormatting>
  <conditionalFormatting sqref="I96">
    <cfRule type="containsText" dxfId="7" priority="5" operator="containsText" text="ZMĚNA">
      <formula>NOT(ISERROR(SEARCH("ZMĚNA",I96)))</formula>
    </cfRule>
    <cfRule type="containsText" dxfId="6" priority="6" operator="containsText" text="NE">
      <formula>NOT(ISERROR(SEARCH("NE",I96)))</formula>
    </cfRule>
  </conditionalFormatting>
  <conditionalFormatting sqref="I117:I122">
    <cfRule type="cellIs" dxfId="5" priority="25" operator="greaterThan">
      <formula>0</formula>
    </cfRule>
    <cfRule type="cellIs" dxfId="4" priority="26" operator="greaterThan">
      <formula>$D$105</formula>
    </cfRule>
    <cfRule type="colorScale" priority="27">
      <colorScale>
        <cfvo type="num" val="&quot;$D$85&quot;"/>
        <cfvo type="max"/>
        <color rgb="FFFF7128"/>
        <color rgb="FFFFEF9C"/>
      </colorScale>
    </cfRule>
  </conditionalFormatting>
  <conditionalFormatting sqref="I117:I122">
    <cfRule type="cellIs" dxfId="3" priority="31" operator="greaterThan">
      <formula>$D$105</formula>
    </cfRule>
    <cfRule type="colorScale" priority="32">
      <colorScale>
        <cfvo type="num" val="&quot;$D$85&quot;"/>
        <cfvo type="max"/>
        <color rgb="FFFF7128"/>
        <color rgb="FFFFEF9C"/>
      </colorScale>
    </cfRule>
  </conditionalFormatting>
  <conditionalFormatting sqref="I125:I126">
    <cfRule type="containsText" dxfId="2" priority="2" operator="containsText" text="ZMĚNA">
      <formula>NOT(ISERROR(SEARCH("ZMĚNA",I125)))</formula>
    </cfRule>
    <cfRule type="containsText" dxfId="1" priority="3" operator="containsText" text="NE">
      <formula>NOT(ISERROR(SEARCH("NE",I125)))</formula>
    </cfRule>
  </conditionalFormatting>
  <conditionalFormatting sqref="K131:K132">
    <cfRule type="containsText" dxfId="0" priority="1" operator="containsText" text="tisk">
      <formula>NOT(ISERROR(SEARCH("tisk",K131)))</formula>
    </cfRule>
  </conditionalFormatting>
  <dataValidations count="1">
    <dataValidation type="whole" allowBlank="1" showInputMessage="1" showErrorMessage="1" sqref="D88:D102 D16:D85 G88:G102 G16:G85" xr:uid="{00000000-0002-0000-0000-000000000000}">
      <formula1>0</formula1>
      <formula2>1</formula2>
    </dataValidation>
  </dataValidations>
  <pageMargins left="0.78740157480314965" right="0.11811023622047245" top="0.39370078740157483" bottom="0.39370078740157483" header="0.31496062992125984" footer="0.31496062992125984"/>
  <pageSetup paperSize="9" scale="80"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03"/>
  <sheetViews>
    <sheetView zoomScale="90" zoomScaleNormal="90" workbookViewId="0">
      <selection activeCell="C3" sqref="C3:F3"/>
    </sheetView>
  </sheetViews>
  <sheetFormatPr defaultRowHeight="15" x14ac:dyDescent="0.25"/>
  <cols>
    <col min="1" max="1" width="2.5703125" style="240" customWidth="1"/>
    <col min="2" max="2" width="87.85546875" style="240" customWidth="1"/>
    <col min="3" max="3" width="16" style="240" bestFit="1" customWidth="1"/>
    <col min="4" max="4" width="11" style="240" customWidth="1"/>
    <col min="5" max="5" width="14.7109375" style="240" customWidth="1"/>
    <col min="6" max="6" width="28" style="240" customWidth="1"/>
    <col min="7" max="7" width="9.140625" style="240"/>
    <col min="8" max="8" width="9.85546875" style="240" customWidth="1"/>
    <col min="9" max="16384" width="9.140625" style="240"/>
  </cols>
  <sheetData>
    <row r="1" spans="1:8" ht="24.75" customHeight="1" x14ac:dyDescent="0.25">
      <c r="B1" s="324" t="s">
        <v>211</v>
      </c>
      <c r="C1" s="325"/>
      <c r="D1" s="325"/>
      <c r="E1" s="325"/>
      <c r="F1" s="325"/>
      <c r="H1" s="279" t="s">
        <v>71</v>
      </c>
    </row>
    <row r="2" spans="1:8" ht="18.75" x14ac:dyDescent="0.25">
      <c r="B2" s="326" t="s">
        <v>210</v>
      </c>
      <c r="C2" s="326"/>
      <c r="D2" s="326"/>
      <c r="E2" s="326"/>
      <c r="F2" s="326"/>
    </row>
    <row r="3" spans="1:8" ht="18.75" x14ac:dyDescent="0.25">
      <c r="B3" s="281" t="s">
        <v>15</v>
      </c>
      <c r="C3" s="300"/>
      <c r="D3" s="300"/>
      <c r="E3" s="300"/>
      <c r="F3" s="300"/>
    </row>
    <row r="4" spans="1:8" ht="18.75" x14ac:dyDescent="0.25">
      <c r="B4" s="281" t="s">
        <v>429</v>
      </c>
      <c r="C4" s="300"/>
      <c r="D4" s="300"/>
      <c r="E4" s="300"/>
      <c r="F4" s="300"/>
    </row>
    <row r="5" spans="1:8" ht="18.75" x14ac:dyDescent="0.25">
      <c r="B5" s="278"/>
      <c r="C5" s="278"/>
      <c r="D5" s="278"/>
      <c r="E5" s="278"/>
      <c r="F5" s="278"/>
    </row>
    <row r="6" spans="1:8" ht="18.75" x14ac:dyDescent="0.3">
      <c r="B6" s="327" t="s">
        <v>109</v>
      </c>
      <c r="C6" s="328"/>
      <c r="D6" s="328"/>
      <c r="E6" s="328"/>
      <c r="F6" s="328"/>
    </row>
    <row r="7" spans="1:8" ht="15.75" thickBot="1" x14ac:dyDescent="0.3">
      <c r="B7" s="329"/>
      <c r="C7" s="329"/>
      <c r="D7" s="329"/>
      <c r="E7" s="329"/>
      <c r="F7" s="329"/>
    </row>
    <row r="8" spans="1:8" x14ac:dyDescent="0.25">
      <c r="A8" s="243"/>
      <c r="B8" s="330" t="s">
        <v>110</v>
      </c>
      <c r="C8" s="331"/>
      <c r="D8" s="331"/>
      <c r="E8" s="58" t="s">
        <v>111</v>
      </c>
      <c r="F8" s="59" t="s">
        <v>112</v>
      </c>
    </row>
    <row r="9" spans="1:8" x14ac:dyDescent="0.25">
      <c r="A9" s="243"/>
      <c r="B9" s="315" t="s">
        <v>113</v>
      </c>
      <c r="C9" s="316"/>
      <c r="D9" s="316"/>
      <c r="E9" s="244">
        <v>0.8</v>
      </c>
      <c r="F9" s="245">
        <v>0.2</v>
      </c>
    </row>
    <row r="10" spans="1:8" x14ac:dyDescent="0.25">
      <c r="A10" s="243"/>
      <c r="B10" s="315" t="s">
        <v>114</v>
      </c>
      <c r="C10" s="316"/>
      <c r="D10" s="316"/>
      <c r="E10" s="244">
        <v>0.8</v>
      </c>
      <c r="F10" s="245">
        <v>0.2</v>
      </c>
    </row>
    <row r="11" spans="1:8" x14ac:dyDescent="0.25">
      <c r="A11" s="243"/>
      <c r="B11" s="315" t="s">
        <v>115</v>
      </c>
      <c r="C11" s="316"/>
      <c r="D11" s="316"/>
      <c r="E11" s="244">
        <v>0.7</v>
      </c>
      <c r="F11" s="245">
        <v>0.3</v>
      </c>
    </row>
    <row r="12" spans="1:8" x14ac:dyDescent="0.25">
      <c r="A12" s="243"/>
      <c r="B12" s="315" t="s">
        <v>116</v>
      </c>
      <c r="C12" s="316"/>
      <c r="D12" s="316"/>
      <c r="E12" s="244">
        <v>0.6</v>
      </c>
      <c r="F12" s="245">
        <v>0.4</v>
      </c>
    </row>
    <row r="13" spans="1:8" x14ac:dyDescent="0.25">
      <c r="A13" s="243"/>
      <c r="B13" s="315" t="s">
        <v>117</v>
      </c>
      <c r="C13" s="316"/>
      <c r="D13" s="316"/>
      <c r="E13" s="244">
        <v>0.5</v>
      </c>
      <c r="F13" s="245">
        <v>0.5</v>
      </c>
    </row>
    <row r="14" spans="1:8" ht="15.75" thickBot="1" x14ac:dyDescent="0.3">
      <c r="A14" s="243"/>
      <c r="B14" s="317" t="s">
        <v>118</v>
      </c>
      <c r="C14" s="318"/>
      <c r="D14" s="318"/>
      <c r="E14" s="246">
        <v>0.4</v>
      </c>
      <c r="F14" s="247">
        <v>0.6</v>
      </c>
    </row>
    <row r="15" spans="1:8" x14ac:dyDescent="0.25">
      <c r="A15" s="243"/>
      <c r="B15" s="243"/>
      <c r="C15" s="238"/>
      <c r="D15" s="243"/>
      <c r="E15" s="238"/>
      <c r="F15" s="238"/>
    </row>
    <row r="16" spans="1:8" x14ac:dyDescent="0.25">
      <c r="A16" s="243"/>
      <c r="B16" s="319" t="s">
        <v>119</v>
      </c>
      <c r="C16" s="319"/>
      <c r="D16" s="319"/>
      <c r="E16" s="319"/>
      <c r="F16" s="319"/>
    </row>
    <row r="17" spans="1:8" ht="123" customHeight="1" thickBot="1" x14ac:dyDescent="0.3">
      <c r="A17" s="243"/>
      <c r="B17" s="320" t="s">
        <v>120</v>
      </c>
      <c r="C17" s="320"/>
      <c r="D17" s="320"/>
      <c r="E17" s="320"/>
      <c r="F17" s="320"/>
    </row>
    <row r="18" spans="1:8" ht="16.5" thickBot="1" x14ac:dyDescent="0.3">
      <c r="A18" s="243"/>
      <c r="B18" s="248" t="s">
        <v>121</v>
      </c>
      <c r="C18" s="60" t="s">
        <v>122</v>
      </c>
      <c r="D18" s="60" t="s">
        <v>123</v>
      </c>
      <c r="E18" s="60" t="s">
        <v>124</v>
      </c>
      <c r="F18" s="61" t="s">
        <v>4</v>
      </c>
    </row>
    <row r="19" spans="1:8" x14ac:dyDescent="0.25">
      <c r="A19" s="243"/>
      <c r="B19" s="321" t="s">
        <v>125</v>
      </c>
      <c r="C19" s="322"/>
      <c r="D19" s="322"/>
      <c r="E19" s="322"/>
      <c r="F19" s="323"/>
    </row>
    <row r="20" spans="1:8" ht="15.75" x14ac:dyDescent="0.25">
      <c r="A20" s="243"/>
      <c r="B20" s="249" t="s">
        <v>126</v>
      </c>
      <c r="C20" s="62">
        <v>174.6</v>
      </c>
      <c r="D20" s="250" t="s">
        <v>127</v>
      </c>
      <c r="E20" s="251"/>
      <c r="F20" s="252">
        <f>C20*E20</f>
        <v>0</v>
      </c>
      <c r="H20" s="238" t="str">
        <f>IF(E20+G20=0,"x","tisk")</f>
        <v>x</v>
      </c>
    </row>
    <row r="21" spans="1:8" ht="15.75" x14ac:dyDescent="0.25">
      <c r="A21" s="243"/>
      <c r="B21" s="253" t="s">
        <v>128</v>
      </c>
      <c r="C21" s="64">
        <v>4174.8</v>
      </c>
      <c r="D21" s="250" t="s">
        <v>129</v>
      </c>
      <c r="E21" s="251"/>
      <c r="F21" s="252">
        <f>C21*E21</f>
        <v>0</v>
      </c>
      <c r="H21" s="238" t="str">
        <f>IF(E21+G21=0,"x","tisk")</f>
        <v>x</v>
      </c>
    </row>
    <row r="22" spans="1:8" ht="15.75" x14ac:dyDescent="0.25">
      <c r="A22" s="243"/>
      <c r="B22" s="253" t="s">
        <v>130</v>
      </c>
      <c r="C22" s="64">
        <v>167.25</v>
      </c>
      <c r="D22" s="250" t="s">
        <v>131</v>
      </c>
      <c r="E22" s="251"/>
      <c r="F22" s="252">
        <f>C22*E22</f>
        <v>0</v>
      </c>
      <c r="H22" s="238" t="str">
        <f>IF(E22+G22=0,"x","tisk")</f>
        <v>x</v>
      </c>
    </row>
    <row r="23" spans="1:8" x14ac:dyDescent="0.25">
      <c r="A23" s="243"/>
      <c r="B23" s="312" t="s">
        <v>132</v>
      </c>
      <c r="C23" s="313"/>
      <c r="D23" s="313"/>
      <c r="E23" s="313"/>
      <c r="F23" s="314"/>
      <c r="H23" s="238"/>
    </row>
    <row r="24" spans="1:8" ht="15.75" x14ac:dyDescent="0.25">
      <c r="A24" s="243"/>
      <c r="B24" s="253" t="s">
        <v>133</v>
      </c>
      <c r="C24" s="64">
        <v>78.400000000000006</v>
      </c>
      <c r="D24" s="250" t="s">
        <v>131</v>
      </c>
      <c r="E24" s="251"/>
      <c r="F24" s="254">
        <f>C24*E24</f>
        <v>0</v>
      </c>
      <c r="H24" s="238" t="str">
        <f t="shared" ref="H24:H32" si="0">IF(E24+G24=0,"x","tisk")</f>
        <v>x</v>
      </c>
    </row>
    <row r="25" spans="1:8" ht="15.75" x14ac:dyDescent="0.25">
      <c r="A25" s="243"/>
      <c r="B25" s="253" t="s">
        <v>134</v>
      </c>
      <c r="C25" s="64">
        <v>140.16</v>
      </c>
      <c r="D25" s="250" t="s">
        <v>131</v>
      </c>
      <c r="E25" s="251"/>
      <c r="F25" s="254">
        <f t="shared" ref="F25:F32" si="1">C25*E25</f>
        <v>0</v>
      </c>
      <c r="H25" s="238" t="str">
        <f t="shared" si="0"/>
        <v>x</v>
      </c>
    </row>
    <row r="26" spans="1:8" ht="15.75" x14ac:dyDescent="0.25">
      <c r="A26" s="243"/>
      <c r="B26" s="253" t="s">
        <v>135</v>
      </c>
      <c r="C26" s="64">
        <v>67.84</v>
      </c>
      <c r="D26" s="250" t="s">
        <v>131</v>
      </c>
      <c r="E26" s="251"/>
      <c r="F26" s="254">
        <f t="shared" si="1"/>
        <v>0</v>
      </c>
      <c r="H26" s="238" t="str">
        <f t="shared" si="0"/>
        <v>x</v>
      </c>
    </row>
    <row r="27" spans="1:8" ht="15.75" x14ac:dyDescent="0.25">
      <c r="A27" s="243"/>
      <c r="B27" s="253" t="s">
        <v>136</v>
      </c>
      <c r="C27" s="64">
        <v>131.84</v>
      </c>
      <c r="D27" s="250" t="s">
        <v>131</v>
      </c>
      <c r="E27" s="251"/>
      <c r="F27" s="254">
        <f t="shared" si="1"/>
        <v>0</v>
      </c>
      <c r="H27" s="238" t="str">
        <f t="shared" si="0"/>
        <v>x</v>
      </c>
    </row>
    <row r="28" spans="1:8" ht="15.75" x14ac:dyDescent="0.25">
      <c r="A28" s="243"/>
      <c r="B28" s="253" t="s">
        <v>137</v>
      </c>
      <c r="C28" s="64">
        <v>131.84</v>
      </c>
      <c r="D28" s="250" t="s">
        <v>131</v>
      </c>
      <c r="E28" s="251"/>
      <c r="F28" s="254">
        <f t="shared" si="1"/>
        <v>0</v>
      </c>
      <c r="H28" s="238" t="str">
        <f t="shared" si="0"/>
        <v>x</v>
      </c>
    </row>
    <row r="29" spans="1:8" ht="15.75" x14ac:dyDescent="0.25">
      <c r="A29" s="243"/>
      <c r="B29" s="253" t="s">
        <v>138</v>
      </c>
      <c r="C29" s="64">
        <v>71.36</v>
      </c>
      <c r="D29" s="250" t="s">
        <v>131</v>
      </c>
      <c r="E29" s="251"/>
      <c r="F29" s="254">
        <f t="shared" si="1"/>
        <v>0</v>
      </c>
      <c r="H29" s="238" t="str">
        <f t="shared" si="0"/>
        <v>x</v>
      </c>
    </row>
    <row r="30" spans="1:8" ht="15.75" x14ac:dyDescent="0.25">
      <c r="A30" s="243"/>
      <c r="B30" s="253" t="s">
        <v>139</v>
      </c>
      <c r="C30" s="64">
        <v>81.92</v>
      </c>
      <c r="D30" s="250" t="s">
        <v>131</v>
      </c>
      <c r="E30" s="251"/>
      <c r="F30" s="254">
        <f t="shared" si="1"/>
        <v>0</v>
      </c>
      <c r="H30" s="238" t="str">
        <f t="shared" si="0"/>
        <v>x</v>
      </c>
    </row>
    <row r="31" spans="1:8" ht="15.75" x14ac:dyDescent="0.25">
      <c r="A31" s="243"/>
      <c r="B31" s="253" t="s">
        <v>140</v>
      </c>
      <c r="C31" s="64">
        <v>84.8</v>
      </c>
      <c r="D31" s="250" t="s">
        <v>131</v>
      </c>
      <c r="E31" s="251"/>
      <c r="F31" s="254">
        <f t="shared" si="1"/>
        <v>0</v>
      </c>
      <c r="H31" s="238" t="str">
        <f t="shared" si="0"/>
        <v>x</v>
      </c>
    </row>
    <row r="32" spans="1:8" ht="15.75" x14ac:dyDescent="0.25">
      <c r="A32" s="243"/>
      <c r="B32" s="253" t="s">
        <v>141</v>
      </c>
      <c r="C32" s="64">
        <v>142.4</v>
      </c>
      <c r="D32" s="250" t="s">
        <v>131</v>
      </c>
      <c r="E32" s="251"/>
      <c r="F32" s="254">
        <f t="shared" si="1"/>
        <v>0</v>
      </c>
      <c r="H32" s="238" t="str">
        <f t="shared" si="0"/>
        <v>x</v>
      </c>
    </row>
    <row r="33" spans="1:8" x14ac:dyDescent="0.25">
      <c r="A33" s="243"/>
      <c r="B33" s="312" t="s">
        <v>142</v>
      </c>
      <c r="C33" s="313"/>
      <c r="D33" s="313"/>
      <c r="E33" s="313"/>
      <c r="F33" s="314"/>
      <c r="H33" s="238"/>
    </row>
    <row r="34" spans="1:8" ht="15.75" x14ac:dyDescent="0.25">
      <c r="A34" s="243"/>
      <c r="B34" s="253" t="s">
        <v>143</v>
      </c>
      <c r="C34" s="64">
        <v>124.8</v>
      </c>
      <c r="D34" s="250" t="s">
        <v>131</v>
      </c>
      <c r="E34" s="251"/>
      <c r="F34" s="254">
        <f>C34*E34</f>
        <v>0</v>
      </c>
      <c r="H34" s="238" t="str">
        <f t="shared" ref="H34:H43" si="2">IF(E34+G34=0,"x","tisk")</f>
        <v>x</v>
      </c>
    </row>
    <row r="35" spans="1:8" ht="15.75" x14ac:dyDescent="0.25">
      <c r="A35" s="243"/>
      <c r="B35" s="253" t="s">
        <v>134</v>
      </c>
      <c r="C35" s="64">
        <v>207.04</v>
      </c>
      <c r="D35" s="250" t="s">
        <v>131</v>
      </c>
      <c r="E35" s="251"/>
      <c r="F35" s="254">
        <f t="shared" ref="F35:F43" si="3">C35*E35</f>
        <v>0</v>
      </c>
      <c r="H35" s="238" t="str">
        <f t="shared" si="2"/>
        <v>x</v>
      </c>
    </row>
    <row r="36" spans="1:8" ht="15.75" x14ac:dyDescent="0.25">
      <c r="A36" s="243"/>
      <c r="B36" s="253" t="s">
        <v>144</v>
      </c>
      <c r="C36" s="64">
        <v>121.28</v>
      </c>
      <c r="D36" s="250" t="s">
        <v>131</v>
      </c>
      <c r="E36" s="251"/>
      <c r="F36" s="254">
        <f t="shared" si="3"/>
        <v>0</v>
      </c>
      <c r="H36" s="238" t="str">
        <f t="shared" si="2"/>
        <v>x</v>
      </c>
    </row>
    <row r="37" spans="1:8" ht="15.75" x14ac:dyDescent="0.25">
      <c r="A37" s="243"/>
      <c r="B37" s="253" t="s">
        <v>136</v>
      </c>
      <c r="C37" s="64">
        <v>207.04</v>
      </c>
      <c r="D37" s="250" t="s">
        <v>131</v>
      </c>
      <c r="E37" s="251"/>
      <c r="F37" s="254">
        <f t="shared" si="3"/>
        <v>0</v>
      </c>
      <c r="H37" s="238" t="str">
        <f t="shared" si="2"/>
        <v>x</v>
      </c>
    </row>
    <row r="38" spans="1:8" ht="15.75" x14ac:dyDescent="0.25">
      <c r="A38" s="243"/>
      <c r="B38" s="253" t="s">
        <v>145</v>
      </c>
      <c r="C38" s="64">
        <v>135.68</v>
      </c>
      <c r="D38" s="250" t="s">
        <v>131</v>
      </c>
      <c r="E38" s="251"/>
      <c r="F38" s="254">
        <f t="shared" si="3"/>
        <v>0</v>
      </c>
      <c r="H38" s="238" t="str">
        <f t="shared" si="2"/>
        <v>x</v>
      </c>
    </row>
    <row r="39" spans="1:8" ht="15.75" x14ac:dyDescent="0.25">
      <c r="A39" s="243"/>
      <c r="B39" s="253" t="s">
        <v>137</v>
      </c>
      <c r="C39" s="64">
        <v>246.72</v>
      </c>
      <c r="D39" s="250" t="s">
        <v>131</v>
      </c>
      <c r="E39" s="251"/>
      <c r="F39" s="254">
        <f t="shared" si="3"/>
        <v>0</v>
      </c>
      <c r="H39" s="238" t="str">
        <f t="shared" si="2"/>
        <v>x</v>
      </c>
    </row>
    <row r="40" spans="1:8" ht="15.75" x14ac:dyDescent="0.25">
      <c r="A40" s="243"/>
      <c r="B40" s="253" t="s">
        <v>146</v>
      </c>
      <c r="C40" s="64">
        <v>78.400000000000006</v>
      </c>
      <c r="D40" s="250" t="s">
        <v>131</v>
      </c>
      <c r="E40" s="251"/>
      <c r="F40" s="254">
        <f t="shared" si="3"/>
        <v>0</v>
      </c>
      <c r="H40" s="238" t="str">
        <f t="shared" si="2"/>
        <v>x</v>
      </c>
    </row>
    <row r="41" spans="1:8" ht="15.75" x14ac:dyDescent="0.25">
      <c r="A41" s="243"/>
      <c r="B41" s="253" t="s">
        <v>139</v>
      </c>
      <c r="C41" s="64">
        <v>110.4</v>
      </c>
      <c r="D41" s="250" t="s">
        <v>131</v>
      </c>
      <c r="E41" s="251"/>
      <c r="F41" s="254">
        <f t="shared" si="3"/>
        <v>0</v>
      </c>
      <c r="H41" s="238" t="str">
        <f t="shared" si="2"/>
        <v>x</v>
      </c>
    </row>
    <row r="42" spans="1:8" ht="15.75" x14ac:dyDescent="0.25">
      <c r="A42" s="243"/>
      <c r="B42" s="253" t="s">
        <v>147</v>
      </c>
      <c r="C42" s="64">
        <v>180.8</v>
      </c>
      <c r="D42" s="250" t="s">
        <v>131</v>
      </c>
      <c r="E42" s="251"/>
      <c r="F42" s="254">
        <f t="shared" si="3"/>
        <v>0</v>
      </c>
      <c r="H42" s="238" t="str">
        <f t="shared" si="2"/>
        <v>x</v>
      </c>
    </row>
    <row r="43" spans="1:8" ht="15.75" x14ac:dyDescent="0.25">
      <c r="A43" s="243"/>
      <c r="B43" s="253" t="s">
        <v>141</v>
      </c>
      <c r="C43" s="64">
        <v>218.24</v>
      </c>
      <c r="D43" s="250" t="s">
        <v>131</v>
      </c>
      <c r="E43" s="251"/>
      <c r="F43" s="254">
        <f t="shared" si="3"/>
        <v>0</v>
      </c>
      <c r="H43" s="238" t="str">
        <f t="shared" si="2"/>
        <v>x</v>
      </c>
    </row>
    <row r="44" spans="1:8" x14ac:dyDescent="0.25">
      <c r="A44" s="243"/>
      <c r="B44" s="312" t="s">
        <v>148</v>
      </c>
      <c r="C44" s="313"/>
      <c r="D44" s="313"/>
      <c r="E44" s="313"/>
      <c r="F44" s="314"/>
      <c r="H44" s="238"/>
    </row>
    <row r="45" spans="1:8" ht="15.75" x14ac:dyDescent="0.25">
      <c r="A45" s="243"/>
      <c r="B45" s="253" t="s">
        <v>149</v>
      </c>
      <c r="C45" s="64">
        <v>28.8</v>
      </c>
      <c r="D45" s="250" t="s">
        <v>127</v>
      </c>
      <c r="E45" s="251"/>
      <c r="F45" s="254">
        <f>C45*E45</f>
        <v>0</v>
      </c>
      <c r="H45" s="238" t="str">
        <f>IF(E45+G45=0,"x","tisk")</f>
        <v>x</v>
      </c>
    </row>
    <row r="46" spans="1:8" ht="15.75" x14ac:dyDescent="0.25">
      <c r="A46" s="243"/>
      <c r="B46" s="253" t="s">
        <v>150</v>
      </c>
      <c r="C46" s="64">
        <v>87.04</v>
      </c>
      <c r="D46" s="250" t="s">
        <v>127</v>
      </c>
      <c r="E46" s="251"/>
      <c r="F46" s="254">
        <f>C46*E46</f>
        <v>0</v>
      </c>
      <c r="H46" s="238" t="str">
        <f>IF(E46+G46=0,"x","tisk")</f>
        <v>x</v>
      </c>
    </row>
    <row r="47" spans="1:8" x14ac:dyDescent="0.25">
      <c r="A47" s="243"/>
      <c r="B47" s="312" t="s">
        <v>151</v>
      </c>
      <c r="C47" s="313"/>
      <c r="D47" s="313"/>
      <c r="E47" s="313"/>
      <c r="F47" s="314"/>
      <c r="H47" s="238"/>
    </row>
    <row r="48" spans="1:8" ht="15.75" x14ac:dyDescent="0.25">
      <c r="A48" s="243"/>
      <c r="B48" s="253" t="s">
        <v>152</v>
      </c>
      <c r="C48" s="64">
        <v>87.04</v>
      </c>
      <c r="D48" s="250" t="s">
        <v>127</v>
      </c>
      <c r="E48" s="251"/>
      <c r="F48" s="254">
        <f>C48*E48</f>
        <v>0</v>
      </c>
      <c r="H48" s="238" t="str">
        <f>IF(E48+G48=0,"x","tisk")</f>
        <v>x</v>
      </c>
    </row>
    <row r="49" spans="1:8" ht="15.75" thickBot="1" x14ac:dyDescent="0.3">
      <c r="A49" s="243"/>
      <c r="B49" s="243"/>
      <c r="C49" s="238"/>
      <c r="D49" s="243"/>
      <c r="E49" s="238"/>
      <c r="F49" s="238"/>
      <c r="H49" s="238"/>
    </row>
    <row r="50" spans="1:8" ht="16.5" thickBot="1" x14ac:dyDescent="0.3">
      <c r="A50" s="243"/>
      <c r="B50" s="248" t="s">
        <v>153</v>
      </c>
      <c r="C50" s="60" t="s">
        <v>122</v>
      </c>
      <c r="D50" s="60" t="s">
        <v>123</v>
      </c>
      <c r="E50" s="60" t="s">
        <v>124</v>
      </c>
      <c r="F50" s="61" t="s">
        <v>4</v>
      </c>
      <c r="H50" s="238"/>
    </row>
    <row r="51" spans="1:8" ht="16.5" thickBot="1" x14ac:dyDescent="0.3">
      <c r="A51" s="243"/>
      <c r="B51" s="303" t="s">
        <v>154</v>
      </c>
      <c r="C51" s="304"/>
      <c r="D51" s="304"/>
      <c r="E51" s="304"/>
      <c r="F51" s="305"/>
      <c r="H51" s="238"/>
    </row>
    <row r="52" spans="1:8" ht="15.75" x14ac:dyDescent="0.25">
      <c r="A52" s="243"/>
      <c r="B52" s="253" t="s">
        <v>155</v>
      </c>
      <c r="C52" s="64">
        <v>2052</v>
      </c>
      <c r="D52" s="250" t="s">
        <v>131</v>
      </c>
      <c r="E52" s="251"/>
      <c r="F52" s="254">
        <f t="shared" ref="F52:F59" si="4">E52*C52</f>
        <v>0</v>
      </c>
      <c r="H52" s="238" t="str">
        <f t="shared" ref="H52:H59" si="5">IF(E52+G52=0,"x","tisk")</f>
        <v>x</v>
      </c>
    </row>
    <row r="53" spans="1:8" ht="15.75" x14ac:dyDescent="0.25">
      <c r="A53" s="243"/>
      <c r="B53" s="253" t="s">
        <v>156</v>
      </c>
      <c r="C53" s="64">
        <v>2052</v>
      </c>
      <c r="D53" s="250" t="s">
        <v>131</v>
      </c>
      <c r="E53" s="251"/>
      <c r="F53" s="254">
        <f t="shared" si="4"/>
        <v>0</v>
      </c>
      <c r="H53" s="238" t="str">
        <f t="shared" si="5"/>
        <v>x</v>
      </c>
    </row>
    <row r="54" spans="1:8" ht="15.75" x14ac:dyDescent="0.25">
      <c r="A54" s="243"/>
      <c r="B54" s="253" t="s">
        <v>157</v>
      </c>
      <c r="C54" s="64">
        <v>391</v>
      </c>
      <c r="D54" s="250" t="s">
        <v>131</v>
      </c>
      <c r="E54" s="251"/>
      <c r="F54" s="254">
        <f t="shared" si="4"/>
        <v>0</v>
      </c>
      <c r="H54" s="238" t="str">
        <f t="shared" si="5"/>
        <v>x</v>
      </c>
    </row>
    <row r="55" spans="1:8" ht="15.75" x14ac:dyDescent="0.25">
      <c r="A55" s="243"/>
      <c r="B55" s="253" t="s">
        <v>158</v>
      </c>
      <c r="C55" s="64">
        <v>2615</v>
      </c>
      <c r="D55" s="250" t="s">
        <v>131</v>
      </c>
      <c r="E55" s="251"/>
      <c r="F55" s="254">
        <f t="shared" si="4"/>
        <v>0</v>
      </c>
      <c r="H55" s="238" t="str">
        <f t="shared" si="5"/>
        <v>x</v>
      </c>
    </row>
    <row r="56" spans="1:8" ht="15.75" x14ac:dyDescent="0.25">
      <c r="A56" s="243"/>
      <c r="B56" s="253" t="s">
        <v>159</v>
      </c>
      <c r="C56" s="64">
        <v>3032</v>
      </c>
      <c r="D56" s="250" t="s">
        <v>131</v>
      </c>
      <c r="E56" s="251"/>
      <c r="F56" s="254">
        <f t="shared" si="4"/>
        <v>0</v>
      </c>
      <c r="H56" s="238" t="str">
        <f t="shared" si="5"/>
        <v>x</v>
      </c>
    </row>
    <row r="57" spans="1:8" ht="15.75" x14ac:dyDescent="0.25">
      <c r="A57" s="243"/>
      <c r="B57" s="253" t="s">
        <v>160</v>
      </c>
      <c r="C57" s="64">
        <v>1511</v>
      </c>
      <c r="D57" s="255" t="s">
        <v>131</v>
      </c>
      <c r="E57" s="251"/>
      <c r="F57" s="254">
        <f t="shared" si="4"/>
        <v>0</v>
      </c>
      <c r="H57" s="238" t="str">
        <f t="shared" si="5"/>
        <v>x</v>
      </c>
    </row>
    <row r="58" spans="1:8" ht="15.75" x14ac:dyDescent="0.25">
      <c r="A58" s="243"/>
      <c r="B58" s="253" t="s">
        <v>161</v>
      </c>
      <c r="C58" s="64">
        <v>1730</v>
      </c>
      <c r="D58" s="250" t="s">
        <v>131</v>
      </c>
      <c r="E58" s="251"/>
      <c r="F58" s="254">
        <f t="shared" si="4"/>
        <v>0</v>
      </c>
      <c r="H58" s="238" t="str">
        <f t="shared" si="5"/>
        <v>x</v>
      </c>
    </row>
    <row r="59" spans="1:8" ht="16.5" thickBot="1" x14ac:dyDescent="0.3">
      <c r="A59" s="243"/>
      <c r="B59" s="253" t="s">
        <v>162</v>
      </c>
      <c r="C59" s="64">
        <v>463</v>
      </c>
      <c r="D59" s="250" t="s">
        <v>131</v>
      </c>
      <c r="E59" s="251"/>
      <c r="F59" s="254">
        <f t="shared" si="4"/>
        <v>0</v>
      </c>
      <c r="H59" s="238" t="str">
        <f t="shared" si="5"/>
        <v>x</v>
      </c>
    </row>
    <row r="60" spans="1:8" ht="16.5" thickBot="1" x14ac:dyDescent="0.3">
      <c r="A60" s="243"/>
      <c r="B60" s="303" t="s">
        <v>163</v>
      </c>
      <c r="C60" s="304" t="s">
        <v>122</v>
      </c>
      <c r="D60" s="304" t="s">
        <v>123</v>
      </c>
      <c r="E60" s="304" t="s">
        <v>124</v>
      </c>
      <c r="F60" s="305" t="s">
        <v>4</v>
      </c>
      <c r="H60" s="238"/>
    </row>
    <row r="61" spans="1:8" ht="15.75" x14ac:dyDescent="0.25">
      <c r="A61" s="243"/>
      <c r="B61" s="253" t="s">
        <v>164</v>
      </c>
      <c r="C61" s="64">
        <v>874</v>
      </c>
      <c r="D61" s="250" t="s">
        <v>131</v>
      </c>
      <c r="E61" s="251"/>
      <c r="F61" s="254">
        <f t="shared" ref="F61:F79" si="6">E61*C61</f>
        <v>0</v>
      </c>
      <c r="H61" s="238" t="str">
        <f t="shared" ref="H61:H71" si="7">IF(E61+G61=0,"x","tisk")</f>
        <v>x</v>
      </c>
    </row>
    <row r="62" spans="1:8" ht="15.75" x14ac:dyDescent="0.25">
      <c r="A62" s="243"/>
      <c r="B62" s="253" t="s">
        <v>165</v>
      </c>
      <c r="C62" s="64">
        <v>564</v>
      </c>
      <c r="D62" s="250" t="s">
        <v>131</v>
      </c>
      <c r="E62" s="251"/>
      <c r="F62" s="254">
        <f t="shared" si="6"/>
        <v>0</v>
      </c>
      <c r="H62" s="238" t="str">
        <f t="shared" si="7"/>
        <v>x</v>
      </c>
    </row>
    <row r="63" spans="1:8" ht="15.75" x14ac:dyDescent="0.25">
      <c r="A63" s="243"/>
      <c r="B63" s="253" t="s">
        <v>166</v>
      </c>
      <c r="C63" s="64">
        <v>963</v>
      </c>
      <c r="D63" s="250" t="s">
        <v>131</v>
      </c>
      <c r="E63" s="251"/>
      <c r="F63" s="254">
        <f t="shared" si="6"/>
        <v>0</v>
      </c>
      <c r="H63" s="238" t="str">
        <f t="shared" si="7"/>
        <v>x</v>
      </c>
    </row>
    <row r="64" spans="1:8" ht="15.75" x14ac:dyDescent="0.25">
      <c r="A64" s="243"/>
      <c r="B64" s="253" t="s">
        <v>158</v>
      </c>
      <c r="C64" s="64">
        <v>963</v>
      </c>
      <c r="D64" s="250" t="s">
        <v>131</v>
      </c>
      <c r="E64" s="251"/>
      <c r="F64" s="254">
        <f t="shared" si="6"/>
        <v>0</v>
      </c>
      <c r="H64" s="238" t="str">
        <f t="shared" si="7"/>
        <v>x</v>
      </c>
    </row>
    <row r="65" spans="1:8" ht="15.75" x14ac:dyDescent="0.25">
      <c r="A65" s="243"/>
      <c r="B65" s="253" t="s">
        <v>167</v>
      </c>
      <c r="C65" s="64">
        <v>1166</v>
      </c>
      <c r="D65" s="250" t="s">
        <v>131</v>
      </c>
      <c r="E65" s="251"/>
      <c r="F65" s="254">
        <f t="shared" si="6"/>
        <v>0</v>
      </c>
      <c r="H65" s="238" t="str">
        <f t="shared" si="7"/>
        <v>x</v>
      </c>
    </row>
    <row r="66" spans="1:8" ht="15.75" x14ac:dyDescent="0.25">
      <c r="A66" s="243"/>
      <c r="B66" s="253" t="s">
        <v>168</v>
      </c>
      <c r="C66" s="64">
        <v>622</v>
      </c>
      <c r="D66" s="250" t="s">
        <v>131</v>
      </c>
      <c r="E66" s="251"/>
      <c r="F66" s="254">
        <f t="shared" si="6"/>
        <v>0</v>
      </c>
      <c r="H66" s="238" t="str">
        <f t="shared" si="7"/>
        <v>x</v>
      </c>
    </row>
    <row r="67" spans="1:8" ht="15.75" x14ac:dyDescent="0.25">
      <c r="A67" s="65"/>
      <c r="B67" s="253" t="s">
        <v>169</v>
      </c>
      <c r="C67" s="64">
        <v>795</v>
      </c>
      <c r="D67" s="255" t="s">
        <v>131</v>
      </c>
      <c r="E67" s="251"/>
      <c r="F67" s="254">
        <f t="shared" si="6"/>
        <v>0</v>
      </c>
      <c r="H67" s="238" t="str">
        <f t="shared" si="7"/>
        <v>x</v>
      </c>
    </row>
    <row r="68" spans="1:8" ht="15.75" x14ac:dyDescent="0.25">
      <c r="A68" s="243"/>
      <c r="B68" s="253" t="s">
        <v>170</v>
      </c>
      <c r="C68" s="64">
        <v>640</v>
      </c>
      <c r="D68" s="250" t="s">
        <v>131</v>
      </c>
      <c r="E68" s="251"/>
      <c r="F68" s="254">
        <f t="shared" si="6"/>
        <v>0</v>
      </c>
      <c r="H68" s="238" t="str">
        <f t="shared" si="7"/>
        <v>x</v>
      </c>
    </row>
    <row r="69" spans="1:8" ht="15.75" x14ac:dyDescent="0.25">
      <c r="A69" s="243"/>
      <c r="B69" s="253" t="s">
        <v>171</v>
      </c>
      <c r="C69" s="64">
        <v>848</v>
      </c>
      <c r="D69" s="250" t="s">
        <v>131</v>
      </c>
      <c r="E69" s="251"/>
      <c r="F69" s="254">
        <f t="shared" si="6"/>
        <v>0</v>
      </c>
      <c r="H69" s="238" t="str">
        <f t="shared" si="7"/>
        <v>x</v>
      </c>
    </row>
    <row r="70" spans="1:8" ht="15.75" x14ac:dyDescent="0.25">
      <c r="A70" s="243"/>
      <c r="B70" s="253" t="s">
        <v>172</v>
      </c>
      <c r="C70" s="64">
        <v>700</v>
      </c>
      <c r="D70" s="250" t="s">
        <v>131</v>
      </c>
      <c r="E70" s="251"/>
      <c r="F70" s="254">
        <f t="shared" si="6"/>
        <v>0</v>
      </c>
      <c r="H70" s="238" t="str">
        <f t="shared" si="7"/>
        <v>x</v>
      </c>
    </row>
    <row r="71" spans="1:8" ht="16.5" thickBot="1" x14ac:dyDescent="0.3">
      <c r="A71" s="243"/>
      <c r="B71" s="253" t="s">
        <v>173</v>
      </c>
      <c r="C71" s="64">
        <v>900</v>
      </c>
      <c r="D71" s="250" t="s">
        <v>131</v>
      </c>
      <c r="E71" s="251"/>
      <c r="F71" s="254">
        <f t="shared" si="6"/>
        <v>0</v>
      </c>
      <c r="H71" s="238" t="str">
        <f t="shared" si="7"/>
        <v>x</v>
      </c>
    </row>
    <row r="72" spans="1:8" ht="16.5" thickBot="1" x14ac:dyDescent="0.3">
      <c r="A72" s="65"/>
      <c r="B72" s="303" t="s">
        <v>174</v>
      </c>
      <c r="C72" s="304" t="s">
        <v>122</v>
      </c>
      <c r="D72" s="304" t="s">
        <v>123</v>
      </c>
      <c r="E72" s="304" t="s">
        <v>124</v>
      </c>
      <c r="F72" s="305" t="s">
        <v>4</v>
      </c>
      <c r="H72" s="238"/>
    </row>
    <row r="73" spans="1:8" ht="15.75" x14ac:dyDescent="0.25">
      <c r="A73" s="243"/>
      <c r="B73" s="253" t="s">
        <v>175</v>
      </c>
      <c r="C73" s="64">
        <v>371</v>
      </c>
      <c r="D73" s="250" t="s">
        <v>127</v>
      </c>
      <c r="E73" s="251"/>
      <c r="F73" s="254">
        <f t="shared" si="6"/>
        <v>0</v>
      </c>
      <c r="H73" s="238" t="str">
        <f>IF(E73+G73=0,"x","tisk")</f>
        <v>x</v>
      </c>
    </row>
    <row r="74" spans="1:8" ht="15.75" x14ac:dyDescent="0.25">
      <c r="A74" s="243"/>
      <c r="B74" s="253" t="s">
        <v>176</v>
      </c>
      <c r="C74" s="64">
        <v>446</v>
      </c>
      <c r="D74" s="250" t="s">
        <v>127</v>
      </c>
      <c r="E74" s="251"/>
      <c r="F74" s="254">
        <f t="shared" si="6"/>
        <v>0</v>
      </c>
      <c r="H74" s="238" t="str">
        <f>IF(E74+G74=0,"x","tisk")</f>
        <v>x</v>
      </c>
    </row>
    <row r="75" spans="1:8" ht="15.75" x14ac:dyDescent="0.25">
      <c r="A75" s="243"/>
      <c r="B75" s="253" t="s">
        <v>177</v>
      </c>
      <c r="C75" s="64">
        <v>247</v>
      </c>
      <c r="D75" s="250" t="s">
        <v>127</v>
      </c>
      <c r="E75" s="251"/>
      <c r="F75" s="254">
        <f t="shared" si="6"/>
        <v>0</v>
      </c>
      <c r="H75" s="238" t="str">
        <f>IF(E75+G75=0,"x","tisk")</f>
        <v>x</v>
      </c>
    </row>
    <row r="76" spans="1:8" ht="16.5" thickBot="1" x14ac:dyDescent="0.3">
      <c r="A76" s="243"/>
      <c r="B76" s="253" t="s">
        <v>178</v>
      </c>
      <c r="C76" s="64">
        <v>300</v>
      </c>
      <c r="D76" s="250" t="s">
        <v>127</v>
      </c>
      <c r="E76" s="251"/>
      <c r="F76" s="254">
        <f t="shared" si="6"/>
        <v>0</v>
      </c>
      <c r="H76" s="238" t="str">
        <f>IF(E76+G76=0,"x","tisk")</f>
        <v>x</v>
      </c>
    </row>
    <row r="77" spans="1:8" ht="16.5" thickBot="1" x14ac:dyDescent="0.3">
      <c r="A77" s="65"/>
      <c r="B77" s="303" t="s">
        <v>179</v>
      </c>
      <c r="C77" s="304" t="s">
        <v>122</v>
      </c>
      <c r="D77" s="304" t="s">
        <v>123</v>
      </c>
      <c r="E77" s="304" t="s">
        <v>124</v>
      </c>
      <c r="F77" s="305" t="s">
        <v>4</v>
      </c>
      <c r="H77" s="238"/>
    </row>
    <row r="78" spans="1:8" ht="15.75" x14ac:dyDescent="0.25">
      <c r="A78" s="243"/>
      <c r="B78" s="253" t="s">
        <v>180</v>
      </c>
      <c r="C78" s="64">
        <v>978</v>
      </c>
      <c r="D78" s="250" t="s">
        <v>127</v>
      </c>
      <c r="E78" s="251"/>
      <c r="F78" s="254">
        <f t="shared" si="6"/>
        <v>0</v>
      </c>
      <c r="H78" s="238" t="str">
        <f>IF(E78+G78=0,"x","tisk")</f>
        <v>x</v>
      </c>
    </row>
    <row r="79" spans="1:8" ht="15.75" x14ac:dyDescent="0.25">
      <c r="A79" s="243"/>
      <c r="B79" s="253" t="s">
        <v>181</v>
      </c>
      <c r="C79" s="64">
        <v>464</v>
      </c>
      <c r="D79" s="250" t="s">
        <v>127</v>
      </c>
      <c r="E79" s="251"/>
      <c r="F79" s="254">
        <f t="shared" si="6"/>
        <v>0</v>
      </c>
      <c r="H79" s="238" t="str">
        <f>IF(E79+G79=0,"x","tisk")</f>
        <v>x</v>
      </c>
    </row>
    <row r="80" spans="1:8" ht="15.75" x14ac:dyDescent="0.25">
      <c r="A80" s="243"/>
      <c r="B80" s="253"/>
      <c r="C80" s="64"/>
      <c r="D80" s="250"/>
      <c r="E80" s="251"/>
      <c r="F80" s="254"/>
      <c r="H80" s="238"/>
    </row>
    <row r="81" spans="1:9" ht="16.5" thickBot="1" x14ac:dyDescent="0.3">
      <c r="A81" s="243"/>
      <c r="B81" s="253" t="s">
        <v>182</v>
      </c>
      <c r="C81" s="64">
        <v>126</v>
      </c>
      <c r="D81" s="250" t="s">
        <v>127</v>
      </c>
      <c r="E81" s="251"/>
      <c r="F81" s="254">
        <f>C81*E81</f>
        <v>0</v>
      </c>
      <c r="H81" s="238" t="str">
        <f>IF(E81+G81=0,"x","tisk")</f>
        <v>x</v>
      </c>
    </row>
    <row r="82" spans="1:9" ht="16.5" thickBot="1" x14ac:dyDescent="0.3">
      <c r="A82" s="65"/>
      <c r="B82" s="309" t="s">
        <v>213</v>
      </c>
      <c r="C82" s="310"/>
      <c r="D82" s="310"/>
      <c r="E82" s="311"/>
      <c r="F82" s="66">
        <f>SUM(F81,F20:F22,F24:F32,F34:F43,F45:F46,F48,F52:F59,F61:F71,F73:F76,F78:F79)</f>
        <v>0</v>
      </c>
      <c r="H82" s="238" t="str">
        <f>IF(F82+G82=0,"x","tisk")</f>
        <v>x</v>
      </c>
      <c r="I82" s="240" t="s">
        <v>427</v>
      </c>
    </row>
    <row r="83" spans="1:9" ht="15.75" thickBot="1" x14ac:dyDescent="0.3">
      <c r="A83" s="65"/>
      <c r="B83" s="65"/>
      <c r="C83" s="67"/>
      <c r="D83" s="68"/>
      <c r="E83" s="242"/>
      <c r="F83" s="70"/>
      <c r="H83" s="238"/>
    </row>
    <row r="84" spans="1:9" ht="16.5" thickBot="1" x14ac:dyDescent="0.3">
      <c r="A84" s="243"/>
      <c r="B84" s="248" t="s">
        <v>184</v>
      </c>
      <c r="C84" s="71" t="s">
        <v>122</v>
      </c>
      <c r="D84" s="71" t="s">
        <v>123</v>
      </c>
      <c r="E84" s="71" t="s">
        <v>124</v>
      </c>
      <c r="F84" s="72" t="s">
        <v>4</v>
      </c>
      <c r="H84" s="238"/>
    </row>
    <row r="85" spans="1:9" ht="45.75" thickBot="1" x14ac:dyDescent="0.3">
      <c r="A85" s="243"/>
      <c r="B85" s="256" t="s">
        <v>424</v>
      </c>
      <c r="C85" s="257">
        <v>1150</v>
      </c>
      <c r="D85" s="258" t="s">
        <v>127</v>
      </c>
      <c r="E85" s="259"/>
      <c r="F85" s="260">
        <f>E85*C85</f>
        <v>0</v>
      </c>
      <c r="H85" s="238" t="str">
        <f>IF(E85+G85=0,"x","tisk")</f>
        <v>x</v>
      </c>
    </row>
    <row r="86" spans="1:9" ht="15.75" thickBot="1" x14ac:dyDescent="0.3">
      <c r="A86" s="65"/>
      <c r="B86" s="65"/>
      <c r="C86" s="67"/>
      <c r="D86" s="73"/>
      <c r="E86" s="242"/>
      <c r="F86" s="70"/>
      <c r="H86" s="238"/>
    </row>
    <row r="87" spans="1:9" ht="16.5" thickBot="1" x14ac:dyDescent="0.3">
      <c r="A87" s="243"/>
      <c r="B87" s="303" t="s">
        <v>186</v>
      </c>
      <c r="C87" s="304"/>
      <c r="D87" s="304"/>
      <c r="E87" s="304"/>
      <c r="F87" s="305"/>
      <c r="H87" s="238"/>
    </row>
    <row r="88" spans="1:9" x14ac:dyDescent="0.25">
      <c r="A88" s="243"/>
      <c r="B88" s="261" t="s">
        <v>425</v>
      </c>
      <c r="C88" s="262">
        <v>5200</v>
      </c>
      <c r="D88" s="255" t="s">
        <v>421</v>
      </c>
      <c r="E88" s="251"/>
      <c r="F88" s="254">
        <f>E88*C88</f>
        <v>0</v>
      </c>
      <c r="H88" s="238" t="str">
        <f>IF(E88+G88=0,"x","tisk")</f>
        <v>x</v>
      </c>
    </row>
    <row r="89" spans="1:9" x14ac:dyDescent="0.25">
      <c r="A89" s="243"/>
      <c r="B89" s="261" t="s">
        <v>426</v>
      </c>
      <c r="C89" s="262">
        <v>1650</v>
      </c>
      <c r="D89" s="255" t="s">
        <v>127</v>
      </c>
      <c r="E89" s="251"/>
      <c r="F89" s="254">
        <f>E89*C89</f>
        <v>0</v>
      </c>
      <c r="H89" s="238" t="str">
        <f>IF(E89+G89=0,"x","tisk")</f>
        <v>x</v>
      </c>
    </row>
    <row r="90" spans="1:9" x14ac:dyDescent="0.25">
      <c r="A90" s="243"/>
      <c r="B90" s="261" t="s">
        <v>189</v>
      </c>
      <c r="C90" s="262">
        <v>2210</v>
      </c>
      <c r="D90" s="255" t="s">
        <v>127</v>
      </c>
      <c r="E90" s="251"/>
      <c r="F90" s="254">
        <f>E90*C90</f>
        <v>0</v>
      </c>
      <c r="H90" s="238" t="str">
        <f>IF(E90+G90=0,"x","tisk")</f>
        <v>x</v>
      </c>
    </row>
    <row r="91" spans="1:9" x14ac:dyDescent="0.25">
      <c r="A91" s="243"/>
      <c r="B91" s="306" t="s">
        <v>190</v>
      </c>
      <c r="C91" s="307"/>
      <c r="D91" s="307"/>
      <c r="E91" s="307"/>
      <c r="F91" s="308"/>
      <c r="H91" s="238"/>
    </row>
    <row r="92" spans="1:9" ht="15.75" thickBot="1" x14ac:dyDescent="0.3">
      <c r="A92" s="243"/>
      <c r="B92" s="263" t="s">
        <v>191</v>
      </c>
      <c r="C92" s="262"/>
      <c r="D92" s="255"/>
      <c r="E92" s="250"/>
      <c r="F92" s="254"/>
      <c r="H92" s="238"/>
    </row>
    <row r="93" spans="1:9" ht="16.5" thickBot="1" x14ac:dyDescent="0.3">
      <c r="A93" s="243"/>
      <c r="B93" s="303" t="s">
        <v>192</v>
      </c>
      <c r="C93" s="304"/>
      <c r="D93" s="304"/>
      <c r="E93" s="304"/>
      <c r="F93" s="305"/>
      <c r="H93" s="238"/>
    </row>
    <row r="94" spans="1:9" x14ac:dyDescent="0.25">
      <c r="A94" s="243"/>
      <c r="B94" s="261" t="s">
        <v>422</v>
      </c>
      <c r="C94" s="262">
        <v>3500</v>
      </c>
      <c r="D94" s="255" t="s">
        <v>187</v>
      </c>
      <c r="E94" s="251"/>
      <c r="F94" s="254">
        <f>E94*C94</f>
        <v>0</v>
      </c>
      <c r="H94" s="238" t="str">
        <f>IF(E94+G94=0,"x","tisk")</f>
        <v>x</v>
      </c>
    </row>
    <row r="95" spans="1:9" x14ac:dyDescent="0.25">
      <c r="A95" s="243"/>
      <c r="B95" s="261" t="s">
        <v>423</v>
      </c>
      <c r="C95" s="262">
        <v>1700</v>
      </c>
      <c r="D95" s="255" t="s">
        <v>187</v>
      </c>
      <c r="E95" s="251"/>
      <c r="F95" s="254">
        <f>E95*C95</f>
        <v>0</v>
      </c>
      <c r="H95" s="238" t="str">
        <f>IF(E95+G95=0,"x","tisk")</f>
        <v>x</v>
      </c>
    </row>
    <row r="96" spans="1:9" x14ac:dyDescent="0.25">
      <c r="A96" s="243"/>
      <c r="B96" s="261" t="s">
        <v>193</v>
      </c>
      <c r="C96" s="262">
        <v>1850</v>
      </c>
      <c r="D96" s="255" t="s">
        <v>127</v>
      </c>
      <c r="E96" s="251"/>
      <c r="F96" s="254">
        <f>E96*C96</f>
        <v>0</v>
      </c>
      <c r="H96" s="238" t="str">
        <f>IF(E96+G96=0,"x","tisk")</f>
        <v>x</v>
      </c>
    </row>
    <row r="97" spans="1:9" x14ac:dyDescent="0.25">
      <c r="A97" s="243"/>
      <c r="B97" s="261" t="s">
        <v>194</v>
      </c>
      <c r="C97" s="262">
        <v>2900</v>
      </c>
      <c r="D97" s="255" t="s">
        <v>127</v>
      </c>
      <c r="E97" s="251"/>
      <c r="F97" s="254">
        <f>E97*C97</f>
        <v>0</v>
      </c>
      <c r="H97" s="238" t="str">
        <f>IF(E97+G97=0,"x","tisk")</f>
        <v>x</v>
      </c>
    </row>
    <row r="98" spans="1:9" x14ac:dyDescent="0.25">
      <c r="A98" s="243"/>
      <c r="B98" s="306" t="s">
        <v>195</v>
      </c>
      <c r="C98" s="307"/>
      <c r="D98" s="307"/>
      <c r="E98" s="307"/>
      <c r="F98" s="308"/>
      <c r="H98" s="238"/>
    </row>
    <row r="99" spans="1:9" ht="15.75" thickBot="1" x14ac:dyDescent="0.3">
      <c r="A99" s="243"/>
      <c r="B99" s="264" t="s">
        <v>196</v>
      </c>
      <c r="C99" s="265">
        <v>5000</v>
      </c>
      <c r="D99" s="266" t="s">
        <v>187</v>
      </c>
      <c r="E99" s="267"/>
      <c r="F99" s="268">
        <f>E99*C99</f>
        <v>0</v>
      </c>
      <c r="H99" s="238" t="str">
        <f>IF(E99+G99=0,"x","tisk")</f>
        <v>x</v>
      </c>
    </row>
    <row r="100" spans="1:9" ht="16.5" thickBot="1" x14ac:dyDescent="0.3">
      <c r="A100" s="65"/>
      <c r="B100" s="309" t="s">
        <v>212</v>
      </c>
      <c r="C100" s="310"/>
      <c r="D100" s="310"/>
      <c r="E100" s="311"/>
      <c r="F100" s="66">
        <f>SUM(F85,F88,F89,F90,F94,F95,F96,F97,F99)</f>
        <v>0</v>
      </c>
      <c r="H100" s="238" t="str">
        <f>IF(F100+G100=0,"x","tisk")</f>
        <v>x</v>
      </c>
      <c r="I100" s="240" t="s">
        <v>428</v>
      </c>
    </row>
    <row r="101" spans="1:9" x14ac:dyDescent="0.25">
      <c r="A101" s="65"/>
      <c r="B101" s="243"/>
      <c r="C101" s="243"/>
      <c r="D101" s="243"/>
      <c r="E101" s="243"/>
      <c r="F101" s="243"/>
      <c r="H101" s="238"/>
    </row>
    <row r="102" spans="1:9" x14ac:dyDescent="0.25">
      <c r="A102" s="243"/>
      <c r="B102" s="280" t="s">
        <v>430</v>
      </c>
      <c r="C102" s="301"/>
      <c r="D102" s="301"/>
      <c r="E102" s="301"/>
      <c r="F102" s="301"/>
      <c r="H102" s="238" t="str">
        <f>IF(ISTEXT($C$102),"tisk","")</f>
        <v/>
      </c>
    </row>
    <row r="103" spans="1:9" x14ac:dyDescent="0.25">
      <c r="A103" s="243"/>
      <c r="B103" s="280" t="s">
        <v>74</v>
      </c>
      <c r="C103" s="302"/>
      <c r="D103" s="302"/>
      <c r="E103" s="302"/>
      <c r="F103" s="302"/>
      <c r="H103" s="238" t="str">
        <f>IF(C103&gt;=1,"tisk","")</f>
        <v/>
      </c>
    </row>
  </sheetData>
  <sheetProtection algorithmName="SHA-512" hashValue="2AjLGomByb1G9uI+9N9lqaUpaFK2UlwvCbFJgoAiX8o30VK6LULHch8mHBF5uJ4glkVCVz6LCg8Oyv93Kr41mg==" saltValue="rpxMJWoTampmkk6t/WzszA==" spinCount="100000" sheet="1" objects="1" scenarios="1" autoFilter="0"/>
  <autoFilter ref="H1:H103" xr:uid="{C3B07A76-FCE0-4368-81A6-30CFCE4CD17B}"/>
  <mergeCells count="32">
    <mergeCell ref="B9:D9"/>
    <mergeCell ref="B1:F1"/>
    <mergeCell ref="B2:F2"/>
    <mergeCell ref="B6:F6"/>
    <mergeCell ref="B7:F7"/>
    <mergeCell ref="B8:D8"/>
    <mergeCell ref="C3:F3"/>
    <mergeCell ref="C4:F4"/>
    <mergeCell ref="B47:F47"/>
    <mergeCell ref="B10:D10"/>
    <mergeCell ref="B11:D11"/>
    <mergeCell ref="B12:D12"/>
    <mergeCell ref="B13:D13"/>
    <mergeCell ref="B14:D14"/>
    <mergeCell ref="B16:F16"/>
    <mergeCell ref="B17:F17"/>
    <mergeCell ref="B19:F19"/>
    <mergeCell ref="B23:F23"/>
    <mergeCell ref="B33:F33"/>
    <mergeCell ref="B44:F44"/>
    <mergeCell ref="B51:F51"/>
    <mergeCell ref="B60:F60"/>
    <mergeCell ref="B72:F72"/>
    <mergeCell ref="B77:F77"/>
    <mergeCell ref="B82:E82"/>
    <mergeCell ref="C102:F102"/>
    <mergeCell ref="C103:F103"/>
    <mergeCell ref="B87:F87"/>
    <mergeCell ref="B91:F91"/>
    <mergeCell ref="B93:F93"/>
    <mergeCell ref="B98:F98"/>
    <mergeCell ref="B100:E100"/>
  </mergeCells>
  <pageMargins left="0.7" right="0.7" top="0.78740157499999996" bottom="0.78740157499999996" header="0.3" footer="0.3"/>
  <pageSetup paperSize="9" scale="56" fitToHeight="0"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91"/>
  <sheetViews>
    <sheetView workbookViewId="0">
      <pane ySplit="2" topLeftCell="A3" activePane="bottomLeft" state="frozen"/>
      <selection pane="bottomLeft"/>
    </sheetView>
  </sheetViews>
  <sheetFormatPr defaultRowHeight="15" x14ac:dyDescent="0.25"/>
  <cols>
    <col min="1" max="1" width="3" customWidth="1"/>
    <col min="2" max="2" width="87.85546875" bestFit="1" customWidth="1"/>
    <col min="3" max="3" width="16" bestFit="1" customWidth="1"/>
    <col min="4" max="4" width="11" customWidth="1"/>
    <col min="5" max="5" width="14.7109375" customWidth="1"/>
    <col min="6" max="6" width="16.85546875" customWidth="1"/>
  </cols>
  <sheetData>
    <row r="1" spans="2:6" ht="18.75" x14ac:dyDescent="0.3">
      <c r="B1" s="335" t="s">
        <v>200</v>
      </c>
      <c r="C1" s="336"/>
      <c r="D1" s="336"/>
      <c r="E1" s="336"/>
      <c r="F1" s="336"/>
    </row>
    <row r="2" spans="2:6" ht="15.75" thickBot="1" x14ac:dyDescent="0.3">
      <c r="B2" s="74" t="s">
        <v>201</v>
      </c>
      <c r="C2" s="75"/>
      <c r="D2" s="76"/>
      <c r="E2" s="75"/>
      <c r="F2" s="75"/>
    </row>
    <row r="3" spans="2:6" ht="16.5" thickBot="1" x14ac:dyDescent="0.3">
      <c r="B3" s="77" t="s">
        <v>121</v>
      </c>
      <c r="C3" s="78" t="s">
        <v>122</v>
      </c>
      <c r="D3" s="78" t="s">
        <v>123</v>
      </c>
      <c r="E3" s="78" t="s">
        <v>124</v>
      </c>
      <c r="F3" s="79" t="s">
        <v>4</v>
      </c>
    </row>
    <row r="4" spans="2:6" x14ac:dyDescent="0.25">
      <c r="B4" s="337" t="s">
        <v>125</v>
      </c>
      <c r="C4" s="338"/>
      <c r="D4" s="338"/>
      <c r="E4" s="338"/>
      <c r="F4" s="339"/>
    </row>
    <row r="5" spans="2:6" ht="15.75" x14ac:dyDescent="0.25">
      <c r="B5" s="80" t="s">
        <v>126</v>
      </c>
      <c r="C5" s="81">
        <v>174.6</v>
      </c>
      <c r="D5" s="63" t="s">
        <v>127</v>
      </c>
      <c r="E5" s="82"/>
      <c r="F5" s="83">
        <f>C5*E5</f>
        <v>0</v>
      </c>
    </row>
    <row r="6" spans="2:6" s="29" customFormat="1" ht="15.75" x14ac:dyDescent="0.25">
      <c r="B6" s="80" t="s">
        <v>128</v>
      </c>
      <c r="C6" s="81">
        <v>4174.8</v>
      </c>
      <c r="D6" s="63" t="s">
        <v>129</v>
      </c>
      <c r="E6" s="82"/>
      <c r="F6" s="83">
        <f>C6*E6</f>
        <v>0</v>
      </c>
    </row>
    <row r="7" spans="2:6" s="29" customFormat="1" ht="15.75" x14ac:dyDescent="0.25">
      <c r="B7" s="80" t="s">
        <v>130</v>
      </c>
      <c r="C7" s="81">
        <v>167.25</v>
      </c>
      <c r="D7" s="63" t="s">
        <v>131</v>
      </c>
      <c r="E7" s="82"/>
      <c r="F7" s="83">
        <f>C7*E7</f>
        <v>0</v>
      </c>
    </row>
    <row r="8" spans="2:6" x14ac:dyDescent="0.25">
      <c r="B8" s="340" t="s">
        <v>132</v>
      </c>
      <c r="C8" s="341"/>
      <c r="D8" s="341"/>
      <c r="E8" s="341"/>
      <c r="F8" s="342"/>
    </row>
    <row r="9" spans="2:6" s="29" customFormat="1" ht="15.75" x14ac:dyDescent="0.25">
      <c r="B9" s="80" t="s">
        <v>133</v>
      </c>
      <c r="C9" s="81">
        <v>78.400000000000006</v>
      </c>
      <c r="D9" s="63" t="s">
        <v>131</v>
      </c>
      <c r="E9" s="82"/>
      <c r="F9" s="83">
        <f>C9*E9</f>
        <v>0</v>
      </c>
    </row>
    <row r="10" spans="2:6" s="29" customFormat="1" ht="15.75" x14ac:dyDescent="0.25">
      <c r="B10" s="80" t="s">
        <v>134</v>
      </c>
      <c r="C10" s="81">
        <v>140.16</v>
      </c>
      <c r="D10" s="63" t="s">
        <v>131</v>
      </c>
      <c r="E10" s="82"/>
      <c r="F10" s="83">
        <f t="shared" ref="F10:F17" si="0">C10*E10</f>
        <v>0</v>
      </c>
    </row>
    <row r="11" spans="2:6" s="29" customFormat="1" ht="15.75" x14ac:dyDescent="0.25">
      <c r="B11" s="80" t="s">
        <v>135</v>
      </c>
      <c r="C11" s="81">
        <v>67.84</v>
      </c>
      <c r="D11" s="63" t="s">
        <v>131</v>
      </c>
      <c r="E11" s="82"/>
      <c r="F11" s="83">
        <f t="shared" si="0"/>
        <v>0</v>
      </c>
    </row>
    <row r="12" spans="2:6" s="29" customFormat="1" ht="15.75" x14ac:dyDescent="0.25">
      <c r="B12" s="80" t="s">
        <v>136</v>
      </c>
      <c r="C12" s="81">
        <v>131.84</v>
      </c>
      <c r="D12" s="63" t="s">
        <v>131</v>
      </c>
      <c r="E12" s="82"/>
      <c r="F12" s="83">
        <f t="shared" si="0"/>
        <v>0</v>
      </c>
    </row>
    <row r="13" spans="2:6" s="29" customFormat="1" ht="15.75" x14ac:dyDescent="0.25">
      <c r="B13" s="80" t="s">
        <v>137</v>
      </c>
      <c r="C13" s="81">
        <v>131.84</v>
      </c>
      <c r="D13" s="63" t="s">
        <v>131</v>
      </c>
      <c r="E13" s="82"/>
      <c r="F13" s="83">
        <f t="shared" si="0"/>
        <v>0</v>
      </c>
    </row>
    <row r="14" spans="2:6" s="29" customFormat="1" ht="15.75" x14ac:dyDescent="0.25">
      <c r="B14" s="80" t="s">
        <v>138</v>
      </c>
      <c r="C14" s="81">
        <v>71.36</v>
      </c>
      <c r="D14" s="63" t="s">
        <v>131</v>
      </c>
      <c r="E14" s="82"/>
      <c r="F14" s="83">
        <f t="shared" si="0"/>
        <v>0</v>
      </c>
    </row>
    <row r="15" spans="2:6" s="29" customFormat="1" ht="15.75" x14ac:dyDescent="0.25">
      <c r="B15" s="80" t="s">
        <v>139</v>
      </c>
      <c r="C15" s="81">
        <v>81.92</v>
      </c>
      <c r="D15" s="63" t="s">
        <v>131</v>
      </c>
      <c r="E15" s="82"/>
      <c r="F15" s="83">
        <f t="shared" si="0"/>
        <v>0</v>
      </c>
    </row>
    <row r="16" spans="2:6" s="29" customFormat="1" ht="15.75" x14ac:dyDescent="0.25">
      <c r="B16" s="80" t="s">
        <v>140</v>
      </c>
      <c r="C16" s="81">
        <v>84.8</v>
      </c>
      <c r="D16" s="63" t="s">
        <v>131</v>
      </c>
      <c r="E16" s="82"/>
      <c r="F16" s="83">
        <f t="shared" si="0"/>
        <v>0</v>
      </c>
    </row>
    <row r="17" spans="2:6" s="29" customFormat="1" ht="15.75" x14ac:dyDescent="0.25">
      <c r="B17" s="80" t="s">
        <v>141</v>
      </c>
      <c r="C17" s="81">
        <v>142.4</v>
      </c>
      <c r="D17" s="63" t="s">
        <v>131</v>
      </c>
      <c r="E17" s="82"/>
      <c r="F17" s="83">
        <f t="shared" si="0"/>
        <v>0</v>
      </c>
    </row>
    <row r="18" spans="2:6" s="29" customFormat="1" x14ac:dyDescent="0.25">
      <c r="B18" s="340" t="s">
        <v>142</v>
      </c>
      <c r="C18" s="341"/>
      <c r="D18" s="341"/>
      <c r="E18" s="341"/>
      <c r="F18" s="342"/>
    </row>
    <row r="19" spans="2:6" s="29" customFormat="1" ht="15.75" x14ac:dyDescent="0.25">
      <c r="B19" s="80" t="s">
        <v>143</v>
      </c>
      <c r="C19" s="81">
        <v>124.8</v>
      </c>
      <c r="D19" s="63" t="s">
        <v>131</v>
      </c>
      <c r="E19" s="82"/>
      <c r="F19" s="83">
        <f>C19*E19</f>
        <v>0</v>
      </c>
    </row>
    <row r="20" spans="2:6" s="29" customFormat="1" ht="15.75" x14ac:dyDescent="0.25">
      <c r="B20" s="80" t="s">
        <v>134</v>
      </c>
      <c r="C20" s="81">
        <v>207.04</v>
      </c>
      <c r="D20" s="63" t="s">
        <v>131</v>
      </c>
      <c r="E20" s="82"/>
      <c r="F20" s="83">
        <f t="shared" ref="F20:F28" si="1">C20*E20</f>
        <v>0</v>
      </c>
    </row>
    <row r="21" spans="2:6" s="29" customFormat="1" ht="15.75" x14ac:dyDescent="0.25">
      <c r="B21" s="80" t="s">
        <v>144</v>
      </c>
      <c r="C21" s="81">
        <v>121.28</v>
      </c>
      <c r="D21" s="63" t="s">
        <v>131</v>
      </c>
      <c r="E21" s="82"/>
      <c r="F21" s="83">
        <f t="shared" si="1"/>
        <v>0</v>
      </c>
    </row>
    <row r="22" spans="2:6" s="29" customFormat="1" ht="15.75" x14ac:dyDescent="0.25">
      <c r="B22" s="80" t="s">
        <v>136</v>
      </c>
      <c r="C22" s="81">
        <v>207.04</v>
      </c>
      <c r="D22" s="63" t="s">
        <v>131</v>
      </c>
      <c r="E22" s="82"/>
      <c r="F22" s="83">
        <f t="shared" si="1"/>
        <v>0</v>
      </c>
    </row>
    <row r="23" spans="2:6" s="29" customFormat="1" ht="15.75" x14ac:dyDescent="0.25">
      <c r="B23" s="80" t="s">
        <v>145</v>
      </c>
      <c r="C23" s="81">
        <v>135.68</v>
      </c>
      <c r="D23" s="63" t="s">
        <v>131</v>
      </c>
      <c r="E23" s="82"/>
      <c r="F23" s="83">
        <f t="shared" si="1"/>
        <v>0</v>
      </c>
    </row>
    <row r="24" spans="2:6" s="29" customFormat="1" ht="15.75" x14ac:dyDescent="0.25">
      <c r="B24" s="80" t="s">
        <v>137</v>
      </c>
      <c r="C24" s="81">
        <v>246.72</v>
      </c>
      <c r="D24" s="63" t="s">
        <v>131</v>
      </c>
      <c r="E24" s="82"/>
      <c r="F24" s="83">
        <f t="shared" si="1"/>
        <v>0</v>
      </c>
    </row>
    <row r="25" spans="2:6" s="29" customFormat="1" ht="15.75" x14ac:dyDescent="0.25">
      <c r="B25" s="80" t="s">
        <v>146</v>
      </c>
      <c r="C25" s="81">
        <v>78.400000000000006</v>
      </c>
      <c r="D25" s="63" t="s">
        <v>131</v>
      </c>
      <c r="E25" s="82"/>
      <c r="F25" s="83">
        <f t="shared" si="1"/>
        <v>0</v>
      </c>
    </row>
    <row r="26" spans="2:6" s="29" customFormat="1" ht="15.75" x14ac:dyDescent="0.25">
      <c r="B26" s="80" t="s">
        <v>139</v>
      </c>
      <c r="C26" s="81">
        <v>110.4</v>
      </c>
      <c r="D26" s="63" t="s">
        <v>131</v>
      </c>
      <c r="E26" s="82"/>
      <c r="F26" s="83">
        <f t="shared" si="1"/>
        <v>0</v>
      </c>
    </row>
    <row r="27" spans="2:6" s="29" customFormat="1" ht="15.75" x14ac:dyDescent="0.25">
      <c r="B27" s="80" t="s">
        <v>147</v>
      </c>
      <c r="C27" s="81">
        <v>180.8</v>
      </c>
      <c r="D27" s="63" t="s">
        <v>131</v>
      </c>
      <c r="E27" s="82"/>
      <c r="F27" s="83">
        <f t="shared" si="1"/>
        <v>0</v>
      </c>
    </row>
    <row r="28" spans="2:6" s="29" customFormat="1" ht="15.75" x14ac:dyDescent="0.25">
      <c r="B28" s="80" t="s">
        <v>141</v>
      </c>
      <c r="C28" s="81">
        <v>218.24</v>
      </c>
      <c r="D28" s="63" t="s">
        <v>131</v>
      </c>
      <c r="E28" s="82"/>
      <c r="F28" s="83">
        <f t="shared" si="1"/>
        <v>0</v>
      </c>
    </row>
    <row r="29" spans="2:6" x14ac:dyDescent="0.25">
      <c r="B29" s="340" t="s">
        <v>148</v>
      </c>
      <c r="C29" s="341"/>
      <c r="D29" s="341"/>
      <c r="E29" s="341"/>
      <c r="F29" s="342"/>
    </row>
    <row r="30" spans="2:6" s="29" customFormat="1" ht="15.75" x14ac:dyDescent="0.25">
      <c r="B30" s="80" t="s">
        <v>149</v>
      </c>
      <c r="C30" s="81">
        <v>28.8</v>
      </c>
      <c r="D30" s="63" t="s">
        <v>127</v>
      </c>
      <c r="E30" s="82"/>
      <c r="F30" s="83">
        <f>C30*E30</f>
        <v>0</v>
      </c>
    </row>
    <row r="31" spans="2:6" s="29" customFormat="1" ht="15.75" x14ac:dyDescent="0.25">
      <c r="B31" s="80" t="s">
        <v>150</v>
      </c>
      <c r="C31" s="81">
        <v>87.04</v>
      </c>
      <c r="D31" s="63" t="s">
        <v>127</v>
      </c>
      <c r="E31" s="82"/>
      <c r="F31" s="83">
        <f>C31*E31</f>
        <v>0</v>
      </c>
    </row>
    <row r="32" spans="2:6" x14ac:dyDescent="0.25">
      <c r="B32" s="340" t="s">
        <v>151</v>
      </c>
      <c r="C32" s="341"/>
      <c r="D32" s="341"/>
      <c r="E32" s="341"/>
      <c r="F32" s="342"/>
    </row>
    <row r="33" spans="2:6" s="29" customFormat="1" ht="15.75" x14ac:dyDescent="0.25">
      <c r="B33" s="80" t="s">
        <v>152</v>
      </c>
      <c r="C33" s="81">
        <v>87.04</v>
      </c>
      <c r="D33" s="63" t="s">
        <v>127</v>
      </c>
      <c r="E33" s="82"/>
      <c r="F33" s="83">
        <f>C33*E33</f>
        <v>0</v>
      </c>
    </row>
    <row r="34" spans="2:6" ht="15.75" thickBot="1" x14ac:dyDescent="0.3">
      <c r="B34" s="92"/>
      <c r="C34" s="93"/>
      <c r="D34" s="92"/>
      <c r="E34" s="93"/>
      <c r="F34" s="93"/>
    </row>
    <row r="35" spans="2:6" ht="16.5" thickBot="1" x14ac:dyDescent="0.3">
      <c r="B35" s="77" t="s">
        <v>153</v>
      </c>
      <c r="C35" s="78" t="s">
        <v>122</v>
      </c>
      <c r="D35" s="78" t="s">
        <v>123</v>
      </c>
      <c r="E35" s="78" t="s">
        <v>124</v>
      </c>
      <c r="F35" s="79" t="s">
        <v>4</v>
      </c>
    </row>
    <row r="36" spans="2:6" ht="16.5" thickBot="1" x14ac:dyDescent="0.3">
      <c r="B36" s="332" t="s">
        <v>154</v>
      </c>
      <c r="C36" s="333"/>
      <c r="D36" s="333"/>
      <c r="E36" s="333"/>
      <c r="F36" s="334"/>
    </row>
    <row r="37" spans="2:6" s="29" customFormat="1" ht="15.75" x14ac:dyDescent="0.25">
      <c r="B37" s="128" t="s">
        <v>155</v>
      </c>
      <c r="C37" s="129">
        <v>2052</v>
      </c>
      <c r="D37" s="98" t="s">
        <v>131</v>
      </c>
      <c r="E37" s="98">
        <v>4</v>
      </c>
      <c r="F37" s="130">
        <f t="shared" ref="F37:F44" si="2">E37*C37</f>
        <v>8208</v>
      </c>
    </row>
    <row r="38" spans="2:6" s="29" customFormat="1" ht="15.75" x14ac:dyDescent="0.25">
      <c r="B38" s="80" t="s">
        <v>156</v>
      </c>
      <c r="C38" s="81">
        <v>2052</v>
      </c>
      <c r="D38" s="63" t="s">
        <v>131</v>
      </c>
      <c r="E38" s="82"/>
      <c r="F38" s="83">
        <f t="shared" si="2"/>
        <v>0</v>
      </c>
    </row>
    <row r="39" spans="2:6" s="29" customFormat="1" ht="15.75" x14ac:dyDescent="0.25">
      <c r="B39" s="80" t="s">
        <v>157</v>
      </c>
      <c r="C39" s="81">
        <v>391</v>
      </c>
      <c r="D39" s="63" t="s">
        <v>131</v>
      </c>
      <c r="E39" s="82"/>
      <c r="F39" s="83">
        <f t="shared" si="2"/>
        <v>0</v>
      </c>
    </row>
    <row r="40" spans="2:6" s="29" customFormat="1" ht="15.75" x14ac:dyDescent="0.25">
      <c r="B40" s="80" t="s">
        <v>158</v>
      </c>
      <c r="C40" s="81">
        <v>2615</v>
      </c>
      <c r="D40" s="63" t="s">
        <v>131</v>
      </c>
      <c r="E40" s="82"/>
      <c r="F40" s="83">
        <f t="shared" si="2"/>
        <v>0</v>
      </c>
    </row>
    <row r="41" spans="2:6" s="29" customFormat="1" ht="15.75" x14ac:dyDescent="0.25">
      <c r="B41" s="80" t="s">
        <v>159</v>
      </c>
      <c r="C41" s="81">
        <v>3032</v>
      </c>
      <c r="D41" s="63" t="s">
        <v>131</v>
      </c>
      <c r="E41" s="82"/>
      <c r="F41" s="83">
        <f t="shared" si="2"/>
        <v>0</v>
      </c>
    </row>
    <row r="42" spans="2:6" s="29" customFormat="1" ht="15.75" x14ac:dyDescent="0.25">
      <c r="B42" s="80" t="s">
        <v>160</v>
      </c>
      <c r="C42" s="81">
        <v>1511</v>
      </c>
      <c r="D42" s="63" t="s">
        <v>131</v>
      </c>
      <c r="E42" s="82"/>
      <c r="F42" s="83">
        <f t="shared" si="2"/>
        <v>0</v>
      </c>
    </row>
    <row r="43" spans="2:6" s="29" customFormat="1" ht="15.75" x14ac:dyDescent="0.25">
      <c r="B43" s="80" t="s">
        <v>161</v>
      </c>
      <c r="C43" s="81">
        <v>1730</v>
      </c>
      <c r="D43" s="63" t="s">
        <v>131</v>
      </c>
      <c r="E43" s="82"/>
      <c r="F43" s="83">
        <f t="shared" si="2"/>
        <v>0</v>
      </c>
    </row>
    <row r="44" spans="2:6" s="29" customFormat="1" ht="16.5" thickBot="1" x14ac:dyDescent="0.3">
      <c r="B44" s="80" t="s">
        <v>162</v>
      </c>
      <c r="C44" s="81">
        <v>463</v>
      </c>
      <c r="D44" s="63" t="s">
        <v>131</v>
      </c>
      <c r="E44" s="82"/>
      <c r="F44" s="83">
        <f t="shared" si="2"/>
        <v>0</v>
      </c>
    </row>
    <row r="45" spans="2:6" ht="16.5" thickBot="1" x14ac:dyDescent="0.3">
      <c r="B45" s="332" t="s">
        <v>163</v>
      </c>
      <c r="C45" s="333" t="s">
        <v>122</v>
      </c>
      <c r="D45" s="333" t="s">
        <v>123</v>
      </c>
      <c r="E45" s="333" t="s">
        <v>124</v>
      </c>
      <c r="F45" s="334" t="s">
        <v>4</v>
      </c>
    </row>
    <row r="46" spans="2:6" s="29" customFormat="1" ht="15.75" x14ac:dyDescent="0.25">
      <c r="B46" s="80" t="s">
        <v>164</v>
      </c>
      <c r="C46" s="81">
        <v>874</v>
      </c>
      <c r="D46" s="63" t="s">
        <v>131</v>
      </c>
      <c r="E46" s="82"/>
      <c r="F46" s="83">
        <f t="shared" ref="F46:F64" si="3">E46*C46</f>
        <v>0</v>
      </c>
    </row>
    <row r="47" spans="2:6" s="29" customFormat="1" ht="15.75" x14ac:dyDescent="0.25">
      <c r="B47" s="80" t="s">
        <v>165</v>
      </c>
      <c r="C47" s="81">
        <v>564</v>
      </c>
      <c r="D47" s="63" t="s">
        <v>131</v>
      </c>
      <c r="E47" s="82"/>
      <c r="F47" s="83">
        <f t="shared" si="3"/>
        <v>0</v>
      </c>
    </row>
    <row r="48" spans="2:6" s="29" customFormat="1" ht="15.75" x14ac:dyDescent="0.25">
      <c r="B48" s="80" t="s">
        <v>166</v>
      </c>
      <c r="C48" s="81">
        <v>963</v>
      </c>
      <c r="D48" s="63" t="s">
        <v>131</v>
      </c>
      <c r="E48" s="82"/>
      <c r="F48" s="83">
        <f t="shared" si="3"/>
        <v>0</v>
      </c>
    </row>
    <row r="49" spans="2:6" s="29" customFormat="1" ht="15.75" x14ac:dyDescent="0.25">
      <c r="B49" s="80" t="s">
        <v>158</v>
      </c>
      <c r="C49" s="81">
        <v>963</v>
      </c>
      <c r="D49" s="63" t="s">
        <v>131</v>
      </c>
      <c r="E49" s="82"/>
      <c r="F49" s="83">
        <f t="shared" si="3"/>
        <v>0</v>
      </c>
    </row>
    <row r="50" spans="2:6" s="29" customFormat="1" ht="15.75" x14ac:dyDescent="0.25">
      <c r="B50" s="80" t="s">
        <v>167</v>
      </c>
      <c r="C50" s="81">
        <v>1166</v>
      </c>
      <c r="D50" s="63" t="s">
        <v>131</v>
      </c>
      <c r="E50" s="82"/>
      <c r="F50" s="83">
        <f t="shared" si="3"/>
        <v>0</v>
      </c>
    </row>
    <row r="51" spans="2:6" s="29" customFormat="1" ht="15.75" x14ac:dyDescent="0.25">
      <c r="B51" s="80" t="s">
        <v>168</v>
      </c>
      <c r="C51" s="81">
        <v>622</v>
      </c>
      <c r="D51" s="63" t="s">
        <v>131</v>
      </c>
      <c r="E51" s="82"/>
      <c r="F51" s="83">
        <f t="shared" si="3"/>
        <v>0</v>
      </c>
    </row>
    <row r="52" spans="2:6" s="29" customFormat="1" ht="15.75" x14ac:dyDescent="0.25">
      <c r="B52" s="80" t="s">
        <v>169</v>
      </c>
      <c r="C52" s="81">
        <v>795</v>
      </c>
      <c r="D52" s="63" t="s">
        <v>131</v>
      </c>
      <c r="E52" s="82"/>
      <c r="F52" s="83">
        <f t="shared" si="3"/>
        <v>0</v>
      </c>
    </row>
    <row r="53" spans="2:6" s="29" customFormat="1" ht="15.75" x14ac:dyDescent="0.25">
      <c r="B53" s="80" t="s">
        <v>170</v>
      </c>
      <c r="C53" s="81">
        <v>640</v>
      </c>
      <c r="D53" s="63" t="s">
        <v>131</v>
      </c>
      <c r="E53" s="82"/>
      <c r="F53" s="83">
        <f t="shared" si="3"/>
        <v>0</v>
      </c>
    </row>
    <row r="54" spans="2:6" s="29" customFormat="1" ht="15.75" x14ac:dyDescent="0.25">
      <c r="B54" s="80" t="s">
        <v>171</v>
      </c>
      <c r="C54" s="81">
        <v>848</v>
      </c>
      <c r="D54" s="63" t="s">
        <v>131</v>
      </c>
      <c r="E54" s="82"/>
      <c r="F54" s="83">
        <f t="shared" si="3"/>
        <v>0</v>
      </c>
    </row>
    <row r="55" spans="2:6" s="29" customFormat="1" ht="15.75" x14ac:dyDescent="0.25">
      <c r="B55" s="80" t="s">
        <v>172</v>
      </c>
      <c r="C55" s="81">
        <v>700</v>
      </c>
      <c r="D55" s="63" t="s">
        <v>131</v>
      </c>
      <c r="E55" s="82"/>
      <c r="F55" s="83">
        <f t="shared" si="3"/>
        <v>0</v>
      </c>
    </row>
    <row r="56" spans="2:6" s="29" customFormat="1" ht="16.5" thickBot="1" x14ac:dyDescent="0.3">
      <c r="B56" s="80" t="s">
        <v>173</v>
      </c>
      <c r="C56" s="81">
        <v>900</v>
      </c>
      <c r="D56" s="63" t="s">
        <v>131</v>
      </c>
      <c r="E56" s="82"/>
      <c r="F56" s="83">
        <f t="shared" si="3"/>
        <v>0</v>
      </c>
    </row>
    <row r="57" spans="2:6" ht="16.5" thickBot="1" x14ac:dyDescent="0.3">
      <c r="B57" s="332" t="s">
        <v>174</v>
      </c>
      <c r="C57" s="333" t="s">
        <v>122</v>
      </c>
      <c r="D57" s="333" t="s">
        <v>123</v>
      </c>
      <c r="E57" s="333" t="s">
        <v>124</v>
      </c>
      <c r="F57" s="334" t="s">
        <v>4</v>
      </c>
    </row>
    <row r="58" spans="2:6" s="29" customFormat="1" ht="15.75" x14ac:dyDescent="0.25">
      <c r="B58" s="128" t="s">
        <v>175</v>
      </c>
      <c r="C58" s="129">
        <v>371</v>
      </c>
      <c r="D58" s="98" t="s">
        <v>127</v>
      </c>
      <c r="E58" s="98">
        <v>2</v>
      </c>
      <c r="F58" s="130">
        <f t="shared" si="3"/>
        <v>742</v>
      </c>
    </row>
    <row r="59" spans="2:6" s="29" customFormat="1" ht="15.75" x14ac:dyDescent="0.25">
      <c r="B59" s="80" t="s">
        <v>176</v>
      </c>
      <c r="C59" s="81">
        <v>446</v>
      </c>
      <c r="D59" s="63" t="s">
        <v>127</v>
      </c>
      <c r="E59" s="82"/>
      <c r="F59" s="83">
        <f t="shared" si="3"/>
        <v>0</v>
      </c>
    </row>
    <row r="60" spans="2:6" s="29" customFormat="1" ht="15.75" x14ac:dyDescent="0.25">
      <c r="B60" s="80" t="s">
        <v>177</v>
      </c>
      <c r="C60" s="81">
        <v>247</v>
      </c>
      <c r="D60" s="63" t="s">
        <v>127</v>
      </c>
      <c r="E60" s="82"/>
      <c r="F60" s="83">
        <f t="shared" si="3"/>
        <v>0</v>
      </c>
    </row>
    <row r="61" spans="2:6" s="29" customFormat="1" ht="16.5" thickBot="1" x14ac:dyDescent="0.3">
      <c r="B61" s="80" t="s">
        <v>178</v>
      </c>
      <c r="C61" s="81">
        <v>300</v>
      </c>
      <c r="D61" s="63" t="s">
        <v>127</v>
      </c>
      <c r="E61" s="82"/>
      <c r="F61" s="83">
        <f t="shared" si="3"/>
        <v>0</v>
      </c>
    </row>
    <row r="62" spans="2:6" ht="16.5" thickBot="1" x14ac:dyDescent="0.3">
      <c r="B62" s="332" t="s">
        <v>179</v>
      </c>
      <c r="C62" s="333" t="s">
        <v>122</v>
      </c>
      <c r="D62" s="333" t="s">
        <v>123</v>
      </c>
      <c r="E62" s="333" t="s">
        <v>124</v>
      </c>
      <c r="F62" s="334" t="s">
        <v>4</v>
      </c>
    </row>
    <row r="63" spans="2:6" s="29" customFormat="1" ht="15.75" x14ac:dyDescent="0.25">
      <c r="B63" s="80" t="s">
        <v>180</v>
      </c>
      <c r="C63" s="81">
        <v>978</v>
      </c>
      <c r="D63" s="63" t="s">
        <v>127</v>
      </c>
      <c r="E63" s="82"/>
      <c r="F63" s="83">
        <f t="shared" si="3"/>
        <v>0</v>
      </c>
    </row>
    <row r="64" spans="2:6" s="29" customFormat="1" ht="15.75" x14ac:dyDescent="0.25">
      <c r="B64" s="80" t="s">
        <v>181</v>
      </c>
      <c r="C64" s="81">
        <v>464</v>
      </c>
      <c r="D64" s="63" t="s">
        <v>127</v>
      </c>
      <c r="E64" s="82"/>
      <c r="F64" s="83">
        <f t="shared" si="3"/>
        <v>0</v>
      </c>
    </row>
    <row r="65" spans="2:6" ht="16.5" thickBot="1" x14ac:dyDescent="0.3">
      <c r="B65" s="100"/>
      <c r="C65" s="101"/>
      <c r="D65" s="92"/>
      <c r="E65" s="102"/>
      <c r="F65" s="103"/>
    </row>
    <row r="66" spans="2:6" ht="16.5" thickBot="1" x14ac:dyDescent="0.3">
      <c r="B66" s="104" t="s">
        <v>182</v>
      </c>
      <c r="C66" s="105">
        <v>126</v>
      </c>
      <c r="D66" s="106" t="s">
        <v>127</v>
      </c>
      <c r="E66" s="106">
        <v>16</v>
      </c>
      <c r="F66" s="107">
        <f>C66*E66</f>
        <v>2016</v>
      </c>
    </row>
    <row r="67" spans="2:6" ht="16.5" thickBot="1" x14ac:dyDescent="0.3">
      <c r="B67" s="343" t="s">
        <v>183</v>
      </c>
      <c r="C67" s="344"/>
      <c r="D67" s="344"/>
      <c r="E67" s="345"/>
      <c r="F67" s="108">
        <f>SUM(F66,F5:F7,F9:F17,F19:F28,F30:F31,F33,F37:F44,F46:F56,F58:F61,F63:F64)</f>
        <v>10966</v>
      </c>
    </row>
    <row r="68" spans="2:6" ht="15.75" thickBot="1" x14ac:dyDescent="0.3">
      <c r="B68" s="109"/>
      <c r="C68" s="110"/>
      <c r="D68" s="111"/>
      <c r="E68" s="112"/>
      <c r="F68" s="113"/>
    </row>
    <row r="69" spans="2:6" ht="16.5" thickBot="1" x14ac:dyDescent="0.3">
      <c r="B69" s="77" t="s">
        <v>202</v>
      </c>
      <c r="C69" s="114" t="s">
        <v>122</v>
      </c>
      <c r="D69" s="114" t="s">
        <v>123</v>
      </c>
      <c r="E69" s="114" t="s">
        <v>124</v>
      </c>
      <c r="F69" s="115" t="s">
        <v>4</v>
      </c>
    </row>
    <row r="70" spans="2:6" ht="45.75" thickBot="1" x14ac:dyDescent="0.3">
      <c r="B70" s="116" t="s">
        <v>185</v>
      </c>
      <c r="C70" s="117">
        <v>1150</v>
      </c>
      <c r="D70" s="106" t="s">
        <v>127</v>
      </c>
      <c r="E70" s="106">
        <v>8</v>
      </c>
      <c r="F70" s="107">
        <f>E70*C70</f>
        <v>9200</v>
      </c>
    </row>
    <row r="71" spans="2:6" ht="15.75" thickBot="1" x14ac:dyDescent="0.3">
      <c r="B71" s="109"/>
      <c r="C71" s="110"/>
      <c r="D71" s="118"/>
      <c r="E71" s="112"/>
      <c r="F71" s="113"/>
    </row>
    <row r="72" spans="2:6" ht="16.5" thickBot="1" x14ac:dyDescent="0.3">
      <c r="B72" s="332" t="s">
        <v>186</v>
      </c>
      <c r="C72" s="333"/>
      <c r="D72" s="333"/>
      <c r="E72" s="333"/>
      <c r="F72" s="334"/>
    </row>
    <row r="73" spans="2:6" x14ac:dyDescent="0.25">
      <c r="B73" s="119" t="s">
        <v>432</v>
      </c>
      <c r="C73" s="120">
        <v>5200</v>
      </c>
      <c r="D73" s="94" t="s">
        <v>421</v>
      </c>
      <c r="E73" s="82"/>
      <c r="F73" s="86">
        <f>E73*C73</f>
        <v>0</v>
      </c>
    </row>
    <row r="74" spans="2:6" x14ac:dyDescent="0.25">
      <c r="B74" s="119" t="s">
        <v>188</v>
      </c>
      <c r="C74" s="120">
        <v>1650</v>
      </c>
      <c r="D74" s="94" t="s">
        <v>127</v>
      </c>
      <c r="E74" s="82"/>
      <c r="F74" s="86">
        <f>E74*C74</f>
        <v>0</v>
      </c>
    </row>
    <row r="75" spans="2:6" x14ac:dyDescent="0.25">
      <c r="B75" s="119" t="s">
        <v>189</v>
      </c>
      <c r="C75" s="120">
        <v>2210</v>
      </c>
      <c r="D75" s="94" t="s">
        <v>127</v>
      </c>
      <c r="E75" s="82"/>
      <c r="F75" s="86">
        <f>E75*C75</f>
        <v>0</v>
      </c>
    </row>
    <row r="76" spans="2:6" x14ac:dyDescent="0.25">
      <c r="B76" s="121" t="s">
        <v>190</v>
      </c>
      <c r="C76" s="120"/>
      <c r="D76" s="94"/>
      <c r="E76" s="94"/>
      <c r="F76" s="122"/>
    </row>
    <row r="77" spans="2:6" ht="15" customHeight="1" thickBot="1" x14ac:dyDescent="0.3">
      <c r="B77" s="123" t="s">
        <v>191</v>
      </c>
      <c r="C77" s="120"/>
      <c r="D77" s="94"/>
      <c r="E77" s="63"/>
      <c r="F77" s="86"/>
    </row>
    <row r="78" spans="2:6" ht="16.5" thickBot="1" x14ac:dyDescent="0.3">
      <c r="B78" s="332" t="s">
        <v>192</v>
      </c>
      <c r="C78" s="333"/>
      <c r="D78" s="333"/>
      <c r="E78" s="333"/>
      <c r="F78" s="334"/>
    </row>
    <row r="79" spans="2:6" x14ac:dyDescent="0.25">
      <c r="B79" s="119" t="s">
        <v>431</v>
      </c>
      <c r="C79" s="120">
        <v>3500</v>
      </c>
      <c r="D79" s="94" t="s">
        <v>187</v>
      </c>
      <c r="E79" s="82"/>
      <c r="F79" s="86">
        <f>E79*C79</f>
        <v>0</v>
      </c>
    </row>
    <row r="80" spans="2:6" s="29" customFormat="1" x14ac:dyDescent="0.25">
      <c r="B80" s="119" t="s">
        <v>423</v>
      </c>
      <c r="C80" s="120">
        <v>1700</v>
      </c>
      <c r="D80" s="94" t="s">
        <v>187</v>
      </c>
      <c r="E80" s="82"/>
      <c r="F80" s="86">
        <f>E80*C80</f>
        <v>0</v>
      </c>
    </row>
    <row r="81" spans="2:6" x14ac:dyDescent="0.25">
      <c r="B81" s="119" t="s">
        <v>193</v>
      </c>
      <c r="C81" s="120">
        <v>1850</v>
      </c>
      <c r="D81" s="94" t="s">
        <v>127</v>
      </c>
      <c r="E81" s="82"/>
      <c r="F81" s="86">
        <f>E81*C81</f>
        <v>0</v>
      </c>
    </row>
    <row r="82" spans="2:6" x14ac:dyDescent="0.25">
      <c r="B82" s="119" t="s">
        <v>194</v>
      </c>
      <c r="C82" s="120">
        <v>2900</v>
      </c>
      <c r="D82" s="94" t="s">
        <v>127</v>
      </c>
      <c r="E82" s="82"/>
      <c r="F82" s="86">
        <f>E82*C82</f>
        <v>0</v>
      </c>
    </row>
    <row r="83" spans="2:6" x14ac:dyDescent="0.25">
      <c r="B83" s="346" t="s">
        <v>195</v>
      </c>
      <c r="C83" s="347"/>
      <c r="D83" s="94"/>
      <c r="E83" s="94"/>
      <c r="F83" s="122"/>
    </row>
    <row r="84" spans="2:6" ht="15.75" thickBot="1" x14ac:dyDescent="0.3">
      <c r="B84" s="124" t="s">
        <v>196</v>
      </c>
      <c r="C84" s="125">
        <v>5000</v>
      </c>
      <c r="D84" s="95" t="s">
        <v>187</v>
      </c>
      <c r="E84" s="90"/>
      <c r="F84" s="91">
        <f>E84*C84</f>
        <v>0</v>
      </c>
    </row>
    <row r="85" spans="2:6" ht="16.5" thickBot="1" x14ac:dyDescent="0.3">
      <c r="B85" s="343" t="s">
        <v>197</v>
      </c>
      <c r="C85" s="344"/>
      <c r="D85" s="344"/>
      <c r="E85" s="345"/>
      <c r="F85" s="108">
        <f>SUM(F70,F73,F74,F75,F79,F81,F82,F84)</f>
        <v>9200</v>
      </c>
    </row>
    <row r="86" spans="2:6" x14ac:dyDescent="0.25">
      <c r="B86" s="92"/>
      <c r="C86" s="92"/>
      <c r="D86" s="92"/>
      <c r="E86" s="92"/>
      <c r="F86" s="92"/>
    </row>
    <row r="87" spans="2:6" ht="15.75" thickBot="1" x14ac:dyDescent="0.3">
      <c r="B87" s="92"/>
      <c r="C87" s="93"/>
      <c r="D87" s="92"/>
      <c r="E87" s="93"/>
      <c r="F87" s="93"/>
    </row>
    <row r="88" spans="2:6" x14ac:dyDescent="0.25">
      <c r="B88" s="348" t="s">
        <v>198</v>
      </c>
      <c r="C88" s="349"/>
      <c r="D88" s="349"/>
      <c r="E88" s="349"/>
      <c r="F88" s="350"/>
    </row>
    <row r="89" spans="2:6" ht="15.75" thickBot="1" x14ac:dyDescent="0.3">
      <c r="B89" s="351" t="s">
        <v>203</v>
      </c>
      <c r="C89" s="352"/>
      <c r="D89" s="352"/>
      <c r="E89" s="352"/>
      <c r="F89" s="353"/>
    </row>
    <row r="90" spans="2:6" x14ac:dyDescent="0.25">
      <c r="B90" s="126" t="s">
        <v>199</v>
      </c>
      <c r="C90" s="93"/>
      <c r="D90" s="92"/>
      <c r="E90" s="93"/>
      <c r="F90" s="93"/>
    </row>
    <row r="91" spans="2:6" ht="16.5" thickBot="1" x14ac:dyDescent="0.3">
      <c r="B91" s="127" t="s">
        <v>204</v>
      </c>
      <c r="C91" s="93"/>
      <c r="D91" s="92"/>
      <c r="E91" s="93"/>
      <c r="F91" s="93"/>
    </row>
  </sheetData>
  <sheetProtection algorithmName="SHA-512" hashValue="njW1pdnBBNd8+KK2w1/HtZe5jmTQ90yOgo7BrPe+3UmI4wD2KUaeYDV3zDyKO09hAbs8xeQ1FvonYHERQQrwgg==" saltValue="TJbdjqx3vguYHxxKAjh0XA==" spinCount="100000" sheet="1" objects="1" scenarios="1"/>
  <mergeCells count="17">
    <mergeCell ref="B78:F78"/>
    <mergeCell ref="B83:C83"/>
    <mergeCell ref="B85:E85"/>
    <mergeCell ref="B88:F88"/>
    <mergeCell ref="B89:F89"/>
    <mergeCell ref="B72:F72"/>
    <mergeCell ref="B1:F1"/>
    <mergeCell ref="B4:F4"/>
    <mergeCell ref="B8:F8"/>
    <mergeCell ref="B29:F29"/>
    <mergeCell ref="B32:F32"/>
    <mergeCell ref="B36:F36"/>
    <mergeCell ref="B45:F45"/>
    <mergeCell ref="B57:F57"/>
    <mergeCell ref="B62:F62"/>
    <mergeCell ref="B67:E67"/>
    <mergeCell ref="B18:F18"/>
  </mergeCells>
  <pageMargins left="0.7" right="0.7" top="0.78740157499999996" bottom="0.78740157499999996"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F91"/>
  <sheetViews>
    <sheetView workbookViewId="0">
      <pane ySplit="2" topLeftCell="A3" activePane="bottomLeft" state="frozen"/>
      <selection pane="bottomLeft"/>
    </sheetView>
  </sheetViews>
  <sheetFormatPr defaultRowHeight="15" x14ac:dyDescent="0.25"/>
  <cols>
    <col min="1" max="1" width="2.85546875" customWidth="1"/>
    <col min="2" max="2" width="87.85546875" bestFit="1" customWidth="1"/>
    <col min="3" max="3" width="16" bestFit="1" customWidth="1"/>
    <col min="4" max="4" width="11" customWidth="1"/>
    <col min="5" max="6" width="14.7109375" customWidth="1"/>
  </cols>
  <sheetData>
    <row r="1" spans="2:6" ht="18.75" x14ac:dyDescent="0.3">
      <c r="B1" s="335" t="s">
        <v>205</v>
      </c>
      <c r="C1" s="336"/>
      <c r="D1" s="336"/>
      <c r="E1" s="336"/>
      <c r="F1" s="336"/>
    </row>
    <row r="2" spans="2:6" ht="15.75" thickBot="1" x14ac:dyDescent="0.3">
      <c r="B2" s="354" t="s">
        <v>201</v>
      </c>
      <c r="C2" s="354"/>
      <c r="D2" s="354"/>
      <c r="E2" s="354"/>
      <c r="F2" s="354"/>
    </row>
    <row r="3" spans="2:6" ht="16.5" thickBot="1" x14ac:dyDescent="0.3">
      <c r="B3" s="77" t="s">
        <v>121</v>
      </c>
      <c r="C3" s="78" t="s">
        <v>122</v>
      </c>
      <c r="D3" s="78" t="s">
        <v>123</v>
      </c>
      <c r="E3" s="78" t="s">
        <v>124</v>
      </c>
      <c r="F3" s="79" t="s">
        <v>4</v>
      </c>
    </row>
    <row r="4" spans="2:6" x14ac:dyDescent="0.25">
      <c r="B4" s="337" t="s">
        <v>125</v>
      </c>
      <c r="C4" s="349"/>
      <c r="D4" s="349"/>
      <c r="E4" s="349"/>
      <c r="F4" s="350"/>
    </row>
    <row r="5" spans="2:6" ht="15" customHeight="1" x14ac:dyDescent="0.25">
      <c r="B5" s="80" t="s">
        <v>126</v>
      </c>
      <c r="C5" s="81">
        <v>174.6</v>
      </c>
      <c r="D5" s="63" t="s">
        <v>127</v>
      </c>
      <c r="E5" s="82"/>
      <c r="F5" s="83">
        <f>C5*E5</f>
        <v>0</v>
      </c>
    </row>
    <row r="6" spans="2:6" ht="15" customHeight="1" x14ac:dyDescent="0.25">
      <c r="B6" s="84" t="s">
        <v>128</v>
      </c>
      <c r="C6" s="85">
        <v>4174.8</v>
      </c>
      <c r="D6" s="63" t="s">
        <v>129</v>
      </c>
      <c r="E6" s="82"/>
      <c r="F6" s="83">
        <f>C6*E6</f>
        <v>0</v>
      </c>
    </row>
    <row r="7" spans="2:6" ht="15" customHeight="1" x14ac:dyDescent="0.25">
      <c r="B7" s="84" t="s">
        <v>130</v>
      </c>
      <c r="C7" s="85">
        <v>167.25</v>
      </c>
      <c r="D7" s="63" t="s">
        <v>131</v>
      </c>
      <c r="E7" s="82"/>
      <c r="F7" s="83">
        <f>C7*E7</f>
        <v>0</v>
      </c>
    </row>
    <row r="8" spans="2:6" x14ac:dyDescent="0.25">
      <c r="B8" s="340" t="s">
        <v>132</v>
      </c>
      <c r="C8" s="341"/>
      <c r="D8" s="341"/>
      <c r="E8" s="341"/>
      <c r="F8" s="342"/>
    </row>
    <row r="9" spans="2:6" s="29" customFormat="1" ht="15" customHeight="1" x14ac:dyDescent="0.25">
      <c r="B9" s="84" t="s">
        <v>133</v>
      </c>
      <c r="C9" s="85">
        <v>78.400000000000006</v>
      </c>
      <c r="D9" s="63" t="s">
        <v>131</v>
      </c>
      <c r="E9" s="82"/>
      <c r="F9" s="83">
        <f>C9*E9</f>
        <v>0</v>
      </c>
    </row>
    <row r="10" spans="2:6" s="29" customFormat="1" ht="15" customHeight="1" x14ac:dyDescent="0.25">
      <c r="B10" s="84" t="s">
        <v>134</v>
      </c>
      <c r="C10" s="85">
        <v>140.16</v>
      </c>
      <c r="D10" s="63" t="s">
        <v>131</v>
      </c>
      <c r="E10" s="82"/>
      <c r="F10" s="83">
        <f t="shared" ref="F10:F17" si="0">C10*E10</f>
        <v>0</v>
      </c>
    </row>
    <row r="11" spans="2:6" s="29" customFormat="1" ht="15" customHeight="1" x14ac:dyDescent="0.25">
      <c r="B11" s="84" t="s">
        <v>135</v>
      </c>
      <c r="C11" s="85">
        <v>67.84</v>
      </c>
      <c r="D11" s="63" t="s">
        <v>131</v>
      </c>
      <c r="E11" s="82"/>
      <c r="F11" s="83">
        <f t="shared" si="0"/>
        <v>0</v>
      </c>
    </row>
    <row r="12" spans="2:6" s="29" customFormat="1" ht="15" customHeight="1" x14ac:dyDescent="0.25">
      <c r="B12" s="84" t="s">
        <v>136</v>
      </c>
      <c r="C12" s="85">
        <v>131.84</v>
      </c>
      <c r="D12" s="63" t="s">
        <v>131</v>
      </c>
      <c r="E12" s="82"/>
      <c r="F12" s="83">
        <f t="shared" si="0"/>
        <v>0</v>
      </c>
    </row>
    <row r="13" spans="2:6" s="29" customFormat="1" ht="15" customHeight="1" x14ac:dyDescent="0.25">
      <c r="B13" s="84" t="s">
        <v>137</v>
      </c>
      <c r="C13" s="85">
        <v>131.84</v>
      </c>
      <c r="D13" s="63" t="s">
        <v>131</v>
      </c>
      <c r="E13" s="82"/>
      <c r="F13" s="83">
        <f t="shared" si="0"/>
        <v>0</v>
      </c>
    </row>
    <row r="14" spans="2:6" s="29" customFormat="1" ht="15" customHeight="1" x14ac:dyDescent="0.25">
      <c r="B14" s="84" t="s">
        <v>138</v>
      </c>
      <c r="C14" s="85">
        <v>71.36</v>
      </c>
      <c r="D14" s="63" t="s">
        <v>131</v>
      </c>
      <c r="E14" s="82"/>
      <c r="F14" s="83">
        <f t="shared" si="0"/>
        <v>0</v>
      </c>
    </row>
    <row r="15" spans="2:6" s="29" customFormat="1" ht="15" customHeight="1" x14ac:dyDescent="0.25">
      <c r="B15" s="84" t="s">
        <v>139</v>
      </c>
      <c r="C15" s="85">
        <v>81.92</v>
      </c>
      <c r="D15" s="63" t="s">
        <v>131</v>
      </c>
      <c r="E15" s="82"/>
      <c r="F15" s="83">
        <f t="shared" si="0"/>
        <v>0</v>
      </c>
    </row>
    <row r="16" spans="2:6" s="29" customFormat="1" ht="15" customHeight="1" x14ac:dyDescent="0.25">
      <c r="B16" s="84" t="s">
        <v>140</v>
      </c>
      <c r="C16" s="85">
        <v>84.8</v>
      </c>
      <c r="D16" s="63" t="s">
        <v>131</v>
      </c>
      <c r="E16" s="82"/>
      <c r="F16" s="83">
        <f t="shared" si="0"/>
        <v>0</v>
      </c>
    </row>
    <row r="17" spans="2:6" s="29" customFormat="1" ht="15" customHeight="1" x14ac:dyDescent="0.25">
      <c r="B17" s="84" t="s">
        <v>141</v>
      </c>
      <c r="C17" s="85">
        <v>142.4</v>
      </c>
      <c r="D17" s="63" t="s">
        <v>131</v>
      </c>
      <c r="E17" s="82"/>
      <c r="F17" s="83">
        <f t="shared" si="0"/>
        <v>0</v>
      </c>
    </row>
    <row r="18" spans="2:6" s="29" customFormat="1" x14ac:dyDescent="0.25">
      <c r="B18" s="340" t="s">
        <v>142</v>
      </c>
      <c r="C18" s="341"/>
      <c r="D18" s="341"/>
      <c r="E18" s="341"/>
      <c r="F18" s="342"/>
    </row>
    <row r="19" spans="2:6" s="29" customFormat="1" ht="15" customHeight="1" x14ac:dyDescent="0.25">
      <c r="B19" s="84" t="s">
        <v>143</v>
      </c>
      <c r="C19" s="85">
        <v>124.8</v>
      </c>
      <c r="D19" s="63" t="s">
        <v>131</v>
      </c>
      <c r="E19" s="82"/>
      <c r="F19" s="83">
        <f>C19*E19</f>
        <v>0</v>
      </c>
    </row>
    <row r="20" spans="2:6" s="29" customFormat="1" ht="15" customHeight="1" x14ac:dyDescent="0.25">
      <c r="B20" s="84" t="s">
        <v>134</v>
      </c>
      <c r="C20" s="85">
        <v>207.04</v>
      </c>
      <c r="D20" s="63" t="s">
        <v>131</v>
      </c>
      <c r="E20" s="82"/>
      <c r="F20" s="83">
        <f t="shared" ref="F20:F28" si="1">C20*E20</f>
        <v>0</v>
      </c>
    </row>
    <row r="21" spans="2:6" s="29" customFormat="1" ht="15" customHeight="1" x14ac:dyDescent="0.25">
      <c r="B21" s="84" t="s">
        <v>144</v>
      </c>
      <c r="C21" s="85">
        <v>121.28</v>
      </c>
      <c r="D21" s="63" t="s">
        <v>131</v>
      </c>
      <c r="E21" s="82"/>
      <c r="F21" s="83">
        <f t="shared" si="1"/>
        <v>0</v>
      </c>
    </row>
    <row r="22" spans="2:6" s="29" customFormat="1" ht="15" customHeight="1" x14ac:dyDescent="0.25">
      <c r="B22" s="84" t="s">
        <v>136</v>
      </c>
      <c r="C22" s="85">
        <v>207.04</v>
      </c>
      <c r="D22" s="63" t="s">
        <v>131</v>
      </c>
      <c r="E22" s="82"/>
      <c r="F22" s="83">
        <f t="shared" si="1"/>
        <v>0</v>
      </c>
    </row>
    <row r="23" spans="2:6" s="29" customFormat="1" ht="15" customHeight="1" x14ac:dyDescent="0.25">
      <c r="B23" s="84" t="s">
        <v>145</v>
      </c>
      <c r="C23" s="85">
        <v>135.68</v>
      </c>
      <c r="D23" s="63" t="s">
        <v>131</v>
      </c>
      <c r="E23" s="82"/>
      <c r="F23" s="83">
        <f t="shared" si="1"/>
        <v>0</v>
      </c>
    </row>
    <row r="24" spans="2:6" s="29" customFormat="1" ht="15" customHeight="1" x14ac:dyDescent="0.25">
      <c r="B24" s="84" t="s">
        <v>137</v>
      </c>
      <c r="C24" s="85">
        <v>246.72</v>
      </c>
      <c r="D24" s="63" t="s">
        <v>131</v>
      </c>
      <c r="E24" s="82"/>
      <c r="F24" s="83">
        <f t="shared" si="1"/>
        <v>0</v>
      </c>
    </row>
    <row r="25" spans="2:6" s="29" customFormat="1" ht="15" customHeight="1" x14ac:dyDescent="0.25">
      <c r="B25" s="84" t="s">
        <v>146</v>
      </c>
      <c r="C25" s="85">
        <v>78.400000000000006</v>
      </c>
      <c r="D25" s="63" t="s">
        <v>131</v>
      </c>
      <c r="E25" s="82"/>
      <c r="F25" s="83">
        <f t="shared" si="1"/>
        <v>0</v>
      </c>
    </row>
    <row r="26" spans="2:6" s="29" customFormat="1" ht="15" customHeight="1" x14ac:dyDescent="0.25">
      <c r="B26" s="84" t="s">
        <v>139</v>
      </c>
      <c r="C26" s="85">
        <v>110.4</v>
      </c>
      <c r="D26" s="63" t="s">
        <v>131</v>
      </c>
      <c r="E26" s="82"/>
      <c r="F26" s="83">
        <f t="shared" si="1"/>
        <v>0</v>
      </c>
    </row>
    <row r="27" spans="2:6" s="29" customFormat="1" ht="15" customHeight="1" x14ac:dyDescent="0.25">
      <c r="B27" s="84" t="s">
        <v>147</v>
      </c>
      <c r="C27" s="85">
        <v>180.8</v>
      </c>
      <c r="D27" s="63" t="s">
        <v>131</v>
      </c>
      <c r="E27" s="82"/>
      <c r="F27" s="83">
        <f t="shared" si="1"/>
        <v>0</v>
      </c>
    </row>
    <row r="28" spans="2:6" s="29" customFormat="1" ht="15" customHeight="1" x14ac:dyDescent="0.25">
      <c r="B28" s="84" t="s">
        <v>141</v>
      </c>
      <c r="C28" s="85">
        <v>218.24</v>
      </c>
      <c r="D28" s="63" t="s">
        <v>131</v>
      </c>
      <c r="E28" s="82"/>
      <c r="F28" s="83">
        <f t="shared" si="1"/>
        <v>0</v>
      </c>
    </row>
    <row r="29" spans="2:6" x14ac:dyDescent="0.25">
      <c r="B29" s="340" t="s">
        <v>148</v>
      </c>
      <c r="C29" s="341"/>
      <c r="D29" s="341"/>
      <c r="E29" s="341"/>
      <c r="F29" s="342"/>
    </row>
    <row r="30" spans="2:6" ht="15" customHeight="1" x14ac:dyDescent="0.25">
      <c r="B30" s="84" t="s">
        <v>149</v>
      </c>
      <c r="C30" s="85">
        <v>28.8</v>
      </c>
      <c r="D30" s="63" t="s">
        <v>127</v>
      </c>
      <c r="E30" s="82"/>
      <c r="F30" s="86">
        <f>C30*E30</f>
        <v>0</v>
      </c>
    </row>
    <row r="31" spans="2:6" ht="15" customHeight="1" x14ac:dyDescent="0.25">
      <c r="B31" s="84" t="s">
        <v>150</v>
      </c>
      <c r="C31" s="85">
        <v>87.04</v>
      </c>
      <c r="D31" s="63" t="s">
        <v>127</v>
      </c>
      <c r="E31" s="82"/>
      <c r="F31" s="86">
        <f>C31*E31</f>
        <v>0</v>
      </c>
    </row>
    <row r="32" spans="2:6" x14ac:dyDescent="0.25">
      <c r="B32" s="340" t="s">
        <v>151</v>
      </c>
      <c r="C32" s="341"/>
      <c r="D32" s="341"/>
      <c r="E32" s="341"/>
      <c r="F32" s="342"/>
    </row>
    <row r="33" spans="2:6" ht="15" customHeight="1" thickBot="1" x14ac:dyDescent="0.3">
      <c r="B33" s="87" t="s">
        <v>152</v>
      </c>
      <c r="C33" s="88">
        <v>87.04</v>
      </c>
      <c r="D33" s="89" t="s">
        <v>127</v>
      </c>
      <c r="E33" s="90"/>
      <c r="F33" s="91">
        <f>C33*E33</f>
        <v>0</v>
      </c>
    </row>
    <row r="34" spans="2:6" ht="15.75" thickBot="1" x14ac:dyDescent="0.3">
      <c r="B34" s="92"/>
      <c r="C34" s="93"/>
      <c r="D34" s="92"/>
      <c r="E34" s="93"/>
      <c r="F34" s="93"/>
    </row>
    <row r="35" spans="2:6" ht="16.5" thickBot="1" x14ac:dyDescent="0.3">
      <c r="B35" s="77" t="s">
        <v>153</v>
      </c>
      <c r="C35" s="78" t="s">
        <v>122</v>
      </c>
      <c r="D35" s="78" t="s">
        <v>123</v>
      </c>
      <c r="E35" s="78" t="s">
        <v>124</v>
      </c>
      <c r="F35" s="79" t="s">
        <v>4</v>
      </c>
    </row>
    <row r="36" spans="2:6" ht="16.5" thickBot="1" x14ac:dyDescent="0.3">
      <c r="B36" s="332" t="s">
        <v>154</v>
      </c>
      <c r="C36" s="333"/>
      <c r="D36" s="333"/>
      <c r="E36" s="333"/>
      <c r="F36" s="334"/>
    </row>
    <row r="37" spans="2:6" ht="15" customHeight="1" x14ac:dyDescent="0.25">
      <c r="B37" s="132" t="s">
        <v>155</v>
      </c>
      <c r="C37" s="133">
        <v>2052</v>
      </c>
      <c r="D37" s="134" t="s">
        <v>131</v>
      </c>
      <c r="E37" s="135"/>
      <c r="F37" s="136">
        <f t="shared" ref="F37:F44" si="2">E37*C37</f>
        <v>0</v>
      </c>
    </row>
    <row r="38" spans="2:6" ht="15" customHeight="1" x14ac:dyDescent="0.25">
      <c r="B38" s="84" t="s">
        <v>156</v>
      </c>
      <c r="C38" s="85">
        <v>2052</v>
      </c>
      <c r="D38" s="94" t="s">
        <v>131</v>
      </c>
      <c r="E38" s="82"/>
      <c r="F38" s="86">
        <f t="shared" si="2"/>
        <v>0</v>
      </c>
    </row>
    <row r="39" spans="2:6" s="29" customFormat="1" ht="15" customHeight="1" x14ac:dyDescent="0.25">
      <c r="B39" s="84" t="s">
        <v>157</v>
      </c>
      <c r="C39" s="85">
        <v>391</v>
      </c>
      <c r="D39" s="94" t="s">
        <v>131</v>
      </c>
      <c r="E39" s="82"/>
      <c r="F39" s="86">
        <f t="shared" si="2"/>
        <v>0</v>
      </c>
    </row>
    <row r="40" spans="2:6" s="29" customFormat="1" ht="15" customHeight="1" x14ac:dyDescent="0.25">
      <c r="B40" s="84" t="s">
        <v>158</v>
      </c>
      <c r="C40" s="85">
        <v>2615</v>
      </c>
      <c r="D40" s="94" t="s">
        <v>131</v>
      </c>
      <c r="E40" s="82"/>
      <c r="F40" s="86">
        <f t="shared" si="2"/>
        <v>0</v>
      </c>
    </row>
    <row r="41" spans="2:6" s="29" customFormat="1" ht="15" customHeight="1" x14ac:dyDescent="0.25">
      <c r="B41" s="84" t="s">
        <v>159</v>
      </c>
      <c r="C41" s="85">
        <v>3032</v>
      </c>
      <c r="D41" s="94" t="s">
        <v>131</v>
      </c>
      <c r="E41" s="82"/>
      <c r="F41" s="86">
        <f t="shared" si="2"/>
        <v>0</v>
      </c>
    </row>
    <row r="42" spans="2:6" s="29" customFormat="1" ht="15" customHeight="1" x14ac:dyDescent="0.25">
      <c r="B42" s="84" t="s">
        <v>160</v>
      </c>
      <c r="C42" s="85">
        <v>1511</v>
      </c>
      <c r="D42" s="94" t="s">
        <v>131</v>
      </c>
      <c r="E42" s="82"/>
      <c r="F42" s="86">
        <f t="shared" si="2"/>
        <v>0</v>
      </c>
    </row>
    <row r="43" spans="2:6" ht="15.75" x14ac:dyDescent="0.25">
      <c r="B43" s="84" t="s">
        <v>161</v>
      </c>
      <c r="C43" s="85">
        <v>1730</v>
      </c>
      <c r="D43" s="94" t="s">
        <v>131</v>
      </c>
      <c r="E43" s="82"/>
      <c r="F43" s="86">
        <f t="shared" si="2"/>
        <v>0</v>
      </c>
    </row>
    <row r="44" spans="2:6" ht="15" customHeight="1" thickBot="1" x14ac:dyDescent="0.3">
      <c r="B44" s="87" t="s">
        <v>162</v>
      </c>
      <c r="C44" s="88">
        <v>463</v>
      </c>
      <c r="D44" s="95" t="s">
        <v>131</v>
      </c>
      <c r="E44" s="90"/>
      <c r="F44" s="91">
        <f t="shared" si="2"/>
        <v>0</v>
      </c>
    </row>
    <row r="45" spans="2:6" ht="16.5" thickBot="1" x14ac:dyDescent="0.3">
      <c r="B45" s="332" t="s">
        <v>163</v>
      </c>
      <c r="C45" s="333" t="s">
        <v>122</v>
      </c>
      <c r="D45" s="333" t="s">
        <v>123</v>
      </c>
      <c r="E45" s="333" t="s">
        <v>124</v>
      </c>
      <c r="F45" s="334" t="s">
        <v>4</v>
      </c>
    </row>
    <row r="46" spans="2:6" ht="15" customHeight="1" x14ac:dyDescent="0.25">
      <c r="B46" s="80" t="s">
        <v>164</v>
      </c>
      <c r="C46" s="81">
        <v>874</v>
      </c>
      <c r="D46" s="96" t="s">
        <v>131</v>
      </c>
      <c r="E46" s="97"/>
      <c r="F46" s="83">
        <f t="shared" ref="F46:F64" si="3">E46*C46</f>
        <v>0</v>
      </c>
    </row>
    <row r="47" spans="2:6" ht="15.75" x14ac:dyDescent="0.25">
      <c r="B47" s="84" t="s">
        <v>165</v>
      </c>
      <c r="C47" s="85">
        <v>564</v>
      </c>
      <c r="D47" s="94" t="s">
        <v>131</v>
      </c>
      <c r="E47" s="82"/>
      <c r="F47" s="86">
        <f t="shared" si="3"/>
        <v>0</v>
      </c>
    </row>
    <row r="48" spans="2:6" s="29" customFormat="1" ht="15.75" x14ac:dyDescent="0.25">
      <c r="B48" s="84" t="s">
        <v>166</v>
      </c>
      <c r="C48" s="85">
        <v>963</v>
      </c>
      <c r="D48" s="94" t="s">
        <v>131</v>
      </c>
      <c r="E48" s="82"/>
      <c r="F48" s="86">
        <f t="shared" si="3"/>
        <v>0</v>
      </c>
    </row>
    <row r="49" spans="2:6" s="29" customFormat="1" ht="15.75" x14ac:dyDescent="0.25">
      <c r="B49" s="84" t="s">
        <v>158</v>
      </c>
      <c r="C49" s="85">
        <v>963</v>
      </c>
      <c r="D49" s="94" t="s">
        <v>131</v>
      </c>
      <c r="E49" s="82"/>
      <c r="F49" s="86">
        <f t="shared" si="3"/>
        <v>0</v>
      </c>
    </row>
    <row r="50" spans="2:6" s="29" customFormat="1" ht="15.75" x14ac:dyDescent="0.25">
      <c r="B50" s="84" t="s">
        <v>167</v>
      </c>
      <c r="C50" s="85">
        <v>1166</v>
      </c>
      <c r="D50" s="94" t="s">
        <v>131</v>
      </c>
      <c r="E50" s="82"/>
      <c r="F50" s="86">
        <f t="shared" si="3"/>
        <v>0</v>
      </c>
    </row>
    <row r="51" spans="2:6" s="29" customFormat="1" ht="15.75" x14ac:dyDescent="0.25">
      <c r="B51" s="84" t="s">
        <v>168</v>
      </c>
      <c r="C51" s="85">
        <v>622</v>
      </c>
      <c r="D51" s="94" t="s">
        <v>131</v>
      </c>
      <c r="E51" s="82"/>
      <c r="F51" s="86">
        <f t="shared" si="3"/>
        <v>0</v>
      </c>
    </row>
    <row r="52" spans="2:6" ht="15.75" x14ac:dyDescent="0.25">
      <c r="B52" s="84" t="s">
        <v>169</v>
      </c>
      <c r="C52" s="85">
        <v>795</v>
      </c>
      <c r="D52" s="94" t="s">
        <v>131</v>
      </c>
      <c r="E52" s="82"/>
      <c r="F52" s="86">
        <f t="shared" si="3"/>
        <v>0</v>
      </c>
    </row>
    <row r="53" spans="2:6" ht="15" customHeight="1" x14ac:dyDescent="0.25">
      <c r="B53" s="84" t="s">
        <v>170</v>
      </c>
      <c r="C53" s="85">
        <v>640</v>
      </c>
      <c r="D53" s="94" t="s">
        <v>131</v>
      </c>
      <c r="E53" s="82"/>
      <c r="F53" s="86">
        <f t="shared" si="3"/>
        <v>0</v>
      </c>
    </row>
    <row r="54" spans="2:6" s="29" customFormat="1" ht="15" customHeight="1" x14ac:dyDescent="0.25">
      <c r="B54" s="84" t="s">
        <v>171</v>
      </c>
      <c r="C54" s="85">
        <v>848</v>
      </c>
      <c r="D54" s="94" t="s">
        <v>131</v>
      </c>
      <c r="E54" s="82"/>
      <c r="F54" s="86">
        <f t="shared" si="3"/>
        <v>0</v>
      </c>
    </row>
    <row r="55" spans="2:6" s="29" customFormat="1" ht="15" customHeight="1" x14ac:dyDescent="0.25">
      <c r="B55" s="84" t="s">
        <v>172</v>
      </c>
      <c r="C55" s="85">
        <v>700</v>
      </c>
      <c r="D55" s="94" t="s">
        <v>131</v>
      </c>
      <c r="E55" s="82"/>
      <c r="F55" s="86">
        <f t="shared" si="3"/>
        <v>0</v>
      </c>
    </row>
    <row r="56" spans="2:6" ht="16.5" thickBot="1" x14ac:dyDescent="0.3">
      <c r="B56" s="84" t="s">
        <v>173</v>
      </c>
      <c r="C56" s="85">
        <v>900</v>
      </c>
      <c r="D56" s="94" t="s">
        <v>131</v>
      </c>
      <c r="E56" s="82"/>
      <c r="F56" s="86">
        <f t="shared" si="3"/>
        <v>0</v>
      </c>
    </row>
    <row r="57" spans="2:6" ht="16.5" thickBot="1" x14ac:dyDescent="0.3">
      <c r="B57" s="332" t="s">
        <v>174</v>
      </c>
      <c r="C57" s="333" t="s">
        <v>122</v>
      </c>
      <c r="D57" s="333" t="s">
        <v>123</v>
      </c>
      <c r="E57" s="333" t="s">
        <v>124</v>
      </c>
      <c r="F57" s="334" t="s">
        <v>4</v>
      </c>
    </row>
    <row r="58" spans="2:6" ht="15" customHeight="1" x14ac:dyDescent="0.25">
      <c r="B58" s="84" t="s">
        <v>175</v>
      </c>
      <c r="C58" s="85">
        <v>371</v>
      </c>
      <c r="D58" s="94" t="s">
        <v>127</v>
      </c>
      <c r="E58" s="82"/>
      <c r="F58" s="86">
        <f t="shared" si="3"/>
        <v>0</v>
      </c>
    </row>
    <row r="59" spans="2:6" ht="15" customHeight="1" x14ac:dyDescent="0.25">
      <c r="B59" s="84" t="s">
        <v>176</v>
      </c>
      <c r="C59" s="85">
        <v>446</v>
      </c>
      <c r="D59" s="94" t="s">
        <v>127</v>
      </c>
      <c r="E59" s="82"/>
      <c r="F59" s="86">
        <f t="shared" si="3"/>
        <v>0</v>
      </c>
    </row>
    <row r="60" spans="2:6" s="29" customFormat="1" ht="15" customHeight="1" x14ac:dyDescent="0.25">
      <c r="B60" s="84" t="s">
        <v>177</v>
      </c>
      <c r="C60" s="85">
        <v>247</v>
      </c>
      <c r="D60" s="94" t="s">
        <v>127</v>
      </c>
      <c r="E60" s="82"/>
      <c r="F60" s="86">
        <f t="shared" si="3"/>
        <v>0</v>
      </c>
    </row>
    <row r="61" spans="2:6" ht="15" customHeight="1" thickBot="1" x14ac:dyDescent="0.3">
      <c r="B61" s="84" t="s">
        <v>178</v>
      </c>
      <c r="C61" s="85">
        <v>300</v>
      </c>
      <c r="D61" s="94" t="s">
        <v>127</v>
      </c>
      <c r="E61" s="82"/>
      <c r="F61" s="86">
        <f t="shared" si="3"/>
        <v>0</v>
      </c>
    </row>
    <row r="62" spans="2:6" ht="16.5" thickBot="1" x14ac:dyDescent="0.3">
      <c r="B62" s="332" t="s">
        <v>179</v>
      </c>
      <c r="C62" s="333" t="s">
        <v>122</v>
      </c>
      <c r="D62" s="333" t="s">
        <v>123</v>
      </c>
      <c r="E62" s="333" t="s">
        <v>124</v>
      </c>
      <c r="F62" s="334" t="s">
        <v>4</v>
      </c>
    </row>
    <row r="63" spans="2:6" ht="15" customHeight="1" x14ac:dyDescent="0.25">
      <c r="B63" s="84" t="s">
        <v>180</v>
      </c>
      <c r="C63" s="85">
        <v>978</v>
      </c>
      <c r="D63" s="94" t="s">
        <v>127</v>
      </c>
      <c r="E63" s="82"/>
      <c r="F63" s="86">
        <f t="shared" si="3"/>
        <v>0</v>
      </c>
    </row>
    <row r="64" spans="2:6" ht="15" customHeight="1" thickBot="1" x14ac:dyDescent="0.3">
      <c r="B64" s="87" t="s">
        <v>181</v>
      </c>
      <c r="C64" s="88">
        <v>464</v>
      </c>
      <c r="D64" s="95" t="s">
        <v>127</v>
      </c>
      <c r="E64" s="90"/>
      <c r="F64" s="91">
        <f t="shared" si="3"/>
        <v>0</v>
      </c>
    </row>
    <row r="65" spans="2:6" ht="16.5" thickBot="1" x14ac:dyDescent="0.3">
      <c r="B65" s="100"/>
      <c r="C65" s="101"/>
      <c r="D65" s="92"/>
      <c r="E65" s="102"/>
      <c r="F65" s="103"/>
    </row>
    <row r="66" spans="2:6" ht="15" customHeight="1" thickBot="1" x14ac:dyDescent="0.3">
      <c r="B66" s="137" t="s">
        <v>182</v>
      </c>
      <c r="C66" s="138">
        <v>126</v>
      </c>
      <c r="D66" s="139" t="s">
        <v>127</v>
      </c>
      <c r="E66" s="140"/>
      <c r="F66" s="141">
        <f>C66*E66</f>
        <v>0</v>
      </c>
    </row>
    <row r="67" spans="2:6" ht="16.5" thickBot="1" x14ac:dyDescent="0.3">
      <c r="B67" s="343" t="s">
        <v>183</v>
      </c>
      <c r="C67" s="344"/>
      <c r="D67" s="344"/>
      <c r="E67" s="345"/>
      <c r="F67" s="108">
        <f>SUM(F66,F5:F7,F9:F17,F19:F28,F30:F31,F33,F37:F44,F46:F56,F58:F61,F63:F64)</f>
        <v>0</v>
      </c>
    </row>
    <row r="68" spans="2:6" ht="15.75" thickBot="1" x14ac:dyDescent="0.3">
      <c r="B68" s="109"/>
      <c r="C68" s="110"/>
      <c r="D68" s="111"/>
      <c r="E68" s="112"/>
      <c r="F68" s="113"/>
    </row>
    <row r="69" spans="2:6" ht="16.5" thickBot="1" x14ac:dyDescent="0.3">
      <c r="B69" s="77" t="s">
        <v>202</v>
      </c>
      <c r="C69" s="114" t="s">
        <v>122</v>
      </c>
      <c r="D69" s="114" t="s">
        <v>123</v>
      </c>
      <c r="E69" s="114" t="s">
        <v>124</v>
      </c>
      <c r="F69" s="115" t="s">
        <v>4</v>
      </c>
    </row>
    <row r="70" spans="2:6" s="92" customFormat="1" ht="45.75" thickBot="1" x14ac:dyDescent="0.3">
      <c r="B70" s="142" t="s">
        <v>185</v>
      </c>
      <c r="C70" s="143">
        <v>1150</v>
      </c>
      <c r="D70" s="139" t="s">
        <v>127</v>
      </c>
      <c r="E70" s="140"/>
      <c r="F70" s="141">
        <f>E70*C70</f>
        <v>0</v>
      </c>
    </row>
    <row r="71" spans="2:6" ht="15.75" thickBot="1" x14ac:dyDescent="0.3">
      <c r="B71" s="109"/>
      <c r="C71" s="110"/>
      <c r="D71" s="118"/>
      <c r="E71" s="112"/>
      <c r="F71" s="113"/>
    </row>
    <row r="72" spans="2:6" ht="16.5" thickBot="1" x14ac:dyDescent="0.3">
      <c r="B72" s="332" t="s">
        <v>186</v>
      </c>
      <c r="C72" s="333"/>
      <c r="D72" s="333"/>
      <c r="E72" s="333"/>
      <c r="F72" s="334"/>
    </row>
    <row r="73" spans="2:6" x14ac:dyDescent="0.25">
      <c r="B73" s="144" t="s">
        <v>432</v>
      </c>
      <c r="C73" s="145">
        <v>5200</v>
      </c>
      <c r="D73" s="98" t="s">
        <v>421</v>
      </c>
      <c r="E73" s="98">
        <v>1</v>
      </c>
      <c r="F73" s="99">
        <f>E73*C73</f>
        <v>5200</v>
      </c>
    </row>
    <row r="74" spans="2:6" x14ac:dyDescent="0.25">
      <c r="B74" s="144" t="s">
        <v>188</v>
      </c>
      <c r="C74" s="145">
        <v>1650</v>
      </c>
      <c r="D74" s="98" t="s">
        <v>127</v>
      </c>
      <c r="E74" s="98">
        <v>6</v>
      </c>
      <c r="F74" s="99">
        <f>E74*C74</f>
        <v>9900</v>
      </c>
    </row>
    <row r="75" spans="2:6" x14ac:dyDescent="0.25">
      <c r="B75" s="119" t="s">
        <v>189</v>
      </c>
      <c r="C75" s="120">
        <v>2210</v>
      </c>
      <c r="D75" s="94" t="s">
        <v>127</v>
      </c>
      <c r="E75" s="82"/>
      <c r="F75" s="86">
        <f>E75*C75</f>
        <v>0</v>
      </c>
    </row>
    <row r="76" spans="2:6" x14ac:dyDescent="0.25">
      <c r="B76" s="121" t="s">
        <v>190</v>
      </c>
      <c r="C76" s="120"/>
      <c r="D76" s="94"/>
      <c r="E76" s="94"/>
      <c r="F76" s="122"/>
    </row>
    <row r="77" spans="2:6" s="92" customFormat="1" ht="15.75" thickBot="1" x14ac:dyDescent="0.3">
      <c r="B77" s="123" t="s">
        <v>191</v>
      </c>
      <c r="C77" s="120"/>
      <c r="D77" s="94"/>
      <c r="E77" s="63"/>
      <c r="F77" s="86"/>
    </row>
    <row r="78" spans="2:6" ht="16.5" thickBot="1" x14ac:dyDescent="0.3">
      <c r="B78" s="332" t="s">
        <v>192</v>
      </c>
      <c r="C78" s="333"/>
      <c r="D78" s="333"/>
      <c r="E78" s="333"/>
      <c r="F78" s="334"/>
    </row>
    <row r="79" spans="2:6" x14ac:dyDescent="0.25">
      <c r="B79" s="144" t="s">
        <v>431</v>
      </c>
      <c r="C79" s="145">
        <v>3500</v>
      </c>
      <c r="D79" s="98" t="s">
        <v>187</v>
      </c>
      <c r="E79" s="98">
        <v>1</v>
      </c>
      <c r="F79" s="99">
        <f>E79*C79</f>
        <v>3500</v>
      </c>
    </row>
    <row r="80" spans="2:6" s="29" customFormat="1" x14ac:dyDescent="0.25">
      <c r="B80" s="144" t="s">
        <v>423</v>
      </c>
      <c r="C80" s="145">
        <v>1700</v>
      </c>
      <c r="D80" s="98" t="s">
        <v>187</v>
      </c>
      <c r="E80" s="98">
        <v>1</v>
      </c>
      <c r="F80" s="99">
        <f>E80*C80</f>
        <v>1700</v>
      </c>
    </row>
    <row r="81" spans="2:6" x14ac:dyDescent="0.25">
      <c r="B81" s="144" t="s">
        <v>193</v>
      </c>
      <c r="C81" s="145">
        <v>1850</v>
      </c>
      <c r="D81" s="98" t="s">
        <v>127</v>
      </c>
      <c r="E81" s="98">
        <v>8</v>
      </c>
      <c r="F81" s="99">
        <f>E81*C81</f>
        <v>14800</v>
      </c>
    </row>
    <row r="82" spans="2:6" x14ac:dyDescent="0.25">
      <c r="B82" s="119" t="s">
        <v>194</v>
      </c>
      <c r="C82" s="120">
        <v>2900</v>
      </c>
      <c r="D82" s="94" t="s">
        <v>127</v>
      </c>
      <c r="E82" s="82"/>
      <c r="F82" s="86">
        <f>E82*C82</f>
        <v>0</v>
      </c>
    </row>
    <row r="83" spans="2:6" x14ac:dyDescent="0.25">
      <c r="B83" s="346" t="s">
        <v>195</v>
      </c>
      <c r="C83" s="347"/>
      <c r="D83" s="94"/>
      <c r="E83" s="94"/>
      <c r="F83" s="122"/>
    </row>
    <row r="84" spans="2:6" ht="15.75" thickBot="1" x14ac:dyDescent="0.3">
      <c r="B84" s="146" t="s">
        <v>196</v>
      </c>
      <c r="C84" s="147">
        <v>5000</v>
      </c>
      <c r="D84" s="148" t="s">
        <v>187</v>
      </c>
      <c r="E84" s="148">
        <v>1</v>
      </c>
      <c r="F84" s="149">
        <f>E84*C84</f>
        <v>5000</v>
      </c>
    </row>
    <row r="85" spans="2:6" ht="16.5" thickBot="1" x14ac:dyDescent="0.3">
      <c r="B85" s="343" t="s">
        <v>197</v>
      </c>
      <c r="C85" s="344"/>
      <c r="D85" s="344"/>
      <c r="E85" s="345"/>
      <c r="F85" s="108">
        <f>SUM(F70,F73,F74,F75,F79,F81,F82,F84)</f>
        <v>38400</v>
      </c>
    </row>
    <row r="86" spans="2:6" x14ac:dyDescent="0.25">
      <c r="B86" s="92"/>
      <c r="C86" s="92"/>
      <c r="D86" s="92"/>
      <c r="E86" s="92"/>
      <c r="F86" s="92"/>
    </row>
    <row r="87" spans="2:6" ht="15.75" thickBot="1" x14ac:dyDescent="0.3">
      <c r="B87" s="92"/>
      <c r="C87" s="93"/>
      <c r="D87" s="92"/>
      <c r="E87" s="93"/>
      <c r="F87" s="93"/>
    </row>
    <row r="88" spans="2:6" x14ac:dyDescent="0.25">
      <c r="B88" s="348" t="s">
        <v>198</v>
      </c>
      <c r="C88" s="349"/>
      <c r="D88" s="349"/>
      <c r="E88" s="349"/>
      <c r="F88" s="350"/>
    </row>
    <row r="89" spans="2:6" ht="16.5" thickBot="1" x14ac:dyDescent="0.3">
      <c r="B89" s="355" t="s">
        <v>205</v>
      </c>
      <c r="C89" s="352"/>
      <c r="D89" s="352"/>
      <c r="E89" s="352"/>
      <c r="F89" s="353"/>
    </row>
    <row r="90" spans="2:6" x14ac:dyDescent="0.25">
      <c r="B90" s="126" t="s">
        <v>199</v>
      </c>
      <c r="C90" s="93"/>
      <c r="D90" s="92"/>
      <c r="E90" s="93"/>
      <c r="F90" s="93"/>
    </row>
    <row r="91" spans="2:6" ht="16.5" thickBot="1" x14ac:dyDescent="0.3">
      <c r="B91" s="127" t="s">
        <v>204</v>
      </c>
      <c r="C91" s="93"/>
      <c r="D91" s="92"/>
      <c r="E91" s="93"/>
      <c r="F91" s="93"/>
    </row>
  </sheetData>
  <sheetProtection algorithmName="SHA-512" hashValue="qJ3RSJGUoNuqABRq7b6Dc+x1hPMKkua1QnkQTWMInRnCUTh1v5u4zBAH4gdew2Cc/oRjwFBPHIKGvYLqX2Yy7g==" saltValue="pAFqcSM/qUZUkMCZPsYTPw==" spinCount="100000" sheet="1" objects="1" scenarios="1"/>
  <mergeCells count="18">
    <mergeCell ref="B78:F78"/>
    <mergeCell ref="B83:C83"/>
    <mergeCell ref="B85:E85"/>
    <mergeCell ref="B88:F88"/>
    <mergeCell ref="B89:F89"/>
    <mergeCell ref="B72:F72"/>
    <mergeCell ref="B1:F1"/>
    <mergeCell ref="B4:F4"/>
    <mergeCell ref="B8:F8"/>
    <mergeCell ref="B29:F29"/>
    <mergeCell ref="B32:F32"/>
    <mergeCell ref="B36:F36"/>
    <mergeCell ref="B45:F45"/>
    <mergeCell ref="B57:F57"/>
    <mergeCell ref="B62:F62"/>
    <mergeCell ref="B67:E67"/>
    <mergeCell ref="B18:F18"/>
    <mergeCell ref="B2:F2"/>
  </mergeCells>
  <pageMargins left="0.7" right="0.7" top="0.78740157499999996" bottom="0.78740157499999996"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95"/>
  <sheetViews>
    <sheetView workbookViewId="0">
      <pane ySplit="1" topLeftCell="A2" activePane="bottomLeft" state="frozen"/>
      <selection pane="bottomLeft" activeCell="J1" sqref="J1"/>
    </sheetView>
  </sheetViews>
  <sheetFormatPr defaultRowHeight="15" x14ac:dyDescent="0.25"/>
  <cols>
    <col min="1" max="1" width="15.5703125" customWidth="1"/>
    <col min="2" max="2" width="8.42578125" customWidth="1"/>
    <col min="3" max="3" width="10.42578125" customWidth="1"/>
    <col min="4" max="4" width="52.28515625" customWidth="1"/>
    <col min="5" max="5" width="4.7109375" customWidth="1"/>
    <col min="6" max="6" width="4.85546875" customWidth="1"/>
    <col min="7" max="7" width="12.140625" customWidth="1"/>
    <col min="8" max="8" width="18.28515625" customWidth="1"/>
    <col min="9" max="9" width="72.5703125" style="29" customWidth="1"/>
    <col min="11" max="11" width="4" customWidth="1"/>
    <col min="14" max="14" width="10.140625" customWidth="1"/>
    <col min="15" max="15" width="11.85546875" customWidth="1"/>
    <col min="16" max="16" width="9.85546875" customWidth="1"/>
    <col min="17" max="18" width="13.28515625" customWidth="1"/>
  </cols>
  <sheetData>
    <row r="1" spans="1:18" ht="111.75" customHeight="1" thickBot="1" x14ac:dyDescent="0.3">
      <c r="A1" s="194" t="s">
        <v>226</v>
      </c>
      <c r="B1" s="195" t="s">
        <v>227</v>
      </c>
      <c r="C1" s="195" t="s">
        <v>228</v>
      </c>
      <c r="D1" s="195" t="s">
        <v>229</v>
      </c>
      <c r="E1" s="195"/>
      <c r="F1" s="195" t="s">
        <v>230</v>
      </c>
      <c r="G1" s="196" t="s">
        <v>231</v>
      </c>
      <c r="H1" s="197" t="s">
        <v>433</v>
      </c>
      <c r="I1" s="198" t="s">
        <v>434</v>
      </c>
      <c r="J1" s="57"/>
      <c r="K1" s="199"/>
      <c r="L1" s="200" t="s">
        <v>232</v>
      </c>
      <c r="M1" s="201" t="s">
        <v>233</v>
      </c>
      <c r="N1" s="201" t="s">
        <v>234</v>
      </c>
      <c r="O1" s="200" t="s">
        <v>235</v>
      </c>
      <c r="P1" s="200" t="s">
        <v>236</v>
      </c>
      <c r="Q1" s="200" t="s">
        <v>237</v>
      </c>
      <c r="R1" s="200" t="s">
        <v>238</v>
      </c>
    </row>
    <row r="2" spans="1:18" ht="12.75" customHeight="1" x14ac:dyDescent="0.25">
      <c r="A2" s="362" t="s">
        <v>239</v>
      </c>
      <c r="B2" s="202" t="s">
        <v>240</v>
      </c>
      <c r="C2" s="202">
        <v>1100105</v>
      </c>
      <c r="D2" s="203" t="s">
        <v>241</v>
      </c>
      <c r="E2" s="202">
        <v>1</v>
      </c>
      <c r="F2" s="202" t="s">
        <v>242</v>
      </c>
      <c r="G2" s="204">
        <v>15454.14</v>
      </c>
      <c r="H2" s="205">
        <v>16119.71</v>
      </c>
      <c r="I2" s="269" t="s">
        <v>243</v>
      </c>
      <c r="J2" s="29"/>
      <c r="K2" s="206">
        <v>1</v>
      </c>
      <c r="L2" s="365" t="s">
        <v>244</v>
      </c>
      <c r="M2" s="206" t="s">
        <v>245</v>
      </c>
      <c r="N2" s="206"/>
      <c r="O2" s="206" t="s">
        <v>245</v>
      </c>
      <c r="P2" s="206"/>
      <c r="Q2" s="207">
        <v>0.8</v>
      </c>
      <c r="R2" s="207">
        <v>0.2</v>
      </c>
    </row>
    <row r="3" spans="1:18" ht="12.75" customHeight="1" x14ac:dyDescent="0.25">
      <c r="A3" s="363"/>
      <c r="B3" s="208" t="s">
        <v>240</v>
      </c>
      <c r="C3" s="209">
        <v>1100106</v>
      </c>
      <c r="D3" s="210" t="s">
        <v>246</v>
      </c>
      <c r="E3" s="209">
        <v>1</v>
      </c>
      <c r="F3" s="209" t="s">
        <v>242</v>
      </c>
      <c r="G3" s="211">
        <v>20553.79</v>
      </c>
      <c r="H3" s="212">
        <v>21411.8</v>
      </c>
      <c r="I3" s="270" t="s">
        <v>247</v>
      </c>
      <c r="J3" s="213"/>
      <c r="K3" s="214">
        <v>2</v>
      </c>
      <c r="L3" s="366"/>
      <c r="M3" s="214"/>
      <c r="N3" s="214" t="s">
        <v>245</v>
      </c>
      <c r="O3" s="214" t="s">
        <v>245</v>
      </c>
      <c r="P3" s="214"/>
      <c r="Q3" s="215">
        <v>0.8</v>
      </c>
      <c r="R3" s="215">
        <v>0.2</v>
      </c>
    </row>
    <row r="4" spans="1:18" ht="12" customHeight="1" x14ac:dyDescent="0.25">
      <c r="A4" s="363"/>
      <c r="B4" s="208" t="s">
        <v>240</v>
      </c>
      <c r="C4" s="209">
        <v>1100107</v>
      </c>
      <c r="D4" s="210" t="s">
        <v>248</v>
      </c>
      <c r="E4" s="209">
        <v>1</v>
      </c>
      <c r="F4" s="209" t="s">
        <v>242</v>
      </c>
      <c r="G4" s="211">
        <v>30434.3</v>
      </c>
      <c r="H4" s="212">
        <v>31779.08</v>
      </c>
      <c r="I4" s="271" t="s">
        <v>249</v>
      </c>
      <c r="J4" s="29"/>
      <c r="K4" s="214">
        <v>3</v>
      </c>
      <c r="L4" s="366" t="s">
        <v>250</v>
      </c>
      <c r="M4" s="214" t="s">
        <v>245</v>
      </c>
      <c r="N4" s="214"/>
      <c r="O4" s="214" t="s">
        <v>245</v>
      </c>
      <c r="P4" s="214"/>
      <c r="Q4" s="215">
        <v>0.8</v>
      </c>
      <c r="R4" s="215">
        <v>0.2</v>
      </c>
    </row>
    <row r="5" spans="1:18" ht="12.75" customHeight="1" x14ac:dyDescent="0.25">
      <c r="A5" s="363"/>
      <c r="B5" s="208" t="s">
        <v>240</v>
      </c>
      <c r="C5" s="209">
        <v>1100108</v>
      </c>
      <c r="D5" s="210" t="s">
        <v>251</v>
      </c>
      <c r="E5" s="209">
        <v>1</v>
      </c>
      <c r="F5" s="209" t="s">
        <v>242</v>
      </c>
      <c r="G5" s="211">
        <v>37388.07</v>
      </c>
      <c r="H5" s="212">
        <v>39226.230000000003</v>
      </c>
      <c r="I5" s="270" t="s">
        <v>252</v>
      </c>
      <c r="J5" s="29"/>
      <c r="K5" s="214">
        <v>4</v>
      </c>
      <c r="L5" s="366"/>
      <c r="M5" s="214"/>
      <c r="N5" s="214" t="s">
        <v>245</v>
      </c>
      <c r="O5" s="214" t="s">
        <v>245</v>
      </c>
      <c r="P5" s="214"/>
      <c r="Q5" s="215">
        <v>0.8</v>
      </c>
      <c r="R5" s="215">
        <v>0.2</v>
      </c>
    </row>
    <row r="6" spans="1:18" ht="12.75" customHeight="1" x14ac:dyDescent="0.25">
      <c r="A6" s="363"/>
      <c r="B6" s="208" t="s">
        <v>240</v>
      </c>
      <c r="C6" s="209">
        <v>1100109</v>
      </c>
      <c r="D6" s="210" t="s">
        <v>253</v>
      </c>
      <c r="E6" s="209">
        <v>1</v>
      </c>
      <c r="F6" s="209" t="s">
        <v>242</v>
      </c>
      <c r="G6" s="211">
        <v>43149.88</v>
      </c>
      <c r="H6" s="212">
        <v>45448.27</v>
      </c>
      <c r="I6" s="270" t="s">
        <v>254</v>
      </c>
      <c r="J6" s="29"/>
      <c r="K6" s="214">
        <v>5</v>
      </c>
      <c r="L6" s="366" t="s">
        <v>255</v>
      </c>
      <c r="M6" s="214" t="s">
        <v>245</v>
      </c>
      <c r="N6" s="214"/>
      <c r="O6" s="214" t="s">
        <v>245</v>
      </c>
      <c r="P6" s="214"/>
      <c r="Q6" s="215">
        <v>0.7</v>
      </c>
      <c r="R6" s="215">
        <v>0.3</v>
      </c>
    </row>
    <row r="7" spans="1:18" ht="12.75" customHeight="1" x14ac:dyDescent="0.25">
      <c r="A7" s="363"/>
      <c r="B7" s="208" t="s">
        <v>240</v>
      </c>
      <c r="C7" s="209">
        <v>1100110</v>
      </c>
      <c r="D7" s="210" t="s">
        <v>256</v>
      </c>
      <c r="E7" s="209">
        <v>1</v>
      </c>
      <c r="F7" s="209" t="s">
        <v>242</v>
      </c>
      <c r="G7" s="211">
        <v>46353.75</v>
      </c>
      <c r="H7" s="212">
        <v>49127</v>
      </c>
      <c r="I7" s="270" t="s">
        <v>257</v>
      </c>
      <c r="J7" s="29"/>
      <c r="K7" s="214">
        <v>6</v>
      </c>
      <c r="L7" s="366"/>
      <c r="M7" s="214"/>
      <c r="N7" s="214" t="s">
        <v>245</v>
      </c>
      <c r="O7" s="214" t="s">
        <v>245</v>
      </c>
      <c r="P7" s="214"/>
      <c r="Q7" s="215">
        <v>0.7</v>
      </c>
      <c r="R7" s="215">
        <v>0.3</v>
      </c>
    </row>
    <row r="8" spans="1:18" ht="12.75" customHeight="1" x14ac:dyDescent="0.25">
      <c r="A8" s="363"/>
      <c r="B8" s="282" t="s">
        <v>240</v>
      </c>
      <c r="C8" s="283">
        <v>1101945</v>
      </c>
      <c r="D8" s="284" t="s">
        <v>76</v>
      </c>
      <c r="E8" s="216">
        <v>1</v>
      </c>
      <c r="F8" s="216" t="s">
        <v>242</v>
      </c>
      <c r="G8" s="211"/>
      <c r="H8" s="212">
        <v>3361</v>
      </c>
      <c r="I8" s="270" t="s">
        <v>258</v>
      </c>
      <c r="J8" s="29"/>
      <c r="K8" s="214">
        <v>7</v>
      </c>
      <c r="L8" s="366" t="s">
        <v>259</v>
      </c>
      <c r="M8" s="214" t="s">
        <v>245</v>
      </c>
      <c r="N8" s="214"/>
      <c r="O8" s="214" t="s">
        <v>245</v>
      </c>
      <c r="P8" s="214" t="s">
        <v>245</v>
      </c>
      <c r="Q8" s="217">
        <v>0.6</v>
      </c>
      <c r="R8" s="217">
        <v>0.4</v>
      </c>
    </row>
    <row r="9" spans="1:18" ht="12.75" customHeight="1" x14ac:dyDescent="0.25">
      <c r="A9" s="363"/>
      <c r="B9" s="282" t="s">
        <v>240</v>
      </c>
      <c r="C9" s="283">
        <v>1101938</v>
      </c>
      <c r="D9" s="284" t="s">
        <v>77</v>
      </c>
      <c r="E9" s="216">
        <v>1</v>
      </c>
      <c r="F9" s="216" t="s">
        <v>242</v>
      </c>
      <c r="G9" s="218"/>
      <c r="H9" s="219">
        <v>911</v>
      </c>
      <c r="I9" s="270" t="s">
        <v>260</v>
      </c>
      <c r="J9" s="29"/>
      <c r="K9" s="214">
        <v>8</v>
      </c>
      <c r="L9" s="366"/>
      <c r="M9" s="214"/>
      <c r="N9" s="214" t="s">
        <v>245</v>
      </c>
      <c r="O9" s="214" t="s">
        <v>245</v>
      </c>
      <c r="P9" s="214" t="s">
        <v>245</v>
      </c>
      <c r="Q9" s="217">
        <v>0.6</v>
      </c>
      <c r="R9" s="217">
        <v>0.4</v>
      </c>
    </row>
    <row r="10" spans="1:18" ht="12.75" customHeight="1" x14ac:dyDescent="0.25">
      <c r="A10" s="363"/>
      <c r="B10" s="282" t="s">
        <v>240</v>
      </c>
      <c r="C10" s="283">
        <v>1101939</v>
      </c>
      <c r="D10" s="284" t="s">
        <v>78</v>
      </c>
      <c r="E10" s="216">
        <v>1</v>
      </c>
      <c r="F10" s="216" t="s">
        <v>242</v>
      </c>
      <c r="G10" s="218"/>
      <c r="H10" s="219">
        <v>1500</v>
      </c>
      <c r="I10" s="270" t="s">
        <v>261</v>
      </c>
      <c r="J10" s="29"/>
      <c r="K10" s="214">
        <v>9</v>
      </c>
      <c r="L10" s="366" t="s">
        <v>262</v>
      </c>
      <c r="M10" s="214" t="s">
        <v>245</v>
      </c>
      <c r="N10" s="214"/>
      <c r="O10" s="214" t="s">
        <v>245</v>
      </c>
      <c r="P10" s="214" t="s">
        <v>245</v>
      </c>
      <c r="Q10" s="217">
        <v>0.5</v>
      </c>
      <c r="R10" s="217">
        <v>0.5</v>
      </c>
    </row>
    <row r="11" spans="1:18" ht="12.75" customHeight="1" x14ac:dyDescent="0.25">
      <c r="A11" s="363"/>
      <c r="B11" s="208" t="s">
        <v>263</v>
      </c>
      <c r="C11" s="209">
        <v>1100111</v>
      </c>
      <c r="D11" s="210" t="s">
        <v>264</v>
      </c>
      <c r="E11" s="209">
        <v>1</v>
      </c>
      <c r="F11" s="209" t="s">
        <v>242</v>
      </c>
      <c r="G11" s="211">
        <v>22468.9</v>
      </c>
      <c r="H11" s="212">
        <v>23836.45</v>
      </c>
      <c r="I11" s="271" t="s">
        <v>265</v>
      </c>
      <c r="J11" s="29"/>
      <c r="K11" s="214">
        <v>10</v>
      </c>
      <c r="L11" s="366"/>
      <c r="M11" s="214"/>
      <c r="N11" s="214" t="s">
        <v>245</v>
      </c>
      <c r="O11" s="214" t="s">
        <v>245</v>
      </c>
      <c r="P11" s="214" t="s">
        <v>245</v>
      </c>
      <c r="Q11" s="217">
        <v>0.5</v>
      </c>
      <c r="R11" s="217">
        <v>0.5</v>
      </c>
    </row>
    <row r="12" spans="1:18" ht="12.75" customHeight="1" x14ac:dyDescent="0.25">
      <c r="A12" s="363"/>
      <c r="B12" s="208" t="s">
        <v>263</v>
      </c>
      <c r="C12" s="209">
        <v>1100112</v>
      </c>
      <c r="D12" s="210" t="s">
        <v>266</v>
      </c>
      <c r="E12" s="209">
        <v>1</v>
      </c>
      <c r="F12" s="209" t="s">
        <v>242</v>
      </c>
      <c r="G12" s="211">
        <v>27649.72</v>
      </c>
      <c r="H12" s="212">
        <v>29209.71</v>
      </c>
      <c r="I12" s="270" t="s">
        <v>267</v>
      </c>
      <c r="J12" s="29"/>
      <c r="K12" s="214">
        <v>11</v>
      </c>
      <c r="L12" s="366" t="s">
        <v>268</v>
      </c>
      <c r="M12" s="214" t="s">
        <v>245</v>
      </c>
      <c r="N12" s="214"/>
      <c r="O12" s="214" t="s">
        <v>245</v>
      </c>
      <c r="P12" s="214" t="s">
        <v>245</v>
      </c>
      <c r="Q12" s="217">
        <v>0.4</v>
      </c>
      <c r="R12" s="217">
        <v>0.6</v>
      </c>
    </row>
    <row r="13" spans="1:18" ht="12.75" customHeight="1" x14ac:dyDescent="0.25">
      <c r="A13" s="363"/>
      <c r="B13" s="208" t="s">
        <v>263</v>
      </c>
      <c r="C13" s="209">
        <v>1100113</v>
      </c>
      <c r="D13" s="210" t="s">
        <v>269</v>
      </c>
      <c r="E13" s="209">
        <v>1</v>
      </c>
      <c r="F13" s="209" t="s">
        <v>242</v>
      </c>
      <c r="G13" s="211">
        <v>37423.97</v>
      </c>
      <c r="H13" s="212">
        <v>39470.730000000003</v>
      </c>
      <c r="I13" s="270" t="s">
        <v>270</v>
      </c>
      <c r="J13" s="29"/>
      <c r="K13" s="214">
        <v>12</v>
      </c>
      <c r="L13" s="366"/>
      <c r="M13" s="214"/>
      <c r="N13" s="214" t="s">
        <v>245</v>
      </c>
      <c r="O13" s="214" t="s">
        <v>245</v>
      </c>
      <c r="P13" s="214" t="s">
        <v>245</v>
      </c>
      <c r="Q13" s="217">
        <v>0.4</v>
      </c>
      <c r="R13" s="217">
        <v>0.6</v>
      </c>
    </row>
    <row r="14" spans="1:18" ht="12.75" customHeight="1" x14ac:dyDescent="0.25">
      <c r="A14" s="363"/>
      <c r="B14" s="208" t="s">
        <v>263</v>
      </c>
      <c r="C14" s="209">
        <v>1100114</v>
      </c>
      <c r="D14" s="210" t="s">
        <v>271</v>
      </c>
      <c r="E14" s="209">
        <v>1</v>
      </c>
      <c r="F14" s="209" t="s">
        <v>242</v>
      </c>
      <c r="G14" s="211">
        <v>40169.410000000003</v>
      </c>
      <c r="H14" s="212">
        <v>42054.14</v>
      </c>
      <c r="I14" s="270" t="s">
        <v>272</v>
      </c>
      <c r="J14" s="29"/>
      <c r="K14" s="29"/>
      <c r="L14" s="29"/>
      <c r="M14" s="29"/>
      <c r="N14" s="29"/>
      <c r="O14" s="29"/>
      <c r="P14" s="29"/>
      <c r="Q14" s="29"/>
      <c r="R14" s="29"/>
    </row>
    <row r="15" spans="1:18" ht="12.75" customHeight="1" x14ac:dyDescent="0.25">
      <c r="A15" s="363"/>
      <c r="B15" s="208" t="s">
        <v>263</v>
      </c>
      <c r="C15" s="209">
        <v>1100115</v>
      </c>
      <c r="D15" s="210" t="s">
        <v>273</v>
      </c>
      <c r="E15" s="209">
        <v>1</v>
      </c>
      <c r="F15" s="209" t="s">
        <v>242</v>
      </c>
      <c r="G15" s="211">
        <v>44755.01</v>
      </c>
      <c r="H15" s="212">
        <v>47099.97</v>
      </c>
      <c r="I15" s="270" t="s">
        <v>274</v>
      </c>
      <c r="J15" s="29"/>
      <c r="K15" s="29"/>
      <c r="L15" s="29"/>
      <c r="M15" s="29"/>
      <c r="N15" s="29"/>
      <c r="O15" s="29"/>
      <c r="P15" s="29"/>
      <c r="Q15" s="29"/>
      <c r="R15" s="29"/>
    </row>
    <row r="16" spans="1:18" ht="12.75" customHeight="1" x14ac:dyDescent="0.25">
      <c r="A16" s="363"/>
      <c r="B16" s="208" t="s">
        <v>263</v>
      </c>
      <c r="C16" s="209">
        <v>1100116</v>
      </c>
      <c r="D16" s="210" t="s">
        <v>275</v>
      </c>
      <c r="E16" s="209">
        <v>1</v>
      </c>
      <c r="F16" s="209" t="s">
        <v>242</v>
      </c>
      <c r="G16" s="211">
        <v>47958.879999999997</v>
      </c>
      <c r="H16" s="212">
        <v>50778.71</v>
      </c>
      <c r="I16" s="270" t="s">
        <v>276</v>
      </c>
      <c r="J16" s="29"/>
      <c r="K16" s="29"/>
      <c r="L16" s="29"/>
      <c r="M16" s="29"/>
      <c r="N16" s="29"/>
      <c r="O16" s="29"/>
      <c r="P16" s="29"/>
      <c r="Q16" s="29"/>
      <c r="R16" s="29"/>
    </row>
    <row r="17" spans="1:18" ht="12.75" customHeight="1" x14ac:dyDescent="0.25">
      <c r="A17" s="363"/>
      <c r="B17" s="208" t="s">
        <v>277</v>
      </c>
      <c r="C17" s="209">
        <v>1100117</v>
      </c>
      <c r="D17" s="210" t="s">
        <v>278</v>
      </c>
      <c r="E17" s="209">
        <v>1</v>
      </c>
      <c r="F17" s="209" t="s">
        <v>242</v>
      </c>
      <c r="G17" s="211">
        <v>16420.239999999998</v>
      </c>
      <c r="H17" s="212">
        <v>17207.36</v>
      </c>
      <c r="I17" s="270" t="s">
        <v>279</v>
      </c>
      <c r="J17" s="29"/>
      <c r="K17" s="29"/>
      <c r="L17" s="29"/>
      <c r="M17" s="29"/>
      <c r="N17" s="29"/>
      <c r="O17" s="29"/>
      <c r="P17" s="29"/>
      <c r="Q17" s="29"/>
      <c r="R17" s="29"/>
    </row>
    <row r="18" spans="1:18" ht="12.75" customHeight="1" x14ac:dyDescent="0.25">
      <c r="A18" s="363"/>
      <c r="B18" s="208" t="s">
        <v>277</v>
      </c>
      <c r="C18" s="209">
        <v>1100118</v>
      </c>
      <c r="D18" s="210" t="s">
        <v>280</v>
      </c>
      <c r="E18" s="209">
        <v>1</v>
      </c>
      <c r="F18" s="209" t="s">
        <v>242</v>
      </c>
      <c r="G18" s="211">
        <v>21703.47</v>
      </c>
      <c r="H18" s="212">
        <v>22735.759999999998</v>
      </c>
      <c r="I18" s="270" t="s">
        <v>281</v>
      </c>
      <c r="J18" s="29"/>
      <c r="K18" s="29"/>
      <c r="L18" s="29"/>
      <c r="M18" s="29"/>
      <c r="N18" s="29"/>
      <c r="O18" s="29"/>
      <c r="P18" s="29"/>
      <c r="Q18" s="29"/>
      <c r="R18" s="29"/>
    </row>
    <row r="19" spans="1:18" ht="12.75" customHeight="1" x14ac:dyDescent="0.25">
      <c r="A19" s="363"/>
      <c r="B19" s="208" t="s">
        <v>277</v>
      </c>
      <c r="C19" s="209">
        <v>1100119</v>
      </c>
      <c r="D19" s="210" t="s">
        <v>282</v>
      </c>
      <c r="E19" s="209">
        <v>1</v>
      </c>
      <c r="F19" s="209" t="s">
        <v>242</v>
      </c>
      <c r="G19" s="211">
        <v>32034.18</v>
      </c>
      <c r="H19" s="212">
        <v>33670.660000000003</v>
      </c>
      <c r="I19" s="270" t="s">
        <v>283</v>
      </c>
      <c r="J19" s="29"/>
      <c r="K19" s="29"/>
      <c r="L19" s="29"/>
      <c r="M19" s="29"/>
      <c r="N19" s="29"/>
      <c r="O19" s="29"/>
      <c r="P19" s="29"/>
      <c r="Q19" s="29"/>
      <c r="R19" s="29"/>
    </row>
    <row r="20" spans="1:18" ht="12.75" customHeight="1" x14ac:dyDescent="0.25">
      <c r="A20" s="363"/>
      <c r="B20" s="208" t="s">
        <v>277</v>
      </c>
      <c r="C20" s="209">
        <v>1100120</v>
      </c>
      <c r="D20" s="210" t="s">
        <v>284</v>
      </c>
      <c r="E20" s="209">
        <v>1</v>
      </c>
      <c r="F20" s="209" t="s">
        <v>242</v>
      </c>
      <c r="G20" s="211">
        <v>40195.230000000003</v>
      </c>
      <c r="H20" s="212">
        <v>42436.53</v>
      </c>
      <c r="I20" s="270" t="s">
        <v>285</v>
      </c>
      <c r="J20" s="29"/>
      <c r="K20" s="29"/>
      <c r="L20" s="29"/>
      <c r="M20" s="29"/>
      <c r="N20" s="29"/>
      <c r="O20" s="29"/>
      <c r="P20" s="29"/>
      <c r="Q20" s="29"/>
      <c r="R20" s="29"/>
    </row>
    <row r="21" spans="1:18" ht="12.75" customHeight="1" x14ac:dyDescent="0.25">
      <c r="A21" s="363"/>
      <c r="B21" s="208" t="s">
        <v>277</v>
      </c>
      <c r="C21" s="209">
        <v>1100121</v>
      </c>
      <c r="D21" s="210" t="s">
        <v>286</v>
      </c>
      <c r="E21" s="209">
        <v>1</v>
      </c>
      <c r="F21" s="209" t="s">
        <v>242</v>
      </c>
      <c r="G21" s="211">
        <v>45617.29</v>
      </c>
      <c r="H21" s="212">
        <v>48430.25</v>
      </c>
      <c r="I21" s="270" t="s">
        <v>287</v>
      </c>
      <c r="J21" s="29"/>
      <c r="K21" s="29"/>
      <c r="L21" s="29"/>
      <c r="M21" s="29"/>
      <c r="N21" s="29"/>
      <c r="O21" s="29"/>
      <c r="P21" s="29"/>
      <c r="Q21" s="29"/>
      <c r="R21" s="29"/>
    </row>
    <row r="22" spans="1:18" ht="12.75" customHeight="1" x14ac:dyDescent="0.25">
      <c r="A22" s="363"/>
      <c r="B22" s="208" t="s">
        <v>277</v>
      </c>
      <c r="C22" s="209">
        <v>1100122</v>
      </c>
      <c r="D22" s="210" t="s">
        <v>288</v>
      </c>
      <c r="E22" s="209">
        <v>1</v>
      </c>
      <c r="F22" s="209" t="s">
        <v>242</v>
      </c>
      <c r="G22" s="211">
        <v>49254.93</v>
      </c>
      <c r="H22" s="212">
        <v>52654.19</v>
      </c>
      <c r="I22" s="270" t="s">
        <v>289</v>
      </c>
      <c r="J22" s="29"/>
      <c r="K22" s="29"/>
      <c r="L22" s="29"/>
      <c r="M22" s="29"/>
      <c r="N22" s="29"/>
      <c r="O22" s="29"/>
      <c r="P22" s="29"/>
      <c r="Q22" s="29"/>
      <c r="R22" s="29"/>
    </row>
    <row r="23" spans="1:18" ht="12.75" customHeight="1" x14ac:dyDescent="0.25">
      <c r="A23" s="363"/>
      <c r="B23" s="208" t="s">
        <v>290</v>
      </c>
      <c r="C23" s="209">
        <v>1100123</v>
      </c>
      <c r="D23" s="210" t="s">
        <v>291</v>
      </c>
      <c r="E23" s="209">
        <v>1</v>
      </c>
      <c r="F23" s="209" t="s">
        <v>242</v>
      </c>
      <c r="G23" s="211">
        <v>23409.91</v>
      </c>
      <c r="H23" s="212">
        <v>24899.01</v>
      </c>
      <c r="I23" s="270" t="s">
        <v>292</v>
      </c>
      <c r="J23" s="29"/>
      <c r="K23" s="29"/>
      <c r="L23" s="29"/>
      <c r="M23" s="29"/>
      <c r="N23" s="29"/>
      <c r="O23" s="29"/>
      <c r="P23" s="29"/>
      <c r="Q23" s="29"/>
      <c r="R23" s="29"/>
    </row>
    <row r="24" spans="1:18" ht="12.75" customHeight="1" x14ac:dyDescent="0.25">
      <c r="A24" s="363"/>
      <c r="B24" s="208" t="s">
        <v>290</v>
      </c>
      <c r="C24" s="209">
        <v>1100124</v>
      </c>
      <c r="D24" s="210" t="s">
        <v>293</v>
      </c>
      <c r="E24" s="209">
        <v>1</v>
      </c>
      <c r="F24" s="209" t="s">
        <v>242</v>
      </c>
      <c r="G24" s="211">
        <v>28799.39</v>
      </c>
      <c r="H24" s="212">
        <v>30532.46</v>
      </c>
      <c r="I24" s="270" t="s">
        <v>294</v>
      </c>
      <c r="J24" s="29"/>
      <c r="K24" s="29"/>
      <c r="L24" s="29"/>
      <c r="M24" s="29"/>
      <c r="N24" s="29"/>
      <c r="O24" s="29"/>
      <c r="P24" s="29"/>
      <c r="Q24" s="29"/>
      <c r="R24" s="29"/>
    </row>
    <row r="25" spans="1:18" ht="12.75" customHeight="1" x14ac:dyDescent="0.25">
      <c r="A25" s="363"/>
      <c r="B25" s="208" t="s">
        <v>290</v>
      </c>
      <c r="C25" s="209">
        <v>1100125</v>
      </c>
      <c r="D25" s="210" t="s">
        <v>295</v>
      </c>
      <c r="E25" s="209">
        <v>1</v>
      </c>
      <c r="F25" s="209" t="s">
        <v>242</v>
      </c>
      <c r="G25" s="211">
        <v>34455.990000000005</v>
      </c>
      <c r="H25" s="212">
        <v>36157.56</v>
      </c>
      <c r="I25" s="270" t="s">
        <v>296</v>
      </c>
      <c r="J25" s="29"/>
      <c r="K25" s="29"/>
      <c r="L25" s="29"/>
      <c r="M25" s="29"/>
      <c r="N25" s="29"/>
      <c r="O25" s="29"/>
      <c r="P25" s="29"/>
      <c r="Q25" s="29"/>
      <c r="R25" s="29"/>
    </row>
    <row r="26" spans="1:18" ht="12.75" customHeight="1" x14ac:dyDescent="0.25">
      <c r="A26" s="363"/>
      <c r="B26" s="208" t="s">
        <v>290</v>
      </c>
      <c r="C26" s="209">
        <v>1100126</v>
      </c>
      <c r="D26" s="210" t="s">
        <v>297</v>
      </c>
      <c r="E26" s="209">
        <v>1</v>
      </c>
      <c r="F26" s="209" t="s">
        <v>242</v>
      </c>
      <c r="G26" s="211">
        <v>41872.31</v>
      </c>
      <c r="H26" s="212">
        <v>44160.18</v>
      </c>
      <c r="I26" s="270" t="s">
        <v>298</v>
      </c>
      <c r="J26" s="29"/>
      <c r="K26" s="29"/>
      <c r="L26" s="29"/>
      <c r="M26" s="29"/>
      <c r="N26" s="29"/>
      <c r="O26" s="29"/>
      <c r="P26" s="29"/>
      <c r="Q26" s="29"/>
      <c r="R26" s="29"/>
    </row>
    <row r="27" spans="1:18" ht="12.75" customHeight="1" x14ac:dyDescent="0.25">
      <c r="A27" s="363"/>
      <c r="B27" s="208" t="s">
        <v>290</v>
      </c>
      <c r="C27" s="209">
        <v>1100127</v>
      </c>
      <c r="D27" s="210" t="s">
        <v>299</v>
      </c>
      <c r="E27" s="209">
        <v>1</v>
      </c>
      <c r="F27" s="209" t="s">
        <v>242</v>
      </c>
      <c r="G27" s="211">
        <v>47222.42</v>
      </c>
      <c r="H27" s="212">
        <v>50081.96</v>
      </c>
      <c r="I27" s="270" t="s">
        <v>300</v>
      </c>
      <c r="J27" s="29"/>
      <c r="K27" s="29"/>
      <c r="L27" s="29"/>
      <c r="M27" s="29"/>
      <c r="N27" s="29"/>
      <c r="O27" s="29"/>
      <c r="P27" s="29"/>
      <c r="Q27" s="29"/>
      <c r="R27" s="29"/>
    </row>
    <row r="28" spans="1:18" ht="12.75" customHeight="1" x14ac:dyDescent="0.25">
      <c r="A28" s="363"/>
      <c r="B28" s="208" t="s">
        <v>290</v>
      </c>
      <c r="C28" s="209">
        <v>1100128</v>
      </c>
      <c r="D28" s="210" t="s">
        <v>301</v>
      </c>
      <c r="E28" s="209">
        <v>1</v>
      </c>
      <c r="F28" s="209" t="s">
        <v>242</v>
      </c>
      <c r="G28" s="211">
        <v>50860.06</v>
      </c>
      <c r="H28" s="212">
        <v>54305.9</v>
      </c>
      <c r="I28" s="270" t="s">
        <v>302</v>
      </c>
      <c r="J28" s="29"/>
      <c r="K28" s="29"/>
      <c r="L28" s="29"/>
      <c r="M28" s="29"/>
      <c r="N28" s="29"/>
      <c r="O28" s="29"/>
      <c r="P28" s="29"/>
      <c r="Q28" s="29"/>
      <c r="R28" s="29"/>
    </row>
    <row r="29" spans="1:18" ht="12.75" customHeight="1" x14ac:dyDescent="0.25">
      <c r="A29" s="363"/>
      <c r="B29" s="208" t="s">
        <v>303</v>
      </c>
      <c r="C29" s="209">
        <v>1100129</v>
      </c>
      <c r="D29" s="210" t="s">
        <v>304</v>
      </c>
      <c r="E29" s="209">
        <v>1</v>
      </c>
      <c r="F29" s="209" t="s">
        <v>242</v>
      </c>
      <c r="G29" s="211">
        <v>11302.35</v>
      </c>
      <c r="H29" s="212">
        <v>11889.35</v>
      </c>
      <c r="I29" s="270" t="s">
        <v>305</v>
      </c>
      <c r="J29" s="29"/>
      <c r="K29" s="29"/>
      <c r="L29" s="29"/>
      <c r="M29" s="29"/>
      <c r="N29" s="29"/>
      <c r="O29" s="29"/>
      <c r="P29" s="29"/>
      <c r="Q29" s="29"/>
      <c r="R29" s="29"/>
    </row>
    <row r="30" spans="1:18" ht="12.75" customHeight="1" x14ac:dyDescent="0.25">
      <c r="A30" s="363"/>
      <c r="B30" s="208" t="s">
        <v>303</v>
      </c>
      <c r="C30" s="209">
        <v>1100130</v>
      </c>
      <c r="D30" s="210" t="s">
        <v>306</v>
      </c>
      <c r="E30" s="209">
        <v>1</v>
      </c>
      <c r="F30" s="209" t="s">
        <v>242</v>
      </c>
      <c r="G30" s="211">
        <v>16289.34</v>
      </c>
      <c r="H30" s="212">
        <v>18111.36</v>
      </c>
      <c r="I30" s="270" t="s">
        <v>307</v>
      </c>
      <c r="J30" s="29"/>
      <c r="K30" s="29"/>
      <c r="L30" s="29"/>
      <c r="M30" s="29"/>
      <c r="N30" s="29"/>
      <c r="O30" s="29"/>
      <c r="P30" s="29"/>
      <c r="Q30" s="29"/>
      <c r="R30" s="29"/>
    </row>
    <row r="31" spans="1:18" ht="12.75" customHeight="1" x14ac:dyDescent="0.25">
      <c r="A31" s="363"/>
      <c r="B31" s="208" t="s">
        <v>303</v>
      </c>
      <c r="C31" s="209">
        <v>1100131</v>
      </c>
      <c r="D31" s="210" t="s">
        <v>308</v>
      </c>
      <c r="E31" s="209">
        <v>1</v>
      </c>
      <c r="F31" s="209" t="s">
        <v>242</v>
      </c>
      <c r="G31" s="211">
        <v>25994.7</v>
      </c>
      <c r="H31" s="212">
        <v>27175.62</v>
      </c>
      <c r="I31" s="270" t="s">
        <v>309</v>
      </c>
      <c r="J31" s="29"/>
      <c r="K31" s="29"/>
      <c r="L31" s="29"/>
      <c r="M31" s="29"/>
      <c r="N31" s="29"/>
      <c r="O31" s="29"/>
      <c r="P31" s="29"/>
      <c r="Q31" s="29"/>
      <c r="R31" s="29"/>
    </row>
    <row r="32" spans="1:18" ht="12.75" customHeight="1" x14ac:dyDescent="0.25">
      <c r="A32" s="363"/>
      <c r="B32" s="208" t="s">
        <v>303</v>
      </c>
      <c r="C32" s="209">
        <v>1100132</v>
      </c>
      <c r="D32" s="210" t="s">
        <v>310</v>
      </c>
      <c r="E32" s="209">
        <v>1</v>
      </c>
      <c r="F32" s="209" t="s">
        <v>242</v>
      </c>
      <c r="G32" s="211">
        <v>33546.85</v>
      </c>
      <c r="H32" s="212">
        <v>35164.490000000005</v>
      </c>
      <c r="I32" s="270" t="s">
        <v>311</v>
      </c>
      <c r="J32" s="29"/>
      <c r="K32" s="29"/>
      <c r="L32" s="29"/>
      <c r="M32" s="29"/>
      <c r="N32" s="29"/>
      <c r="O32" s="29"/>
      <c r="P32" s="29"/>
      <c r="Q32" s="29"/>
      <c r="R32" s="29"/>
    </row>
    <row r="33" spans="1:18" ht="12.75" customHeight="1" x14ac:dyDescent="0.25">
      <c r="A33" s="363"/>
      <c r="B33" s="208" t="s">
        <v>303</v>
      </c>
      <c r="C33" s="209">
        <v>1100133</v>
      </c>
      <c r="D33" s="210" t="s">
        <v>312</v>
      </c>
      <c r="E33" s="209">
        <v>1</v>
      </c>
      <c r="F33" s="209" t="s">
        <v>242</v>
      </c>
      <c r="G33" s="211">
        <v>38359.99</v>
      </c>
      <c r="H33" s="212">
        <v>40381.199999999997</v>
      </c>
      <c r="I33" s="270" t="s">
        <v>313</v>
      </c>
      <c r="J33" s="29"/>
      <c r="K33" s="29"/>
      <c r="L33" s="29"/>
      <c r="M33" s="29"/>
      <c r="N33" s="29"/>
      <c r="O33" s="29"/>
      <c r="P33" s="29"/>
      <c r="Q33" s="29"/>
      <c r="R33" s="29"/>
    </row>
    <row r="34" spans="1:18" ht="12.75" customHeight="1" x14ac:dyDescent="0.25">
      <c r="A34" s="363"/>
      <c r="B34" s="208" t="s">
        <v>303</v>
      </c>
      <c r="C34" s="209">
        <v>1100134</v>
      </c>
      <c r="D34" s="210" t="s">
        <v>314</v>
      </c>
      <c r="E34" s="209">
        <v>1</v>
      </c>
      <c r="F34" s="209" t="s">
        <v>242</v>
      </c>
      <c r="G34" s="211">
        <v>41388.71</v>
      </c>
      <c r="H34" s="212">
        <v>43828.13</v>
      </c>
      <c r="I34" s="270" t="s">
        <v>315</v>
      </c>
      <c r="J34" s="29"/>
      <c r="K34" s="29"/>
      <c r="L34" s="29"/>
      <c r="M34" s="29"/>
      <c r="N34" s="29"/>
      <c r="O34" s="29"/>
      <c r="P34" s="29"/>
      <c r="Q34" s="29"/>
      <c r="R34" s="29"/>
    </row>
    <row r="35" spans="1:18" ht="12.75" customHeight="1" x14ac:dyDescent="0.25">
      <c r="A35" s="363"/>
      <c r="B35" s="208" t="s">
        <v>316</v>
      </c>
      <c r="C35" s="209">
        <v>1100135</v>
      </c>
      <c r="D35" s="210" t="s">
        <v>317</v>
      </c>
      <c r="E35" s="209">
        <v>1</v>
      </c>
      <c r="F35" s="209" t="s">
        <v>242</v>
      </c>
      <c r="G35" s="211">
        <v>12213.29</v>
      </c>
      <c r="H35" s="212">
        <v>12863.16</v>
      </c>
      <c r="I35" s="270" t="s">
        <v>318</v>
      </c>
      <c r="J35" s="29"/>
      <c r="K35" s="29"/>
      <c r="L35" s="29"/>
      <c r="M35" s="29"/>
      <c r="N35" s="29"/>
      <c r="O35" s="29"/>
      <c r="P35" s="29"/>
      <c r="Q35" s="29"/>
      <c r="R35" s="29"/>
    </row>
    <row r="36" spans="1:18" ht="12.75" customHeight="1" x14ac:dyDescent="0.25">
      <c r="A36" s="363"/>
      <c r="B36" s="208" t="s">
        <v>316</v>
      </c>
      <c r="C36" s="209">
        <v>1100136</v>
      </c>
      <c r="D36" s="210" t="s">
        <v>319</v>
      </c>
      <c r="E36" s="209">
        <v>1</v>
      </c>
      <c r="F36" s="209" t="s">
        <v>242</v>
      </c>
      <c r="G36" s="211">
        <v>17304.599999999999</v>
      </c>
      <c r="H36" s="212">
        <v>18153.150000000001</v>
      </c>
      <c r="I36" s="270" t="s">
        <v>320</v>
      </c>
      <c r="J36" s="29"/>
      <c r="K36" s="29"/>
      <c r="L36" s="29"/>
      <c r="M36" s="29"/>
      <c r="N36" s="29"/>
      <c r="O36" s="29"/>
      <c r="P36" s="29"/>
      <c r="Q36" s="29"/>
      <c r="R36" s="29"/>
    </row>
    <row r="37" spans="1:18" ht="12.75" customHeight="1" x14ac:dyDescent="0.25">
      <c r="A37" s="363"/>
      <c r="B37" s="208" t="s">
        <v>316</v>
      </c>
      <c r="C37" s="209">
        <v>1100137</v>
      </c>
      <c r="D37" s="210" t="s">
        <v>321</v>
      </c>
      <c r="E37" s="209">
        <v>1</v>
      </c>
      <c r="F37" s="209" t="s">
        <v>242</v>
      </c>
      <c r="G37" s="211">
        <v>27251.5</v>
      </c>
      <c r="H37" s="212">
        <v>28611.22</v>
      </c>
      <c r="I37" s="270" t="s">
        <v>322</v>
      </c>
      <c r="J37" s="29"/>
      <c r="K37" s="29"/>
      <c r="L37" s="29"/>
      <c r="M37" s="29"/>
      <c r="N37" s="29"/>
      <c r="O37" s="29"/>
      <c r="P37" s="29"/>
      <c r="Q37" s="29"/>
      <c r="R37" s="29"/>
    </row>
    <row r="38" spans="1:18" ht="12.75" customHeight="1" x14ac:dyDescent="0.25">
      <c r="A38" s="363"/>
      <c r="B38" s="208" t="s">
        <v>316</v>
      </c>
      <c r="C38" s="209">
        <v>1100138</v>
      </c>
      <c r="D38" s="210" t="s">
        <v>323</v>
      </c>
      <c r="E38" s="209">
        <v>1</v>
      </c>
      <c r="F38" s="209" t="s">
        <v>242</v>
      </c>
      <c r="G38" s="211">
        <v>35028.75</v>
      </c>
      <c r="H38" s="212">
        <v>36900.269999999997</v>
      </c>
      <c r="I38" s="270" t="s">
        <v>324</v>
      </c>
      <c r="J38" s="29"/>
      <c r="K38" s="29"/>
      <c r="L38" s="29"/>
      <c r="M38" s="29"/>
      <c r="N38" s="29"/>
      <c r="O38" s="29"/>
      <c r="P38" s="29"/>
      <c r="Q38" s="29"/>
      <c r="R38" s="29"/>
    </row>
    <row r="39" spans="1:18" ht="12.75" customHeight="1" x14ac:dyDescent="0.25">
      <c r="A39" s="363"/>
      <c r="B39" s="208" t="s">
        <v>316</v>
      </c>
      <c r="C39" s="209">
        <v>1100139</v>
      </c>
      <c r="D39" s="210" t="s">
        <v>325</v>
      </c>
      <c r="E39" s="209">
        <v>1</v>
      </c>
      <c r="F39" s="209" t="s">
        <v>242</v>
      </c>
      <c r="G39" s="211">
        <v>39868.11</v>
      </c>
      <c r="H39" s="212">
        <v>42218.27</v>
      </c>
      <c r="I39" s="270" t="s">
        <v>326</v>
      </c>
      <c r="J39" s="29"/>
      <c r="K39" s="29"/>
      <c r="L39" s="29"/>
      <c r="M39" s="29"/>
      <c r="N39" s="29"/>
      <c r="O39" s="29"/>
      <c r="P39" s="29"/>
      <c r="Q39" s="29"/>
      <c r="R39" s="29"/>
    </row>
    <row r="40" spans="1:18" ht="12.75" customHeight="1" x14ac:dyDescent="0.25">
      <c r="A40" s="363"/>
      <c r="B40" s="208" t="s">
        <v>316</v>
      </c>
      <c r="C40" s="209">
        <v>1100140</v>
      </c>
      <c r="D40" s="210" t="s">
        <v>327</v>
      </c>
      <c r="E40" s="209">
        <v>1</v>
      </c>
      <c r="F40" s="209" t="s">
        <v>242</v>
      </c>
      <c r="G40" s="211">
        <v>42958.16</v>
      </c>
      <c r="H40" s="212">
        <v>45801.61</v>
      </c>
      <c r="I40" s="270" t="s">
        <v>328</v>
      </c>
      <c r="J40" s="29"/>
      <c r="K40" s="29"/>
      <c r="L40" s="29"/>
      <c r="M40" s="29"/>
      <c r="N40" s="29"/>
      <c r="O40" s="29"/>
      <c r="P40" s="29"/>
      <c r="Q40" s="29"/>
      <c r="R40" s="29"/>
    </row>
    <row r="41" spans="1:18" ht="12.75" customHeight="1" x14ac:dyDescent="0.25">
      <c r="A41" s="363"/>
      <c r="B41" s="282" t="s">
        <v>329</v>
      </c>
      <c r="C41" s="285">
        <v>1101948</v>
      </c>
      <c r="D41" s="284" t="s">
        <v>79</v>
      </c>
      <c r="E41" s="216">
        <v>1</v>
      </c>
      <c r="F41" s="216" t="s">
        <v>242</v>
      </c>
      <c r="G41" s="211"/>
      <c r="H41" s="212">
        <v>19489.22</v>
      </c>
      <c r="I41" s="270" t="s">
        <v>330</v>
      </c>
      <c r="J41" s="29"/>
      <c r="K41" s="29"/>
      <c r="L41" s="29"/>
      <c r="M41" s="29"/>
      <c r="N41" s="29"/>
      <c r="O41" s="29"/>
      <c r="P41" s="29"/>
      <c r="Q41" s="29"/>
      <c r="R41" s="29"/>
    </row>
    <row r="42" spans="1:18" ht="12.75" customHeight="1" x14ac:dyDescent="0.25">
      <c r="A42" s="363"/>
      <c r="B42" s="282" t="s">
        <v>329</v>
      </c>
      <c r="C42" s="285">
        <v>1101949</v>
      </c>
      <c r="D42" s="284" t="s">
        <v>80</v>
      </c>
      <c r="E42" s="216">
        <v>1</v>
      </c>
      <c r="F42" s="216" t="s">
        <v>242</v>
      </c>
      <c r="G42" s="211"/>
      <c r="H42" s="212">
        <v>24779.200000000001</v>
      </c>
      <c r="I42" s="270" t="s">
        <v>331</v>
      </c>
      <c r="J42" s="29"/>
      <c r="K42" s="29"/>
      <c r="L42" s="29"/>
      <c r="M42" s="29"/>
      <c r="N42" s="29"/>
      <c r="O42" s="29"/>
      <c r="P42" s="29"/>
      <c r="Q42" s="29"/>
      <c r="R42" s="29"/>
    </row>
    <row r="43" spans="1:18" ht="12.75" customHeight="1" x14ac:dyDescent="0.25">
      <c r="A43" s="363"/>
      <c r="B43" s="282" t="s">
        <v>329</v>
      </c>
      <c r="C43" s="285">
        <v>1101950</v>
      </c>
      <c r="D43" s="284" t="s">
        <v>81</v>
      </c>
      <c r="E43" s="216">
        <v>1</v>
      </c>
      <c r="F43" s="216" t="s">
        <v>242</v>
      </c>
      <c r="G43" s="211"/>
      <c r="H43" s="212">
        <v>30032.52</v>
      </c>
      <c r="I43" s="270" t="s">
        <v>332</v>
      </c>
      <c r="J43" s="29"/>
      <c r="K43" s="29"/>
      <c r="L43" s="29"/>
      <c r="M43" s="29"/>
      <c r="N43" s="29"/>
      <c r="O43" s="29"/>
      <c r="P43" s="29"/>
      <c r="Q43" s="29"/>
      <c r="R43" s="29"/>
    </row>
    <row r="44" spans="1:18" ht="12.75" customHeight="1" x14ac:dyDescent="0.25">
      <c r="A44" s="363"/>
      <c r="B44" s="282" t="s">
        <v>329</v>
      </c>
      <c r="C44" s="285">
        <v>1101951</v>
      </c>
      <c r="D44" s="284" t="s">
        <v>82</v>
      </c>
      <c r="E44" s="216">
        <v>1</v>
      </c>
      <c r="F44" s="216" t="s">
        <v>242</v>
      </c>
      <c r="G44" s="211"/>
      <c r="H44" s="212">
        <v>37858.29</v>
      </c>
      <c r="I44" s="270" t="s">
        <v>333</v>
      </c>
      <c r="J44" s="29"/>
      <c r="K44" s="29"/>
      <c r="L44" s="29"/>
      <c r="M44" s="29"/>
      <c r="N44" s="29"/>
      <c r="O44" s="29"/>
      <c r="P44" s="29"/>
      <c r="Q44" s="29"/>
      <c r="R44" s="29"/>
    </row>
    <row r="45" spans="1:18" ht="12.75" customHeight="1" x14ac:dyDescent="0.25">
      <c r="A45" s="363"/>
      <c r="B45" s="282" t="s">
        <v>329</v>
      </c>
      <c r="C45" s="285">
        <v>1101952</v>
      </c>
      <c r="D45" s="284" t="s">
        <v>83</v>
      </c>
      <c r="E45" s="216">
        <v>1</v>
      </c>
      <c r="F45" s="216" t="s">
        <v>242</v>
      </c>
      <c r="G45" s="211"/>
      <c r="H45" s="212">
        <v>43176.29</v>
      </c>
      <c r="I45" s="270" t="s">
        <v>334</v>
      </c>
      <c r="J45" s="29"/>
      <c r="K45" s="29"/>
      <c r="L45" s="29"/>
      <c r="M45" s="29"/>
      <c r="N45" s="29"/>
      <c r="O45" s="29"/>
      <c r="P45" s="29"/>
      <c r="Q45" s="29"/>
      <c r="R45" s="29"/>
    </row>
    <row r="46" spans="1:18" ht="12.75" customHeight="1" x14ac:dyDescent="0.25">
      <c r="A46" s="363"/>
      <c r="B46" s="282" t="s">
        <v>329</v>
      </c>
      <c r="C46" s="285">
        <v>1101953</v>
      </c>
      <c r="D46" s="284" t="s">
        <v>84</v>
      </c>
      <c r="E46" s="216">
        <v>1</v>
      </c>
      <c r="F46" s="216" t="s">
        <v>242</v>
      </c>
      <c r="G46" s="211"/>
      <c r="H46" s="212">
        <v>46759.63</v>
      </c>
      <c r="I46" s="270" t="s">
        <v>335</v>
      </c>
      <c r="J46" s="29"/>
      <c r="K46" s="29"/>
      <c r="L46" s="29"/>
      <c r="M46" s="29"/>
      <c r="N46" s="29"/>
      <c r="O46" s="29"/>
      <c r="P46" s="29"/>
      <c r="Q46" s="29"/>
      <c r="R46" s="29"/>
    </row>
    <row r="47" spans="1:18" ht="12.75" customHeight="1" x14ac:dyDescent="0.25">
      <c r="A47" s="363"/>
      <c r="B47" s="208" t="s">
        <v>336</v>
      </c>
      <c r="C47" s="209">
        <v>1100141</v>
      </c>
      <c r="D47" s="210" t="s">
        <v>337</v>
      </c>
      <c r="E47" s="209">
        <v>1</v>
      </c>
      <c r="F47" s="209" t="s">
        <v>242</v>
      </c>
      <c r="G47" s="211">
        <v>12620.08</v>
      </c>
      <c r="H47" s="212">
        <v>13244.95</v>
      </c>
      <c r="I47" s="272" t="s">
        <v>338</v>
      </c>
      <c r="J47" s="29"/>
      <c r="K47" s="29"/>
      <c r="L47" s="29"/>
      <c r="M47" s="29"/>
      <c r="N47" s="29"/>
      <c r="O47" s="29"/>
      <c r="P47" s="29"/>
      <c r="Q47" s="29"/>
      <c r="R47" s="29"/>
    </row>
    <row r="48" spans="1:18" ht="12.75" customHeight="1" x14ac:dyDescent="0.25">
      <c r="A48" s="363"/>
      <c r="B48" s="208" t="s">
        <v>336</v>
      </c>
      <c r="C48" s="209">
        <v>1100142</v>
      </c>
      <c r="D48" s="210" t="s">
        <v>339</v>
      </c>
      <c r="E48" s="209">
        <v>1</v>
      </c>
      <c r="F48" s="209" t="s">
        <v>242</v>
      </c>
      <c r="G48" s="211">
        <v>17607.059999999998</v>
      </c>
      <c r="H48" s="212">
        <v>18396.349999999999</v>
      </c>
      <c r="I48" s="270" t="s">
        <v>340</v>
      </c>
      <c r="J48" s="29"/>
      <c r="K48" s="29"/>
      <c r="L48" s="29"/>
      <c r="M48" s="29"/>
      <c r="N48" s="29"/>
      <c r="O48" s="29"/>
      <c r="P48" s="29"/>
      <c r="Q48" s="29"/>
      <c r="R48" s="29"/>
    </row>
    <row r="49" spans="1:18" ht="12.75" customHeight="1" x14ac:dyDescent="0.25">
      <c r="A49" s="363"/>
      <c r="B49" s="208" t="s">
        <v>336</v>
      </c>
      <c r="C49" s="209">
        <v>1100143</v>
      </c>
      <c r="D49" s="210" t="s">
        <v>341</v>
      </c>
      <c r="E49" s="209">
        <v>1</v>
      </c>
      <c r="F49" s="209" t="s">
        <v>242</v>
      </c>
      <c r="G49" s="211">
        <v>27312.42</v>
      </c>
      <c r="H49" s="212">
        <v>28531.21</v>
      </c>
      <c r="I49" s="271" t="s">
        <v>342</v>
      </c>
      <c r="J49" s="29"/>
      <c r="K49" s="29"/>
      <c r="L49" s="29"/>
      <c r="M49" s="29"/>
      <c r="N49" s="29"/>
      <c r="O49" s="29"/>
      <c r="P49" s="29"/>
      <c r="Q49" s="29"/>
      <c r="R49" s="29"/>
    </row>
    <row r="50" spans="1:18" ht="12.75" customHeight="1" x14ac:dyDescent="0.25">
      <c r="A50" s="363"/>
      <c r="B50" s="208" t="s">
        <v>336</v>
      </c>
      <c r="C50" s="209">
        <v>1100144</v>
      </c>
      <c r="D50" s="210" t="s">
        <v>343</v>
      </c>
      <c r="E50" s="209">
        <v>1</v>
      </c>
      <c r="F50" s="209" t="s">
        <v>242</v>
      </c>
      <c r="G50" s="211">
        <v>34864.57</v>
      </c>
      <c r="H50" s="212">
        <v>36520.080000000002</v>
      </c>
      <c r="I50" s="270" t="s">
        <v>344</v>
      </c>
      <c r="J50" s="29"/>
      <c r="K50" s="29"/>
      <c r="L50" s="29"/>
      <c r="M50" s="29"/>
      <c r="N50" s="29"/>
      <c r="O50" s="29"/>
      <c r="P50" s="29"/>
      <c r="Q50" s="29"/>
      <c r="R50" s="29"/>
    </row>
    <row r="51" spans="1:18" ht="12.75" customHeight="1" x14ac:dyDescent="0.25">
      <c r="A51" s="363"/>
      <c r="B51" s="208" t="s">
        <v>345</v>
      </c>
      <c r="C51" s="209">
        <v>1100145</v>
      </c>
      <c r="D51" s="210" t="s">
        <v>346</v>
      </c>
      <c r="E51" s="209">
        <v>1</v>
      </c>
      <c r="F51" s="209" t="s">
        <v>242</v>
      </c>
      <c r="G51" s="211">
        <v>7171.45</v>
      </c>
      <c r="H51" s="212">
        <v>7171</v>
      </c>
      <c r="I51" s="270" t="s">
        <v>347</v>
      </c>
      <c r="J51" s="29"/>
      <c r="K51" s="29"/>
      <c r="L51" s="29"/>
      <c r="M51" s="29"/>
      <c r="N51" s="29"/>
      <c r="O51" s="29"/>
      <c r="P51" s="29"/>
      <c r="Q51" s="29"/>
      <c r="R51" s="29"/>
    </row>
    <row r="52" spans="1:18" ht="12.75" customHeight="1" x14ac:dyDescent="0.25">
      <c r="A52" s="363"/>
      <c r="B52" s="208" t="s">
        <v>345</v>
      </c>
      <c r="C52" s="209">
        <v>1100146</v>
      </c>
      <c r="D52" s="210" t="s">
        <v>348</v>
      </c>
      <c r="E52" s="209">
        <v>1</v>
      </c>
      <c r="F52" s="209" t="s">
        <v>242</v>
      </c>
      <c r="G52" s="211">
        <v>14275.31</v>
      </c>
      <c r="H52" s="212">
        <v>14811</v>
      </c>
      <c r="I52" s="270" t="s">
        <v>349</v>
      </c>
      <c r="J52" s="29"/>
      <c r="K52" s="29"/>
      <c r="L52" s="29"/>
      <c r="M52" s="29"/>
      <c r="N52" s="29"/>
      <c r="O52" s="29"/>
      <c r="P52" s="29"/>
      <c r="Q52" s="29"/>
      <c r="R52" s="29"/>
    </row>
    <row r="53" spans="1:18" ht="12.75" customHeight="1" x14ac:dyDescent="0.25">
      <c r="A53" s="363"/>
      <c r="B53" s="282" t="s">
        <v>345</v>
      </c>
      <c r="C53" s="283">
        <v>1101934</v>
      </c>
      <c r="D53" s="284" t="s">
        <v>85</v>
      </c>
      <c r="E53" s="216">
        <v>1</v>
      </c>
      <c r="F53" s="216" t="s">
        <v>242</v>
      </c>
      <c r="G53" s="211"/>
      <c r="H53" s="212">
        <v>17293</v>
      </c>
      <c r="I53" s="270" t="s">
        <v>350</v>
      </c>
      <c r="J53" s="29"/>
      <c r="K53" s="29"/>
      <c r="L53" s="29"/>
      <c r="M53" s="29"/>
      <c r="N53" s="29"/>
      <c r="O53" s="29"/>
      <c r="P53" s="29"/>
      <c r="Q53" s="29"/>
      <c r="R53" s="29"/>
    </row>
    <row r="54" spans="1:18" ht="12.75" customHeight="1" x14ac:dyDescent="0.25">
      <c r="A54" s="363"/>
      <c r="B54" s="282" t="s">
        <v>345</v>
      </c>
      <c r="C54" s="283">
        <v>1101935</v>
      </c>
      <c r="D54" s="284" t="s">
        <v>86</v>
      </c>
      <c r="E54" s="216">
        <v>1</v>
      </c>
      <c r="F54" s="216" t="s">
        <v>242</v>
      </c>
      <c r="G54" s="211"/>
      <c r="H54" s="212">
        <v>11844</v>
      </c>
      <c r="I54" s="270" t="s">
        <v>351</v>
      </c>
      <c r="J54" s="29"/>
      <c r="K54" s="29"/>
      <c r="L54" s="29"/>
      <c r="M54" s="29"/>
      <c r="N54" s="29"/>
      <c r="O54" s="29"/>
      <c r="P54" s="29"/>
      <c r="Q54" s="29"/>
      <c r="R54" s="29"/>
    </row>
    <row r="55" spans="1:18" ht="12.75" customHeight="1" x14ac:dyDescent="0.25">
      <c r="A55" s="363"/>
      <c r="B55" s="282" t="s">
        <v>345</v>
      </c>
      <c r="C55" s="283">
        <v>1101936</v>
      </c>
      <c r="D55" s="284" t="s">
        <v>87</v>
      </c>
      <c r="E55" s="216">
        <v>1</v>
      </c>
      <c r="F55" s="216" t="s">
        <v>242</v>
      </c>
      <c r="G55" s="211"/>
      <c r="H55" s="212">
        <v>418</v>
      </c>
      <c r="I55" s="270" t="s">
        <v>352</v>
      </c>
      <c r="J55" s="29"/>
      <c r="K55" s="29"/>
      <c r="L55" s="29"/>
      <c r="M55" s="29"/>
      <c r="N55" s="29"/>
      <c r="O55" s="29"/>
      <c r="P55" s="29"/>
      <c r="Q55" s="29"/>
      <c r="R55" s="29"/>
    </row>
    <row r="56" spans="1:18" ht="12.75" customHeight="1" x14ac:dyDescent="0.25">
      <c r="A56" s="363"/>
      <c r="B56" s="282" t="s">
        <v>345</v>
      </c>
      <c r="C56" s="283">
        <v>1101937</v>
      </c>
      <c r="D56" s="284" t="s">
        <v>88</v>
      </c>
      <c r="E56" s="216">
        <v>1</v>
      </c>
      <c r="F56" s="216" t="s">
        <v>242</v>
      </c>
      <c r="G56" s="211"/>
      <c r="H56" s="212">
        <v>5691</v>
      </c>
      <c r="I56" s="270" t="s">
        <v>353</v>
      </c>
      <c r="J56" s="29"/>
      <c r="K56" s="29"/>
      <c r="L56" s="29"/>
      <c r="M56" s="29"/>
      <c r="N56" s="29"/>
      <c r="O56" s="29"/>
      <c r="P56" s="29"/>
      <c r="Q56" s="29"/>
      <c r="R56" s="29"/>
    </row>
    <row r="57" spans="1:18" ht="12.75" customHeight="1" x14ac:dyDescent="0.25">
      <c r="A57" s="363"/>
      <c r="B57" s="208" t="s">
        <v>345</v>
      </c>
      <c r="C57" s="209">
        <v>1100147</v>
      </c>
      <c r="D57" s="210" t="s">
        <v>354</v>
      </c>
      <c r="E57" s="209">
        <v>1</v>
      </c>
      <c r="F57" s="209" t="s">
        <v>242</v>
      </c>
      <c r="G57" s="211">
        <v>16018.98</v>
      </c>
      <c r="H57" s="212">
        <v>16143</v>
      </c>
      <c r="I57" s="270" t="s">
        <v>355</v>
      </c>
      <c r="J57" s="29"/>
      <c r="K57" s="29"/>
      <c r="L57" s="29"/>
      <c r="M57" s="29"/>
      <c r="N57" s="29"/>
      <c r="O57" s="29"/>
      <c r="P57" s="29"/>
      <c r="Q57" s="29"/>
      <c r="R57" s="29"/>
    </row>
    <row r="58" spans="1:18" ht="12.75" customHeight="1" x14ac:dyDescent="0.25">
      <c r="A58" s="363"/>
      <c r="B58" s="208" t="s">
        <v>345</v>
      </c>
      <c r="C58" s="209">
        <v>1100148</v>
      </c>
      <c r="D58" s="210" t="s">
        <v>356</v>
      </c>
      <c r="E58" s="209">
        <v>1</v>
      </c>
      <c r="F58" s="209" t="s">
        <v>242</v>
      </c>
      <c r="G58" s="211">
        <v>21005.97</v>
      </c>
      <c r="H58" s="212">
        <v>21294</v>
      </c>
      <c r="I58" s="270" t="s">
        <v>357</v>
      </c>
      <c r="J58" s="29"/>
      <c r="K58" s="29"/>
      <c r="L58" s="29"/>
      <c r="M58" s="29"/>
      <c r="N58" s="29"/>
      <c r="O58" s="29"/>
      <c r="P58" s="29"/>
      <c r="Q58" s="29"/>
      <c r="R58" s="29"/>
    </row>
    <row r="59" spans="1:18" ht="12.75" customHeight="1" x14ac:dyDescent="0.25">
      <c r="A59" s="363"/>
      <c r="B59" s="208" t="s">
        <v>345</v>
      </c>
      <c r="C59" s="209">
        <v>1100149</v>
      </c>
      <c r="D59" s="210" t="s">
        <v>358</v>
      </c>
      <c r="E59" s="209">
        <v>1</v>
      </c>
      <c r="F59" s="209" t="s">
        <v>242</v>
      </c>
      <c r="G59" s="211">
        <v>30711.33</v>
      </c>
      <c r="H59" s="212">
        <v>31429</v>
      </c>
      <c r="I59" s="270" t="s">
        <v>359</v>
      </c>
      <c r="J59" s="29"/>
      <c r="K59" s="29"/>
      <c r="L59" s="29"/>
      <c r="M59" s="29"/>
      <c r="N59" s="29"/>
      <c r="O59" s="29"/>
      <c r="P59" s="29"/>
      <c r="Q59" s="29"/>
      <c r="R59" s="29"/>
    </row>
    <row r="60" spans="1:18" ht="12.75" customHeight="1" x14ac:dyDescent="0.25">
      <c r="A60" s="363"/>
      <c r="B60" s="208" t="s">
        <v>345</v>
      </c>
      <c r="C60" s="209">
        <v>1100150</v>
      </c>
      <c r="D60" s="210" t="s">
        <v>360</v>
      </c>
      <c r="E60" s="209">
        <v>1</v>
      </c>
      <c r="F60" s="209" t="s">
        <v>242</v>
      </c>
      <c r="G60" s="211">
        <v>38263.480000000003</v>
      </c>
      <c r="H60" s="212">
        <v>39418</v>
      </c>
      <c r="I60" s="270" t="s">
        <v>361</v>
      </c>
      <c r="J60" s="29"/>
      <c r="K60" s="29"/>
      <c r="L60" s="29"/>
      <c r="M60" s="29"/>
      <c r="N60" s="29"/>
      <c r="O60" s="29"/>
      <c r="P60" s="29"/>
      <c r="Q60" s="29"/>
      <c r="R60" s="29"/>
    </row>
    <row r="61" spans="1:18" ht="12.75" customHeight="1" x14ac:dyDescent="0.25">
      <c r="A61" s="363"/>
      <c r="B61" s="208" t="s">
        <v>345</v>
      </c>
      <c r="C61" s="209">
        <v>1100151</v>
      </c>
      <c r="D61" s="210" t="s">
        <v>362</v>
      </c>
      <c r="E61" s="209">
        <v>1</v>
      </c>
      <c r="F61" s="209" t="s">
        <v>242</v>
      </c>
      <c r="G61" s="211">
        <v>43076.62</v>
      </c>
      <c r="H61" s="212">
        <v>44635</v>
      </c>
      <c r="I61" s="270" t="s">
        <v>363</v>
      </c>
      <c r="J61" s="29"/>
      <c r="K61" s="29"/>
      <c r="L61" s="29"/>
      <c r="M61" s="29"/>
      <c r="N61" s="29"/>
      <c r="O61" s="29"/>
      <c r="P61" s="29"/>
      <c r="Q61" s="29"/>
      <c r="R61" s="29"/>
    </row>
    <row r="62" spans="1:18" ht="12.75" customHeight="1" x14ac:dyDescent="0.25">
      <c r="A62" s="364"/>
      <c r="B62" s="208" t="s">
        <v>345</v>
      </c>
      <c r="C62" s="209">
        <v>1100152</v>
      </c>
      <c r="D62" s="210" t="s">
        <v>364</v>
      </c>
      <c r="E62" s="209">
        <v>1</v>
      </c>
      <c r="F62" s="209" t="s">
        <v>242</v>
      </c>
      <c r="G62" s="211">
        <v>46105.35</v>
      </c>
      <c r="H62" s="212">
        <v>48082</v>
      </c>
      <c r="I62" s="270" t="s">
        <v>365</v>
      </c>
      <c r="J62" s="29"/>
      <c r="K62" s="29"/>
      <c r="L62" s="29"/>
      <c r="M62" s="29"/>
      <c r="N62" s="29"/>
      <c r="O62" s="29"/>
      <c r="P62" s="29"/>
      <c r="Q62" s="29"/>
      <c r="R62" s="29"/>
    </row>
    <row r="63" spans="1:18" ht="12.75" customHeight="1" x14ac:dyDescent="0.25">
      <c r="A63" s="356" t="s">
        <v>366</v>
      </c>
      <c r="B63" s="208" t="s">
        <v>367</v>
      </c>
      <c r="C63" s="209">
        <v>1100153</v>
      </c>
      <c r="D63" s="210" t="s">
        <v>368</v>
      </c>
      <c r="E63" s="209">
        <v>1</v>
      </c>
      <c r="F63" s="209" t="s">
        <v>242</v>
      </c>
      <c r="G63" s="211">
        <v>19683.61</v>
      </c>
      <c r="H63" s="212">
        <v>19684</v>
      </c>
      <c r="I63" s="270" t="s">
        <v>369</v>
      </c>
      <c r="J63" s="29"/>
      <c r="K63" s="29"/>
      <c r="L63" s="29"/>
      <c r="M63" s="29"/>
      <c r="N63" s="29"/>
      <c r="O63" s="29"/>
      <c r="P63" s="29"/>
      <c r="Q63" s="29"/>
      <c r="R63" s="29"/>
    </row>
    <row r="64" spans="1:18" ht="12.75" customHeight="1" x14ac:dyDescent="0.25">
      <c r="A64" s="356"/>
      <c r="B64" s="208" t="s">
        <v>367</v>
      </c>
      <c r="C64" s="209">
        <v>1100154</v>
      </c>
      <c r="D64" s="210" t="s">
        <v>370</v>
      </c>
      <c r="E64" s="209">
        <v>1</v>
      </c>
      <c r="F64" s="209" t="s">
        <v>242</v>
      </c>
      <c r="G64" s="211">
        <v>28160.75</v>
      </c>
      <c r="H64" s="212">
        <v>28223</v>
      </c>
      <c r="I64" s="270" t="s">
        <v>371</v>
      </c>
      <c r="J64" s="29"/>
      <c r="K64" s="29"/>
      <c r="L64" s="29"/>
      <c r="M64" s="29"/>
      <c r="N64" s="29"/>
      <c r="O64" s="29"/>
      <c r="P64" s="29"/>
      <c r="Q64" s="29"/>
      <c r="R64" s="29"/>
    </row>
    <row r="65" spans="1:18" ht="12.75" customHeight="1" x14ac:dyDescent="0.25">
      <c r="A65" s="356"/>
      <c r="B65" s="208" t="s">
        <v>367</v>
      </c>
      <c r="C65" s="209">
        <v>1100155</v>
      </c>
      <c r="D65" s="210" t="s">
        <v>372</v>
      </c>
      <c r="E65" s="209">
        <v>1</v>
      </c>
      <c r="F65" s="209" t="s">
        <v>242</v>
      </c>
      <c r="G65" s="211">
        <v>35170.729999999996</v>
      </c>
      <c r="H65" s="212">
        <v>37355</v>
      </c>
      <c r="I65" s="270" t="s">
        <v>373</v>
      </c>
      <c r="J65" s="29"/>
      <c r="K65" s="29"/>
      <c r="L65" s="29"/>
      <c r="M65" s="29"/>
      <c r="N65" s="29"/>
      <c r="O65" s="29"/>
      <c r="P65" s="29"/>
      <c r="Q65" s="29"/>
      <c r="R65" s="29"/>
    </row>
    <row r="66" spans="1:18" ht="12.75" customHeight="1" x14ac:dyDescent="0.25">
      <c r="A66" s="357" t="s">
        <v>374</v>
      </c>
      <c r="B66" s="220"/>
      <c r="C66" s="221">
        <v>1100156</v>
      </c>
      <c r="D66" s="210" t="s">
        <v>375</v>
      </c>
      <c r="E66" s="221">
        <v>1</v>
      </c>
      <c r="F66" s="221" t="s">
        <v>242</v>
      </c>
      <c r="G66" s="222">
        <v>16030</v>
      </c>
      <c r="H66" s="223">
        <v>15000</v>
      </c>
      <c r="I66" s="270" t="s">
        <v>376</v>
      </c>
      <c r="J66" s="29"/>
      <c r="K66" s="29"/>
      <c r="L66" s="29"/>
      <c r="M66" s="29"/>
      <c r="N66" s="29"/>
      <c r="O66" s="29"/>
      <c r="P66" s="29"/>
      <c r="Q66" s="29"/>
      <c r="R66" s="29"/>
    </row>
    <row r="67" spans="1:18" ht="12.75" customHeight="1" x14ac:dyDescent="0.25">
      <c r="A67" s="358"/>
      <c r="B67" s="220"/>
      <c r="C67" s="221">
        <v>1100157</v>
      </c>
      <c r="D67" s="210" t="s">
        <v>377</v>
      </c>
      <c r="E67" s="221">
        <v>1</v>
      </c>
      <c r="F67" s="221" t="s">
        <v>242</v>
      </c>
      <c r="G67" s="222">
        <v>6530</v>
      </c>
      <c r="H67" s="223">
        <v>5500</v>
      </c>
      <c r="I67" s="270" t="s">
        <v>378</v>
      </c>
      <c r="J67" s="29"/>
      <c r="K67" s="29"/>
      <c r="L67" s="29"/>
      <c r="M67" s="29"/>
      <c r="N67" s="29"/>
      <c r="O67" s="29"/>
      <c r="P67" s="29"/>
      <c r="Q67" s="29"/>
      <c r="R67" s="29"/>
    </row>
    <row r="68" spans="1:18" ht="12.75" customHeight="1" x14ac:dyDescent="0.25">
      <c r="A68" s="358"/>
      <c r="B68" s="208"/>
      <c r="C68" s="209">
        <v>1100158</v>
      </c>
      <c r="D68" s="210" t="s">
        <v>379</v>
      </c>
      <c r="E68" s="209">
        <v>1</v>
      </c>
      <c r="F68" s="209" t="s">
        <v>242</v>
      </c>
      <c r="G68" s="211">
        <v>3000</v>
      </c>
      <c r="H68" s="219">
        <v>3000</v>
      </c>
      <c r="I68" s="270" t="s">
        <v>380</v>
      </c>
      <c r="J68" s="29"/>
      <c r="K68" s="29"/>
      <c r="L68" s="29"/>
      <c r="M68" s="29"/>
      <c r="N68" s="29"/>
      <c r="O68" s="29"/>
      <c r="P68" s="29"/>
      <c r="Q68" s="29"/>
      <c r="R68" s="29"/>
    </row>
    <row r="69" spans="1:18" ht="12.75" customHeight="1" x14ac:dyDescent="0.25">
      <c r="A69" s="358"/>
      <c r="B69" s="220"/>
      <c r="C69" s="209">
        <v>1100159</v>
      </c>
      <c r="D69" s="210" t="s">
        <v>381</v>
      </c>
      <c r="E69" s="209">
        <v>1</v>
      </c>
      <c r="F69" s="209" t="s">
        <v>242</v>
      </c>
      <c r="G69" s="211">
        <v>6500</v>
      </c>
      <c r="H69" s="219">
        <v>6500</v>
      </c>
      <c r="I69" s="270" t="s">
        <v>382</v>
      </c>
      <c r="J69" s="29"/>
      <c r="K69" s="29"/>
      <c r="L69" s="29"/>
      <c r="M69" s="29"/>
      <c r="N69" s="29"/>
      <c r="O69" s="29"/>
      <c r="P69" s="29"/>
      <c r="Q69" s="29"/>
      <c r="R69" s="29"/>
    </row>
    <row r="70" spans="1:18" ht="12.75" customHeight="1" x14ac:dyDescent="0.25">
      <c r="A70" s="358"/>
      <c r="B70" s="220"/>
      <c r="C70" s="221">
        <v>1100160</v>
      </c>
      <c r="D70" s="210" t="s">
        <v>383</v>
      </c>
      <c r="E70" s="221">
        <v>1</v>
      </c>
      <c r="F70" s="221" t="s">
        <v>242</v>
      </c>
      <c r="G70" s="222">
        <v>2800</v>
      </c>
      <c r="H70" s="223">
        <v>2800</v>
      </c>
      <c r="I70" s="270" t="s">
        <v>384</v>
      </c>
      <c r="J70" s="29"/>
      <c r="K70" s="29"/>
      <c r="L70" s="29"/>
      <c r="M70" s="29"/>
      <c r="N70" s="29"/>
      <c r="O70" s="29"/>
      <c r="P70" s="29"/>
      <c r="Q70" s="29"/>
      <c r="R70" s="29"/>
    </row>
    <row r="71" spans="1:18" ht="12.75" customHeight="1" x14ac:dyDescent="0.25">
      <c r="A71" s="358"/>
      <c r="B71" s="220"/>
      <c r="C71" s="221">
        <v>1100162</v>
      </c>
      <c r="D71" s="150" t="s">
        <v>385</v>
      </c>
      <c r="E71" s="221">
        <v>1</v>
      </c>
      <c r="F71" s="221" t="s">
        <v>242</v>
      </c>
      <c r="G71" s="222">
        <v>4000</v>
      </c>
      <c r="H71" s="223">
        <v>4000</v>
      </c>
      <c r="I71" s="273" t="s">
        <v>386</v>
      </c>
      <c r="J71" s="29"/>
      <c r="K71" s="29"/>
      <c r="L71" s="29"/>
      <c r="M71" s="29"/>
      <c r="N71" s="29"/>
      <c r="O71" s="29"/>
      <c r="P71" s="29"/>
      <c r="Q71" s="29"/>
      <c r="R71" s="29"/>
    </row>
    <row r="72" spans="1:18" ht="12.75" customHeight="1" x14ac:dyDescent="0.25">
      <c r="A72" s="358"/>
      <c r="B72" s="220"/>
      <c r="C72" s="209">
        <v>1100163</v>
      </c>
      <c r="D72" s="210" t="s">
        <v>89</v>
      </c>
      <c r="E72" s="209">
        <v>1</v>
      </c>
      <c r="F72" s="209" t="s">
        <v>242</v>
      </c>
      <c r="G72" s="211">
        <v>2000</v>
      </c>
      <c r="H72" s="219">
        <v>2000</v>
      </c>
      <c r="I72" s="270" t="s">
        <v>387</v>
      </c>
      <c r="J72" s="29"/>
      <c r="K72" s="29"/>
      <c r="L72" s="29"/>
      <c r="M72" s="29"/>
      <c r="N72" s="29"/>
      <c r="O72" s="29"/>
      <c r="P72" s="29"/>
      <c r="Q72" s="29"/>
      <c r="R72" s="29"/>
    </row>
    <row r="73" spans="1:18" ht="12.75" customHeight="1" x14ac:dyDescent="0.25">
      <c r="A73" s="358"/>
      <c r="B73" s="220"/>
      <c r="C73" s="216">
        <v>1101778</v>
      </c>
      <c r="D73" s="224" t="s">
        <v>90</v>
      </c>
      <c r="E73" s="209">
        <v>1</v>
      </c>
      <c r="F73" s="209" t="s">
        <v>242</v>
      </c>
      <c r="G73" s="218">
        <v>500</v>
      </c>
      <c r="H73" s="225">
        <v>500</v>
      </c>
      <c r="I73" s="274" t="s">
        <v>388</v>
      </c>
      <c r="J73" s="29"/>
      <c r="K73" s="29"/>
      <c r="L73" s="29"/>
      <c r="M73" s="29"/>
      <c r="N73" s="29"/>
      <c r="O73" s="29"/>
      <c r="P73" s="29"/>
      <c r="Q73" s="29"/>
      <c r="R73" s="29"/>
    </row>
    <row r="74" spans="1:18" ht="12.75" customHeight="1" x14ac:dyDescent="0.25">
      <c r="A74" s="358"/>
      <c r="B74" s="220"/>
      <c r="C74" s="283">
        <v>1101940</v>
      </c>
      <c r="D74" s="286" t="s">
        <v>91</v>
      </c>
      <c r="E74" s="216">
        <v>1</v>
      </c>
      <c r="F74" s="216" t="s">
        <v>242</v>
      </c>
      <c r="G74" s="218"/>
      <c r="H74" s="225">
        <v>3150</v>
      </c>
      <c r="I74" s="274" t="s">
        <v>389</v>
      </c>
      <c r="J74" s="29"/>
      <c r="K74" s="29"/>
      <c r="L74" s="29"/>
      <c r="M74" s="29"/>
      <c r="N74" s="29"/>
      <c r="O74" s="29"/>
      <c r="P74" s="29"/>
      <c r="Q74" s="29"/>
      <c r="R74" s="29"/>
    </row>
    <row r="75" spans="1:18" ht="12.75" customHeight="1" x14ac:dyDescent="0.25">
      <c r="A75" s="358"/>
      <c r="B75" s="208"/>
      <c r="C75" s="216">
        <v>1100164</v>
      </c>
      <c r="D75" s="284" t="s">
        <v>92</v>
      </c>
      <c r="E75" s="209">
        <v>1</v>
      </c>
      <c r="F75" s="209" t="s">
        <v>242</v>
      </c>
      <c r="G75" s="211">
        <v>1135</v>
      </c>
      <c r="H75" s="219">
        <v>378.33333333333331</v>
      </c>
      <c r="I75" s="274" t="s">
        <v>390</v>
      </c>
      <c r="J75" s="213"/>
      <c r="K75" s="213"/>
      <c r="L75" s="213"/>
      <c r="M75" s="213"/>
      <c r="N75" s="213"/>
      <c r="O75" s="213"/>
      <c r="P75" s="213"/>
      <c r="Q75" s="213"/>
      <c r="R75" s="213"/>
    </row>
    <row r="76" spans="1:18" ht="12.75" customHeight="1" x14ac:dyDescent="0.25">
      <c r="A76" s="358"/>
      <c r="B76" s="208"/>
      <c r="C76" s="216">
        <v>1100165</v>
      </c>
      <c r="D76" s="284" t="s">
        <v>93</v>
      </c>
      <c r="E76" s="209">
        <v>1</v>
      </c>
      <c r="F76" s="209" t="s">
        <v>242</v>
      </c>
      <c r="G76" s="211">
        <v>2455</v>
      </c>
      <c r="H76" s="219">
        <v>818.33333333333337</v>
      </c>
      <c r="I76" s="274" t="s">
        <v>391</v>
      </c>
      <c r="J76" s="213"/>
      <c r="K76" s="213"/>
      <c r="L76" s="213"/>
      <c r="M76" s="213"/>
      <c r="N76" s="213"/>
      <c r="O76" s="213"/>
      <c r="P76" s="213"/>
      <c r="Q76" s="213"/>
      <c r="R76" s="213"/>
    </row>
    <row r="77" spans="1:18" ht="12.75" customHeight="1" x14ac:dyDescent="0.25">
      <c r="A77" s="358"/>
      <c r="B77" s="208"/>
      <c r="C77" s="283">
        <v>1101941</v>
      </c>
      <c r="D77" s="284" t="s">
        <v>94</v>
      </c>
      <c r="E77" s="216">
        <v>1</v>
      </c>
      <c r="F77" s="216" t="s">
        <v>242</v>
      </c>
      <c r="G77" s="211"/>
      <c r="H77" s="219">
        <v>1478.3333333333333</v>
      </c>
      <c r="I77" s="274" t="s">
        <v>392</v>
      </c>
      <c r="J77" s="213"/>
      <c r="K77" s="213"/>
      <c r="L77" s="213"/>
      <c r="M77" s="213"/>
      <c r="N77" s="213"/>
      <c r="O77" s="213"/>
      <c r="P77" s="213"/>
      <c r="Q77" s="213"/>
      <c r="R77" s="213"/>
    </row>
    <row r="78" spans="1:18" ht="12.75" customHeight="1" x14ac:dyDescent="0.25">
      <c r="A78" s="358"/>
      <c r="B78" s="208"/>
      <c r="C78" s="283">
        <v>1101942</v>
      </c>
      <c r="D78" s="284" t="s">
        <v>95</v>
      </c>
      <c r="E78" s="216">
        <v>1</v>
      </c>
      <c r="F78" s="216" t="s">
        <v>242</v>
      </c>
      <c r="G78" s="211"/>
      <c r="H78" s="219">
        <v>2358.3333333333335</v>
      </c>
      <c r="I78" s="274" t="s">
        <v>393</v>
      </c>
      <c r="J78" s="213"/>
      <c r="K78" s="213"/>
      <c r="L78" s="213"/>
      <c r="M78" s="213"/>
      <c r="N78" s="213"/>
      <c r="O78" s="213"/>
      <c r="P78" s="213"/>
      <c r="Q78" s="213"/>
      <c r="R78" s="213"/>
    </row>
    <row r="79" spans="1:18" ht="12.75" customHeight="1" x14ac:dyDescent="0.25">
      <c r="A79" s="358"/>
      <c r="B79" s="220"/>
      <c r="C79" s="209">
        <v>1100166</v>
      </c>
      <c r="D79" s="150" t="s">
        <v>394</v>
      </c>
      <c r="E79" s="209">
        <v>1</v>
      </c>
      <c r="F79" s="209" t="s">
        <v>242</v>
      </c>
      <c r="G79" s="211">
        <v>2250</v>
      </c>
      <c r="H79" s="219">
        <v>2250</v>
      </c>
      <c r="I79" s="270" t="s">
        <v>395</v>
      </c>
      <c r="J79" s="29"/>
      <c r="K79" s="29"/>
      <c r="L79" s="29"/>
      <c r="M79" s="29"/>
      <c r="N79" s="29"/>
      <c r="O79" s="29"/>
      <c r="P79" s="29"/>
      <c r="Q79" s="29"/>
      <c r="R79" s="29"/>
    </row>
    <row r="80" spans="1:18" ht="12.75" customHeight="1" x14ac:dyDescent="0.25">
      <c r="A80" s="358"/>
      <c r="B80" s="220"/>
      <c r="C80" s="209">
        <v>1100167</v>
      </c>
      <c r="D80" s="150" t="s">
        <v>396</v>
      </c>
      <c r="E80" s="209">
        <v>1</v>
      </c>
      <c r="F80" s="209" t="s">
        <v>242</v>
      </c>
      <c r="G80" s="211">
        <v>1625</v>
      </c>
      <c r="H80" s="219">
        <v>1625</v>
      </c>
      <c r="I80" s="270" t="s">
        <v>397</v>
      </c>
      <c r="J80" s="29"/>
      <c r="K80" s="29"/>
      <c r="L80" s="29"/>
      <c r="M80" s="29"/>
      <c r="N80" s="29"/>
      <c r="O80" s="29"/>
      <c r="P80" s="29"/>
      <c r="Q80" s="29"/>
      <c r="R80" s="29"/>
    </row>
    <row r="81" spans="1:18" ht="12.75" customHeight="1" x14ac:dyDescent="0.25">
      <c r="A81" s="358"/>
      <c r="B81" s="208"/>
      <c r="C81" s="283">
        <v>1101943</v>
      </c>
      <c r="D81" s="284" t="s">
        <v>96</v>
      </c>
      <c r="E81" s="216">
        <v>1</v>
      </c>
      <c r="F81" s="216" t="s">
        <v>242</v>
      </c>
      <c r="G81" s="218"/>
      <c r="H81" s="219">
        <v>5000</v>
      </c>
      <c r="I81" s="274" t="s">
        <v>398</v>
      </c>
      <c r="J81" s="213"/>
      <c r="K81" s="213"/>
      <c r="L81" s="213"/>
      <c r="M81" s="213"/>
      <c r="N81" s="213"/>
      <c r="O81" s="213"/>
      <c r="P81" s="213"/>
      <c r="Q81" s="213"/>
      <c r="R81" s="213"/>
    </row>
    <row r="82" spans="1:18" ht="12.75" customHeight="1" x14ac:dyDescent="0.25">
      <c r="A82" s="358"/>
      <c r="B82" s="220"/>
      <c r="C82" s="209">
        <v>1100171</v>
      </c>
      <c r="D82" s="210" t="s">
        <v>399</v>
      </c>
      <c r="E82" s="209">
        <v>1</v>
      </c>
      <c r="F82" s="209" t="s">
        <v>242</v>
      </c>
      <c r="G82" s="211">
        <v>4200</v>
      </c>
      <c r="H82" s="219">
        <v>4200</v>
      </c>
      <c r="I82" s="274" t="s">
        <v>400</v>
      </c>
      <c r="J82" s="29"/>
      <c r="K82" s="29"/>
      <c r="L82" s="29"/>
      <c r="M82" s="29"/>
      <c r="N82" s="29"/>
      <c r="O82" s="29"/>
      <c r="P82" s="29"/>
      <c r="Q82" s="29"/>
      <c r="R82" s="29"/>
    </row>
    <row r="83" spans="1:18" ht="12.75" customHeight="1" x14ac:dyDescent="0.25">
      <c r="A83" s="358"/>
      <c r="B83" s="220"/>
      <c r="C83" s="209">
        <v>1100172</v>
      </c>
      <c r="D83" s="210" t="s">
        <v>99</v>
      </c>
      <c r="E83" s="209">
        <v>1</v>
      </c>
      <c r="F83" s="209" t="s">
        <v>242</v>
      </c>
      <c r="G83" s="211">
        <v>470</v>
      </c>
      <c r="H83" s="219">
        <v>470</v>
      </c>
      <c r="I83" s="274" t="s">
        <v>401</v>
      </c>
      <c r="J83" s="29"/>
      <c r="K83" s="29"/>
      <c r="L83" s="29"/>
      <c r="M83" s="29"/>
      <c r="N83" s="29"/>
      <c r="O83" s="29"/>
      <c r="P83" s="29"/>
      <c r="Q83" s="29"/>
      <c r="R83" s="29"/>
    </row>
    <row r="84" spans="1:18" ht="12.75" customHeight="1" x14ac:dyDescent="0.25">
      <c r="A84" s="358"/>
      <c r="B84" s="220"/>
      <c r="C84" s="221">
        <v>1100173</v>
      </c>
      <c r="D84" s="210" t="s">
        <v>98</v>
      </c>
      <c r="E84" s="221">
        <v>1</v>
      </c>
      <c r="F84" s="221" t="s">
        <v>242</v>
      </c>
      <c r="G84" s="222">
        <v>700</v>
      </c>
      <c r="H84" s="223">
        <v>700</v>
      </c>
      <c r="I84" s="274" t="s">
        <v>402</v>
      </c>
      <c r="J84" s="29"/>
      <c r="K84" s="29"/>
      <c r="L84" s="29"/>
      <c r="M84" s="29"/>
      <c r="N84" s="29"/>
      <c r="O84" s="29"/>
      <c r="P84" s="29"/>
      <c r="Q84" s="29"/>
      <c r="R84" s="29"/>
    </row>
    <row r="85" spans="1:18" ht="12.75" customHeight="1" x14ac:dyDescent="0.25">
      <c r="A85" s="358"/>
      <c r="B85" s="220"/>
      <c r="C85" s="221">
        <v>1100174</v>
      </c>
      <c r="D85" s="210" t="s">
        <v>100</v>
      </c>
      <c r="E85" s="221">
        <v>1</v>
      </c>
      <c r="F85" s="221" t="s">
        <v>242</v>
      </c>
      <c r="G85" s="222">
        <v>3000</v>
      </c>
      <c r="H85" s="223">
        <v>3000</v>
      </c>
      <c r="I85" s="274" t="s">
        <v>403</v>
      </c>
      <c r="J85" s="29"/>
      <c r="K85" s="29"/>
      <c r="L85" s="29"/>
      <c r="M85" s="29"/>
      <c r="N85" s="29"/>
      <c r="O85" s="29"/>
      <c r="P85" s="29"/>
      <c r="Q85" s="29"/>
      <c r="R85" s="29"/>
    </row>
    <row r="86" spans="1:18" ht="12.75" customHeight="1" x14ac:dyDescent="0.25">
      <c r="A86" s="358"/>
      <c r="B86" s="220"/>
      <c r="C86" s="209">
        <v>1100175</v>
      </c>
      <c r="D86" s="210" t="s">
        <v>101</v>
      </c>
      <c r="E86" s="209">
        <v>1</v>
      </c>
      <c r="F86" s="209" t="s">
        <v>242</v>
      </c>
      <c r="G86" s="211">
        <v>3900</v>
      </c>
      <c r="H86" s="219">
        <v>3900</v>
      </c>
      <c r="I86" s="275" t="s">
        <v>404</v>
      </c>
      <c r="J86" s="29"/>
      <c r="K86" s="29"/>
      <c r="L86" s="29"/>
      <c r="M86" s="29"/>
      <c r="N86" s="29"/>
      <c r="O86" s="29"/>
      <c r="P86" s="29"/>
      <c r="Q86" s="29"/>
      <c r="R86" s="29"/>
    </row>
    <row r="87" spans="1:18" ht="12.75" customHeight="1" x14ac:dyDescent="0.25">
      <c r="A87" s="358"/>
      <c r="B87" s="220"/>
      <c r="C87" s="230">
        <v>1100176</v>
      </c>
      <c r="D87" s="210" t="s">
        <v>105</v>
      </c>
      <c r="E87" s="209">
        <v>1</v>
      </c>
      <c r="F87" s="209" t="s">
        <v>242</v>
      </c>
      <c r="G87" s="211">
        <v>950</v>
      </c>
      <c r="H87" s="219">
        <v>950</v>
      </c>
      <c r="I87" s="275" t="s">
        <v>405</v>
      </c>
      <c r="J87" s="29"/>
      <c r="K87" s="29"/>
      <c r="L87" s="29"/>
      <c r="M87" s="29"/>
      <c r="N87" s="29"/>
      <c r="O87" s="29"/>
      <c r="P87" s="29"/>
      <c r="Q87" s="29"/>
      <c r="R87" s="29"/>
    </row>
    <row r="88" spans="1:18" ht="12.75" customHeight="1" x14ac:dyDescent="0.25">
      <c r="A88" s="358"/>
      <c r="B88" s="220"/>
      <c r="C88" s="230">
        <v>1100177</v>
      </c>
      <c r="D88" s="210" t="s">
        <v>106</v>
      </c>
      <c r="E88" s="209">
        <v>1</v>
      </c>
      <c r="F88" s="209" t="s">
        <v>242</v>
      </c>
      <c r="G88" s="211">
        <v>1550</v>
      </c>
      <c r="H88" s="219">
        <v>1550</v>
      </c>
      <c r="I88" s="275" t="s">
        <v>406</v>
      </c>
      <c r="J88" s="29"/>
      <c r="K88" s="29"/>
      <c r="L88" s="29"/>
      <c r="M88" s="29"/>
      <c r="N88" s="29"/>
      <c r="O88" s="29"/>
      <c r="P88" s="29"/>
      <c r="Q88" s="29"/>
      <c r="R88" s="29"/>
    </row>
    <row r="89" spans="1:18" ht="12.75" customHeight="1" x14ac:dyDescent="0.25">
      <c r="A89" s="359"/>
      <c r="B89" s="220"/>
      <c r="C89" s="209">
        <v>1100810</v>
      </c>
      <c r="D89" s="210" t="s">
        <v>407</v>
      </c>
      <c r="E89" s="209">
        <v>1</v>
      </c>
      <c r="F89" s="209" t="s">
        <v>242</v>
      </c>
      <c r="G89" s="211">
        <v>250</v>
      </c>
      <c r="H89" s="219">
        <v>250</v>
      </c>
      <c r="I89" s="270" t="s">
        <v>408</v>
      </c>
      <c r="J89" s="29"/>
      <c r="K89" s="29"/>
      <c r="L89" s="29"/>
      <c r="M89" s="29"/>
      <c r="N89" s="29"/>
      <c r="O89" s="29"/>
      <c r="P89" s="29"/>
      <c r="Q89" s="29"/>
      <c r="R89" s="29"/>
    </row>
    <row r="90" spans="1:18" ht="12.75" customHeight="1" x14ac:dyDescent="0.25">
      <c r="A90" s="360" t="s">
        <v>409</v>
      </c>
      <c r="B90" s="220"/>
      <c r="C90" s="209">
        <v>1100168</v>
      </c>
      <c r="D90" s="210" t="s">
        <v>104</v>
      </c>
      <c r="E90" s="209">
        <v>1</v>
      </c>
      <c r="F90" s="209" t="s">
        <v>410</v>
      </c>
      <c r="G90" s="226">
        <v>1</v>
      </c>
      <c r="H90" s="227">
        <v>1</v>
      </c>
      <c r="I90" s="270" t="s">
        <v>411</v>
      </c>
      <c r="J90" s="29"/>
      <c r="K90" s="29"/>
      <c r="L90" s="29"/>
      <c r="M90" s="29"/>
      <c r="N90" s="29"/>
      <c r="O90" s="29"/>
      <c r="P90" s="29"/>
      <c r="Q90" s="29"/>
      <c r="R90" s="29"/>
    </row>
    <row r="91" spans="1:18" ht="12.75" customHeight="1" x14ac:dyDescent="0.25">
      <c r="A91" s="360"/>
      <c r="B91" s="220"/>
      <c r="C91" s="221">
        <v>1100169</v>
      </c>
      <c r="D91" s="210" t="s">
        <v>412</v>
      </c>
      <c r="E91" s="221">
        <v>1</v>
      </c>
      <c r="F91" s="221" t="s">
        <v>410</v>
      </c>
      <c r="G91" s="228">
        <v>1</v>
      </c>
      <c r="H91" s="229">
        <v>1</v>
      </c>
      <c r="I91" s="270" t="s">
        <v>413</v>
      </c>
      <c r="J91" s="29"/>
      <c r="K91" s="29"/>
      <c r="L91" s="29"/>
      <c r="M91" s="29"/>
      <c r="N91" s="29"/>
      <c r="O91" s="29"/>
      <c r="P91" s="29"/>
      <c r="Q91" s="29"/>
      <c r="R91" s="29"/>
    </row>
    <row r="92" spans="1:18" ht="12.75" customHeight="1" x14ac:dyDescent="0.25">
      <c r="A92" s="360"/>
      <c r="B92" s="220"/>
      <c r="C92" s="221">
        <v>1100170</v>
      </c>
      <c r="D92" s="210" t="s">
        <v>414</v>
      </c>
      <c r="E92" s="221">
        <v>1</v>
      </c>
      <c r="F92" s="221" t="s">
        <v>410</v>
      </c>
      <c r="G92" s="228">
        <v>1</v>
      </c>
      <c r="H92" s="229">
        <v>1</v>
      </c>
      <c r="I92" s="270" t="s">
        <v>415</v>
      </c>
      <c r="J92" s="29"/>
      <c r="K92" s="29"/>
      <c r="L92" s="29"/>
      <c r="M92" s="29"/>
      <c r="N92" s="29"/>
      <c r="O92" s="29"/>
      <c r="P92" s="29"/>
      <c r="Q92" s="29"/>
      <c r="R92" s="29"/>
    </row>
    <row r="93" spans="1:18" ht="12.75" customHeight="1" x14ac:dyDescent="0.25">
      <c r="A93" s="360"/>
      <c r="B93" s="220"/>
      <c r="C93" s="230">
        <v>1101804</v>
      </c>
      <c r="D93" s="210" t="s">
        <v>416</v>
      </c>
      <c r="E93" s="230">
        <v>1</v>
      </c>
      <c r="F93" s="230" t="s">
        <v>410</v>
      </c>
      <c r="G93" s="231">
        <v>1</v>
      </c>
      <c r="H93" s="232">
        <v>1</v>
      </c>
      <c r="I93" s="276" t="s">
        <v>417</v>
      </c>
      <c r="J93" s="29"/>
      <c r="K93" s="29"/>
      <c r="L93" s="29"/>
      <c r="M93" s="29"/>
      <c r="N93" s="29"/>
      <c r="O93" s="29"/>
      <c r="P93" s="29"/>
      <c r="Q93" s="29"/>
      <c r="R93" s="29"/>
    </row>
    <row r="94" spans="1:18" ht="14.25" customHeight="1" x14ac:dyDescent="0.25">
      <c r="A94" s="360"/>
      <c r="B94" s="220"/>
      <c r="C94" s="221">
        <v>1100811</v>
      </c>
      <c r="D94" s="210" t="s">
        <v>418</v>
      </c>
      <c r="E94" s="221">
        <v>1</v>
      </c>
      <c r="F94" s="221" t="s">
        <v>410</v>
      </c>
      <c r="G94" s="228">
        <v>1</v>
      </c>
      <c r="H94" s="229">
        <v>1</v>
      </c>
      <c r="I94" s="270" t="s">
        <v>419</v>
      </c>
      <c r="J94" s="29"/>
      <c r="K94" s="29"/>
      <c r="L94" s="29"/>
      <c r="M94" s="29"/>
      <c r="N94" s="29"/>
      <c r="O94" s="29"/>
      <c r="P94" s="29"/>
      <c r="Q94" s="29"/>
      <c r="R94" s="29"/>
    </row>
    <row r="95" spans="1:18" ht="15" customHeight="1" thickBot="1" x14ac:dyDescent="0.3">
      <c r="A95" s="361"/>
      <c r="B95" s="233"/>
      <c r="C95" s="287">
        <v>1101944</v>
      </c>
      <c r="D95" s="288" t="s">
        <v>103</v>
      </c>
      <c r="E95" s="234">
        <v>1</v>
      </c>
      <c r="F95" s="234" t="s">
        <v>410</v>
      </c>
      <c r="G95" s="235">
        <v>1</v>
      </c>
      <c r="H95" s="236">
        <v>1</v>
      </c>
      <c r="I95" s="277" t="s">
        <v>420</v>
      </c>
      <c r="J95" s="29"/>
      <c r="K95" s="29"/>
      <c r="L95" s="29"/>
      <c r="M95" s="29"/>
      <c r="N95" s="29"/>
      <c r="O95" s="29"/>
      <c r="P95" s="29"/>
      <c r="Q95" s="29"/>
      <c r="R95" s="29"/>
    </row>
  </sheetData>
  <sheetProtection algorithmName="SHA-512" hashValue="36um+KfagLI+NrSMMWwSYJeBb11oBJJunbJI/cRYtpPz2WcfCPN3lDITBOAisUiPMF8R1ZIsZAx9EiemdVqG/g==" saltValue="xKkfFyc4A1jNlcEwTMFRrQ==" spinCount="100000" sheet="1" objects="1"/>
  <mergeCells count="10">
    <mergeCell ref="A63:A65"/>
    <mergeCell ref="A66:A89"/>
    <mergeCell ref="A90:A95"/>
    <mergeCell ref="A2:A62"/>
    <mergeCell ref="L2:L3"/>
    <mergeCell ref="L4:L5"/>
    <mergeCell ref="L6:L7"/>
    <mergeCell ref="L8:L9"/>
    <mergeCell ref="L10:L11"/>
    <mergeCell ref="L12:L13"/>
  </mergeCells>
  <pageMargins left="0.7" right="0.7" top="0.78740157499999996" bottom="0.78740157499999996"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5</vt:i4>
      </vt:variant>
      <vt:variant>
        <vt:lpstr>Pojmenované oblasti</vt:lpstr>
      </vt:variant>
      <vt:variant>
        <vt:i4>3</vt:i4>
      </vt:variant>
    </vt:vector>
  </HeadingPairs>
  <TitlesOfParts>
    <vt:vector size="8" baseType="lpstr">
      <vt:lpstr>Výkony pro SNK 2020-vz.2</vt:lpstr>
      <vt:lpstr> Vícenáklady SNK vz.4</vt:lpstr>
      <vt:lpstr>Vzor výpočtu překop vozovky</vt:lpstr>
      <vt:lpstr>Vzor výpočtu protlak</vt:lpstr>
      <vt:lpstr>Typ SNK, ceník, popis výkonů</vt:lpstr>
      <vt:lpstr>' Vícenáklady SNK vz.4'!Oblast_tisku</vt:lpstr>
      <vt:lpstr>'Typ SNK, ceník, popis výkonů'!Oblast_tisku</vt:lpstr>
      <vt:lpstr>'Výkony pro SNK 2020-vz.2'!Oblast_tisku</vt:lpstr>
    </vt:vector>
  </TitlesOfParts>
  <Company>Ing. Dana Mrvová</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Dana Mrvová</dc:creator>
  <cp:lastModifiedBy>Jinderle, Miroslav</cp:lastModifiedBy>
  <cp:lastPrinted>2020-03-16T11:17:56Z</cp:lastPrinted>
  <dcterms:created xsi:type="dcterms:W3CDTF">2012-01-01T10:23:31Z</dcterms:created>
  <dcterms:modified xsi:type="dcterms:W3CDTF">2020-04-23T09:01:25Z</dcterms:modified>
</cp:coreProperties>
</file>