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Projekty\2016\Moravské Budejovice - Telč V5522\DRS 2019\Rozpočet\"/>
    </mc:Choice>
  </mc:AlternateContent>
  <bookViews>
    <workbookView xWindow="0" yWindow="0" windowWidth="0" windowHeight="0"/>
  </bookViews>
  <sheets>
    <sheet name="Rekapitulace stavby" sheetId="1" r:id="rId1"/>
    <sheet name="03_03 - V5522 - Výměna v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'03_03 - V5522 - Výměna ve...'!$C$83:$K$574</definedName>
    <definedName name="_xlnm.Print_Area" localSheetId="1">'03_03 - V5522 - Výměna ve...'!$C$4:$J$37,'03_03 - V5522 - Výměna ve...'!$C$43:$J$67,'03_03 - V5522 - Výměna ve...'!$C$73:$K$574</definedName>
    <definedName name="_xlnm.Print_Titles" localSheetId="1">'03_03 - V5522 - Výměna ve...'!$83:$83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571"/>
  <c r="BH571"/>
  <c r="BG571"/>
  <c r="BF571"/>
  <c r="T571"/>
  <c r="R571"/>
  <c r="P571"/>
  <c r="BI567"/>
  <c r="BH567"/>
  <c r="BG567"/>
  <c r="BF567"/>
  <c r="T567"/>
  <c r="R567"/>
  <c r="P567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1"/>
  <c r="J80"/>
  <c r="F80"/>
  <c r="F78"/>
  <c r="E76"/>
  <c r="J51"/>
  <c r="J50"/>
  <c r="F50"/>
  <c r="F48"/>
  <c r="E46"/>
  <c r="J16"/>
  <c r="E16"/>
  <c r="F81"/>
  <c r="J15"/>
  <c r="J10"/>
  <c r="J78"/>
  <c i="1" r="L50"/>
  <c r="AM50"/>
  <c r="AM49"/>
  <c r="L49"/>
  <c r="AM47"/>
  <c r="L47"/>
  <c r="L45"/>
  <c r="L44"/>
  <c i="2" r="BK571"/>
  <c r="J571"/>
  <c r="BK567"/>
  <c r="J567"/>
  <c r="BK562"/>
  <c r="J562"/>
  <c r="BK558"/>
  <c r="J558"/>
  <c r="BK554"/>
  <c r="J554"/>
  <c r="BK550"/>
  <c r="J550"/>
  <c r="BK546"/>
  <c r="J546"/>
  <c r="BK542"/>
  <c r="J542"/>
  <c r="BK538"/>
  <c r="J538"/>
  <c r="BK534"/>
  <c r="J534"/>
  <c r="BK530"/>
  <c r="J530"/>
  <c r="BK526"/>
  <c r="J526"/>
  <c r="BK522"/>
  <c r="J522"/>
  <c r="BK518"/>
  <c r="J518"/>
  <c r="BK514"/>
  <c r="J514"/>
  <c r="BK510"/>
  <c r="BK506"/>
  <c r="J506"/>
  <c r="J502"/>
  <c r="J498"/>
  <c r="J494"/>
  <c r="J492"/>
  <c r="J491"/>
  <c r="J490"/>
  <c r="J489"/>
  <c r="J488"/>
  <c r="BK487"/>
  <c r="BK485"/>
  <c r="BK484"/>
  <c r="BK483"/>
  <c r="BK482"/>
  <c r="BK481"/>
  <c r="BK480"/>
  <c r="BK479"/>
  <c r="J478"/>
  <c r="BK477"/>
  <c r="J476"/>
  <c r="J475"/>
  <c r="J474"/>
  <c r="J473"/>
  <c r="J472"/>
  <c r="J471"/>
  <c r="J470"/>
  <c r="J469"/>
  <c r="J468"/>
  <c r="J467"/>
  <c r="J466"/>
  <c r="J465"/>
  <c r="J464"/>
  <c r="J463"/>
  <c r="J462"/>
  <c r="BK461"/>
  <c r="BK460"/>
  <c r="BK459"/>
  <c r="BK458"/>
  <c r="BK457"/>
  <c r="BK456"/>
  <c r="BK455"/>
  <c r="BK454"/>
  <c r="BK453"/>
  <c r="BK452"/>
  <c r="BK451"/>
  <c r="BK450"/>
  <c r="BK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BK424"/>
  <c r="BK423"/>
  <c r="J422"/>
  <c r="J421"/>
  <c r="J420"/>
  <c r="J419"/>
  <c r="J418"/>
  <c r="J417"/>
  <c r="BK415"/>
  <c r="BK414"/>
  <c r="BK413"/>
  <c r="J412"/>
  <c r="BK411"/>
  <c r="BK410"/>
  <c r="BK409"/>
  <c r="BK408"/>
  <c r="BK406"/>
  <c r="BK405"/>
  <c r="BK403"/>
  <c r="BK401"/>
  <c r="BK388"/>
  <c r="BK380"/>
  <c r="BK372"/>
  <c r="J364"/>
  <c r="J356"/>
  <c r="J348"/>
  <c r="BK340"/>
  <c r="J332"/>
  <c r="J324"/>
  <c r="J314"/>
  <c r="BK306"/>
  <c r="J298"/>
  <c r="J290"/>
  <c r="J282"/>
  <c r="J274"/>
  <c r="BK266"/>
  <c r="BK258"/>
  <c r="J250"/>
  <c r="BK242"/>
  <c r="BK233"/>
  <c r="BK225"/>
  <c r="BK216"/>
  <c r="J208"/>
  <c r="J200"/>
  <c r="J192"/>
  <c r="J188"/>
  <c r="BK180"/>
  <c r="BK172"/>
  <c r="J164"/>
  <c r="J156"/>
  <c r="J147"/>
  <c r="J139"/>
  <c r="J131"/>
  <c r="BK123"/>
  <c r="BK115"/>
  <c r="BK107"/>
  <c r="J103"/>
  <c r="J94"/>
  <c r="BK86"/>
  <c r="BK416"/>
  <c r="J404"/>
  <c r="J401"/>
  <c r="BK392"/>
  <c r="J388"/>
  <c r="J380"/>
  <c r="J372"/>
  <c r="BK364"/>
  <c r="BK356"/>
  <c r="BK348"/>
  <c r="J340"/>
  <c r="BK332"/>
  <c r="BK324"/>
  <c r="J323"/>
  <c r="BK314"/>
  <c r="J306"/>
  <c r="BK298"/>
  <c r="BK290"/>
  <c r="BK282"/>
  <c r="BK274"/>
  <c r="J266"/>
  <c r="J258"/>
  <c r="BK250"/>
  <c r="J246"/>
  <c r="BK237"/>
  <c r="BK229"/>
  <c r="BK220"/>
  <c r="J212"/>
  <c r="BK200"/>
  <c r="BK192"/>
  <c r="J180"/>
  <c r="J172"/>
  <c r="BK164"/>
  <c r="BK156"/>
  <c r="BK147"/>
  <c r="BK139"/>
  <c r="BK127"/>
  <c r="J123"/>
  <c r="J111"/>
  <c r="J98"/>
  <c r="BK90"/>
  <c r="J510"/>
  <c r="BK502"/>
  <c r="BK498"/>
  <c r="BK494"/>
  <c r="BK492"/>
  <c r="BK491"/>
  <c r="BK490"/>
  <c r="BK489"/>
  <c r="BK488"/>
  <c r="J487"/>
  <c r="J485"/>
  <c r="J484"/>
  <c r="J483"/>
  <c r="J482"/>
  <c r="J481"/>
  <c r="J480"/>
  <c r="J479"/>
  <c r="BK478"/>
  <c r="J477"/>
  <c r="BK476"/>
  <c r="BK475"/>
  <c r="BK474"/>
  <c r="BK473"/>
  <c r="BK472"/>
  <c r="BK471"/>
  <c r="BK470"/>
  <c r="BK469"/>
  <c r="BK468"/>
  <c r="BK467"/>
  <c r="BK466"/>
  <c r="BK465"/>
  <c r="BK464"/>
  <c r="BK463"/>
  <c r="BK462"/>
  <c r="J461"/>
  <c r="J460"/>
  <c r="J459"/>
  <c r="J458"/>
  <c r="J457"/>
  <c r="J456"/>
  <c r="J455"/>
  <c r="J454"/>
  <c r="J453"/>
  <c r="J452"/>
  <c r="J451"/>
  <c r="J450"/>
  <c r="J449"/>
  <c r="BK448"/>
  <c r="BK447"/>
  <c r="BK446"/>
  <c r="BK445"/>
  <c r="BK444"/>
  <c r="BK443"/>
  <c r="BK442"/>
  <c r="BK441"/>
  <c r="BK440"/>
  <c r="BK439"/>
  <c r="BK438"/>
  <c r="BK437"/>
  <c r="BK436"/>
  <c r="BK435"/>
  <c r="BK434"/>
  <c r="BK433"/>
  <c r="BK432"/>
  <c r="BK431"/>
  <c r="BK430"/>
  <c r="BK429"/>
  <c r="BK428"/>
  <c r="BK427"/>
  <c r="BK426"/>
  <c r="BK425"/>
  <c r="J424"/>
  <c r="J423"/>
  <c r="BK422"/>
  <c r="BK421"/>
  <c r="BK420"/>
  <c r="BK419"/>
  <c r="BK418"/>
  <c r="BK417"/>
  <c r="J416"/>
  <c r="J415"/>
  <c r="J414"/>
  <c r="J413"/>
  <c r="BK412"/>
  <c r="J411"/>
  <c r="J410"/>
  <c r="J409"/>
  <c r="J408"/>
  <c r="J406"/>
  <c r="BK404"/>
  <c r="J396"/>
  <c r="BK384"/>
  <c r="BK376"/>
  <c r="J368"/>
  <c r="BK360"/>
  <c r="J352"/>
  <c r="BK344"/>
  <c r="J336"/>
  <c r="J328"/>
  <c r="BK318"/>
  <c r="J310"/>
  <c r="J302"/>
  <c r="J294"/>
  <c r="J286"/>
  <c r="J278"/>
  <c r="J270"/>
  <c r="J262"/>
  <c r="BK254"/>
  <c r="BK246"/>
  <c r="J237"/>
  <c r="J229"/>
  <c r="J220"/>
  <c r="BK212"/>
  <c r="BK204"/>
  <c r="BK196"/>
  <c r="BK188"/>
  <c r="J184"/>
  <c r="J176"/>
  <c r="BK168"/>
  <c r="J160"/>
  <c r="BK152"/>
  <c r="BK143"/>
  <c r="BK135"/>
  <c r="J127"/>
  <c r="BK119"/>
  <c r="BK111"/>
  <c r="BK103"/>
  <c r="BK98"/>
  <c r="J90"/>
  <c i="1" r="AS54"/>
  <c i="2" r="J405"/>
  <c r="J403"/>
  <c r="BK396"/>
  <c r="J392"/>
  <c r="J384"/>
  <c r="J376"/>
  <c r="BK368"/>
  <c r="J360"/>
  <c r="BK352"/>
  <c r="J344"/>
  <c r="BK336"/>
  <c r="BK328"/>
  <c r="BK323"/>
  <c r="J318"/>
  <c r="BK310"/>
  <c r="BK302"/>
  <c r="BK294"/>
  <c r="BK286"/>
  <c r="BK278"/>
  <c r="BK270"/>
  <c r="BK262"/>
  <c r="J254"/>
  <c r="J242"/>
  <c r="J233"/>
  <c r="J225"/>
  <c r="J216"/>
  <c r="BK208"/>
  <c r="J204"/>
  <c r="J196"/>
  <c r="BK184"/>
  <c r="BK176"/>
  <c r="J168"/>
  <c r="BK160"/>
  <c r="J152"/>
  <c r="J143"/>
  <c r="J135"/>
  <c r="BK131"/>
  <c r="J119"/>
  <c r="J115"/>
  <c r="J107"/>
  <c r="BK94"/>
  <c r="J86"/>
  <c l="1" r="BK85"/>
  <c r="J85"/>
  <c r="J56"/>
  <c r="P85"/>
  <c r="R85"/>
  <c r="T85"/>
  <c r="BK102"/>
  <c r="J102"/>
  <c r="J57"/>
  <c r="P102"/>
  <c r="R102"/>
  <c r="T102"/>
  <c r="BK151"/>
  <c r="J151"/>
  <c r="J58"/>
  <c r="P151"/>
  <c r="R151"/>
  <c r="T151"/>
  <c r="BK224"/>
  <c r="J224"/>
  <c r="J59"/>
  <c r="P224"/>
  <c r="R224"/>
  <c r="T224"/>
  <c r="BK241"/>
  <c r="J241"/>
  <c r="J60"/>
  <c r="P241"/>
  <c r="R241"/>
  <c r="T241"/>
  <c r="BK322"/>
  <c r="J322"/>
  <c r="J61"/>
  <c r="P322"/>
  <c r="R322"/>
  <c r="T322"/>
  <c r="BK400"/>
  <c r="J400"/>
  <c r="J62"/>
  <c r="P400"/>
  <c r="R400"/>
  <c r="T400"/>
  <c r="BK407"/>
  <c r="J407"/>
  <c r="J63"/>
  <c r="P407"/>
  <c r="R407"/>
  <c r="T407"/>
  <c r="BK486"/>
  <c r="J486"/>
  <c r="J64"/>
  <c r="P486"/>
  <c r="R486"/>
  <c r="T486"/>
  <c r="BK493"/>
  <c r="J493"/>
  <c r="J65"/>
  <c r="P493"/>
  <c r="R493"/>
  <c r="T493"/>
  <c r="BK566"/>
  <c r="J566"/>
  <c r="J66"/>
  <c r="P566"/>
  <c r="R566"/>
  <c r="T566"/>
  <c r="J48"/>
  <c r="F51"/>
  <c r="BE86"/>
  <c r="BE90"/>
  <c r="BE98"/>
  <c r="BE103"/>
  <c r="BE111"/>
  <c r="BE123"/>
  <c r="BE127"/>
  <c r="BE131"/>
  <c r="BE139"/>
  <c r="BE152"/>
  <c r="BE156"/>
  <c r="BE172"/>
  <c r="BE176"/>
  <c r="BE180"/>
  <c r="BE184"/>
  <c r="BE188"/>
  <c r="BE200"/>
  <c r="BE208"/>
  <c r="BE220"/>
  <c r="BE233"/>
  <c r="BE242"/>
  <c r="BE246"/>
  <c r="BE258"/>
  <c r="BE266"/>
  <c r="BE270"/>
  <c r="BE274"/>
  <c r="BE278"/>
  <c r="BE282"/>
  <c r="BE286"/>
  <c r="BE290"/>
  <c r="BE294"/>
  <c r="BE306"/>
  <c r="BE324"/>
  <c r="BE328"/>
  <c r="BE332"/>
  <c r="BE340"/>
  <c r="BE344"/>
  <c r="BE348"/>
  <c r="BE352"/>
  <c r="BE360"/>
  <c r="BE364"/>
  <c r="BE368"/>
  <c r="BE372"/>
  <c r="BE380"/>
  <c r="BE384"/>
  <c r="BE388"/>
  <c r="BE404"/>
  <c r="BE405"/>
  <c r="BE94"/>
  <c r="BE107"/>
  <c r="BE115"/>
  <c r="BE119"/>
  <c r="BE135"/>
  <c r="BE143"/>
  <c r="BE147"/>
  <c r="BE160"/>
  <c r="BE164"/>
  <c r="BE168"/>
  <c r="BE192"/>
  <c r="BE196"/>
  <c r="BE204"/>
  <c r="BE212"/>
  <c r="BE216"/>
  <c r="BE225"/>
  <c r="BE229"/>
  <c r="BE237"/>
  <c r="BE250"/>
  <c r="BE254"/>
  <c r="BE262"/>
  <c r="BE298"/>
  <c r="BE302"/>
  <c r="BE310"/>
  <c r="BE314"/>
  <c r="BE318"/>
  <c r="BE323"/>
  <c r="BE336"/>
  <c r="BE356"/>
  <c r="BE376"/>
  <c r="BE392"/>
  <c r="BE396"/>
  <c r="BE401"/>
  <c r="BE403"/>
  <c r="BE406"/>
  <c r="BE408"/>
  <c r="BE409"/>
  <c r="BE410"/>
  <c r="BE411"/>
  <c r="BE412"/>
  <c r="BE413"/>
  <c r="BE414"/>
  <c r="BE415"/>
  <c r="BE416"/>
  <c r="BE417"/>
  <c r="BE418"/>
  <c r="BE419"/>
  <c r="BE420"/>
  <c r="BE421"/>
  <c r="BE422"/>
  <c r="BE423"/>
  <c r="BE424"/>
  <c r="BE425"/>
  <c r="BE426"/>
  <c r="BE427"/>
  <c r="BE428"/>
  <c r="BE429"/>
  <c r="BE430"/>
  <c r="BE431"/>
  <c r="BE432"/>
  <c r="BE433"/>
  <c r="BE434"/>
  <c r="BE435"/>
  <c r="BE436"/>
  <c r="BE437"/>
  <c r="BE438"/>
  <c r="BE439"/>
  <c r="BE440"/>
  <c r="BE441"/>
  <c r="BE442"/>
  <c r="BE443"/>
  <c r="BE444"/>
  <c r="BE445"/>
  <c r="BE446"/>
  <c r="BE447"/>
  <c r="BE448"/>
  <c r="BE449"/>
  <c r="BE450"/>
  <c r="BE451"/>
  <c r="BE452"/>
  <c r="BE453"/>
  <c r="BE454"/>
  <c r="BE455"/>
  <c r="BE456"/>
  <c r="BE457"/>
  <c r="BE458"/>
  <c r="BE459"/>
  <c r="BE460"/>
  <c r="BE461"/>
  <c r="BE462"/>
  <c r="BE463"/>
  <c r="BE464"/>
  <c r="BE465"/>
  <c r="BE466"/>
  <c r="BE467"/>
  <c r="BE468"/>
  <c r="BE469"/>
  <c r="BE470"/>
  <c r="BE471"/>
  <c r="BE472"/>
  <c r="BE473"/>
  <c r="BE474"/>
  <c r="BE475"/>
  <c r="BE476"/>
  <c r="BE477"/>
  <c r="BE478"/>
  <c r="BE479"/>
  <c r="BE480"/>
  <c r="BE481"/>
  <c r="BE482"/>
  <c r="BE483"/>
  <c r="BE484"/>
  <c r="BE485"/>
  <c r="BE487"/>
  <c r="BE488"/>
  <c r="BE489"/>
  <c r="BE490"/>
  <c r="BE491"/>
  <c r="BE492"/>
  <c r="BE494"/>
  <c r="BE498"/>
  <c r="BE502"/>
  <c r="BE506"/>
  <c r="BE510"/>
  <c r="BE514"/>
  <c r="BE518"/>
  <c r="BE522"/>
  <c r="BE526"/>
  <c r="BE530"/>
  <c r="BE534"/>
  <c r="BE538"/>
  <c r="BE542"/>
  <c r="BE546"/>
  <c r="BE550"/>
  <c r="BE554"/>
  <c r="BE558"/>
  <c r="BE562"/>
  <c r="BE567"/>
  <c r="BE571"/>
  <c r="F32"/>
  <c i="1" r="BA55"/>
  <c r="BA54"/>
  <c r="AW54"/>
  <c r="AK30"/>
  <c i="2" r="J32"/>
  <c i="1" r="AW55"/>
  <c i="2" r="F33"/>
  <c i="1" r="BB55"/>
  <c r="BB54"/>
  <c r="W31"/>
  <c i="2" r="F34"/>
  <c i="1" r="BC55"/>
  <c r="BC54"/>
  <c r="W32"/>
  <c i="2" r="F35"/>
  <c i="1" r="BD55"/>
  <c r="BD54"/>
  <c r="W33"/>
  <c i="2" l="1" r="T84"/>
  <c r="R84"/>
  <c r="P84"/>
  <c i="1" r="AU55"/>
  <c i="2" r="BK84"/>
  <c r="J84"/>
  <c r="J55"/>
  <c i="1" r="AX54"/>
  <c r="W30"/>
  <c r="AY54"/>
  <c i="2" r="F31"/>
  <c i="1" r="AZ55"/>
  <c r="AZ54"/>
  <c r="W29"/>
  <c i="2" r="J31"/>
  <c i="1" r="AV55"/>
  <c r="AT55"/>
  <c r="AU54"/>
  <c l="1" r="AV54"/>
  <c r="AK29"/>
  <c i="2" r="J28"/>
  <c i="1" r="AG55"/>
  <c r="AG54"/>
  <c r="AK26"/>
  <c l="1" r="AN55"/>
  <c i="2" r="J37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<sst xmlns="http://schemas.openxmlformats.org/spreadsheetml/2006/main">
  <si>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</si>
  <si>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</si>
  <si>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</si>
  <si>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</si>
  <si>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</si>
  <si>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{01c8ce1a-ebb5-414e-a578-c6bb7649f93e}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</si>
  <si>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</si>
  <si>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</si>
  <si>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</si>
  <si>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</si>
  <si>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</si>
  <si>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</si>
  <si>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</si>
  <si>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</si>
  <si>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</si>
  <si>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</si>
  <si>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</si>
  <si>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V5522 - Výměna vedení - 2020</t>
  </si>
  <si>
    <t>KSO:</t>
  </si>
  <si>
    <t/>
  </si>
  <si>
    <t>CC-CZ:</t>
  </si>
  <si>
    <t>Místo:</t>
  </si>
  <si>
    <t xml:space="preserve"> </t>
  </si>
  <si>
    <t>Datum:</t>
  </si>
  <si>
    <t>21. 6. 2020</t>
  </si>
  <si>
    <t>Zadavatel:</t>
  </si>
  <si>
    <t>IČ:</t>
  </si>
  <si>
    <t>28085400</t>
  </si>
  <si>
    <t>E.ON Distribuce a.s.</t>
  </si>
  <si>
    <t>DIČ:</t>
  </si>
  <si>
    <t>CZ28085400</t>
  </si>
  <si>
    <t>Uchazeč:</t>
  </si>
  <si>
    <t>Vyplň údaj</t>
  </si>
  <si>
    <t>Projektant:</t>
  </si>
  <si>
    <t>25565028</t>
  </si>
  <si>
    <t>Edwin Bohemia s.r.o.</t>
  </si>
  <si>
    <t>CZ25565028</t>
  </si>
  <si>
    <t>True</t>
  </si>
  <si>
    <t>Zpracovatel:</t>
  </si>
  <si>
    <t>Ing. Marečová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</si>
  <si>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</si>
  <si>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</si>
  <si>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</si>
  <si>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</si>
  <si>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</si>
  <si>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</si>
  <si>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</si>
  <si>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</si>
  <si>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</si>
  <si>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</si>
  <si>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</si>
  <si>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</si>
  <si>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</si>
  <si>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</si>
  <si>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</si>
  <si>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</si>
  <si>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</si>
  <si>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</si>
  <si>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</si>
  <si>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</si>
  <si>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</si>
  <si>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</si>
  <si>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</si>
  <si>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</si>
  <si>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</si>
  <si>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</si>
  <si>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</si>
  <si>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</si>
  <si>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</si>
  <si>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</si>
  <si>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</si>
  <si>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</si>
  <si>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</si>
  <si>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</si>
  <si>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</si>
  <si>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</si>
  <si>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</si>
  <si>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</si>
  <si>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</si>
  <si>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</si>
  <si>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</si>
  <si>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</si>
  <si>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</si>
  <si>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</si>
  <si>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</si>
  <si>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</si>
  <si>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</si>
  <si>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</si>
  <si>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</si>
  <si>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ON - Ostatní náklady</t>
  </si>
  <si>
    <t>D - Demontáž</t>
  </si>
  <si>
    <t>M-Z - Montáž základy</t>
  </si>
  <si>
    <t>M-H - Montáž - Horní stavba</t>
  </si>
  <si>
    <t>21-M - Elektromontáže - vodiče</t>
  </si>
  <si>
    <t>M-ZL2 - Elektromontáž - KZL a ZL</t>
  </si>
  <si>
    <t>M-S - Materiál stožáry+ základy</t>
  </si>
  <si>
    <t>M_E.ON - Materiál - E.ON - NENACEŇOVAT</t>
  </si>
  <si>
    <t>M_01 - Materiál - vodiče</t>
  </si>
  <si>
    <t>O - Odpady</t>
  </si>
  <si>
    <t>SO26 - Optický kabel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</si>
  <si>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</si>
  <si>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</si>
  <si>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</si>
  <si>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</si>
  <si>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</si>
  <si>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</si>
  <si>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</si>
  <si>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</si>
  <si>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</si>
  <si>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</si>
  <si>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</si>
  <si>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</si>
  <si>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</si>
  <si>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ON</t>
  </si>
  <si>
    <t>Ostatní náklady</t>
  </si>
  <si>
    <t>3</t>
  </si>
  <si>
    <t>ROZPOCET</t>
  </si>
  <si>
    <t>K</t>
  </si>
  <si>
    <t>ON_1</t>
  </si>
  <si>
    <t>Zařízení staveniště</t>
  </si>
  <si>
    <t>sada</t>
  </si>
  <si>
    <t>64</t>
  </si>
  <si>
    <t>1117565335</t>
  </si>
  <si>
    <t>VV</t>
  </si>
  <si>
    <t>Součet</t>
  </si>
  <si>
    <t>4</t>
  </si>
  <si>
    <t>ON_2</t>
  </si>
  <si>
    <t>Inženýrská činnost</t>
  </si>
  <si>
    <t>651450973</t>
  </si>
  <si>
    <t>ON_3</t>
  </si>
  <si>
    <t>Územní vlivy</t>
  </si>
  <si>
    <t>355968662</t>
  </si>
  <si>
    <t>ON_4</t>
  </si>
  <si>
    <t>Provozní vlivy</t>
  </si>
  <si>
    <t>-1430004131</t>
  </si>
  <si>
    <t>Demontáž</t>
  </si>
  <si>
    <t>5</t>
  </si>
  <si>
    <t>210060051-D</t>
  </si>
  <si>
    <t>Demontáž venkovního vedení vvn 110 kV vodičů a závěsů včetně rozvozu izolátorů a armatur bez montáže zemnícího lana průřezové plochy do 240 mm2 3 vodiče I až III oblast znečištění nosné závěsy</t>
  </si>
  <si>
    <t>pb</t>
  </si>
  <si>
    <t>CS ÚRS 2017 01</t>
  </si>
  <si>
    <t>-335993444</t>
  </si>
  <si>
    <t>SO 49; Technická zpráva odst. 5</t>
  </si>
  <si>
    <t>39+9+126</t>
  </si>
  <si>
    <t>6</t>
  </si>
  <si>
    <t>210060052-D</t>
  </si>
  <si>
    <t>Demontáž venkovního vedení vvn 110 kV vodičů a závěsů včetně rozvozu izolátorů a armatur bez montáže zemnícího lana průřezové plochy do 240 mm2 3 vodiče I až III oblast znečištění kotevní závěsy</t>
  </si>
  <si>
    <t>1045697191</t>
  </si>
  <si>
    <t>7+3+7+3+1+2+2</t>
  </si>
  <si>
    <t>7</t>
  </si>
  <si>
    <t>210060053-D</t>
  </si>
  <si>
    <t>Demontáž venkovního vedení vvn 110 kV vodičů a závěsů včetně rozvozu izolátorů a armatur bez montáže zemnícího lana průřezové plochy do 300 mm2 3 vodiče I až III oblast znečištění závěsy pomocné</t>
  </si>
  <si>
    <t>kus</t>
  </si>
  <si>
    <t>CS ÚRS 2018 01</t>
  </si>
  <si>
    <t>1225083838</t>
  </si>
  <si>
    <t>14</t>
  </si>
  <si>
    <t>8</t>
  </si>
  <si>
    <t>210062021-D_1</t>
  </si>
  <si>
    <t>Demontáž - Příplatky k venkovnímu vedení 110, 220 nebo 400 kV za tažení jednoho lana přes vodní plochy (50%)</t>
  </si>
  <si>
    <t>m</t>
  </si>
  <si>
    <t>193575633</t>
  </si>
  <si>
    <t>POV; Technická zpráva odst. 7</t>
  </si>
  <si>
    <t>23*18*3</t>
  </si>
  <si>
    <t>9</t>
  </si>
  <si>
    <t>210062022-D_1</t>
  </si>
  <si>
    <t>Demontáž - Příplatky k venkovnímu vedení 110, 220 nebo 400 kV za tažení jednoho lana přes chmelnice, vinice, sady a zahrady (50%)</t>
  </si>
  <si>
    <t>-1964777249</t>
  </si>
  <si>
    <t>3*40*3</t>
  </si>
  <si>
    <t>10</t>
  </si>
  <si>
    <t>210062041-D_1</t>
  </si>
  <si>
    <t>Demontáž - Ostatní práce na venkovnímu vedení 110, 220 nebo 400 kV Přechodová bariéra přes dálková vedení trubní a jiná vedení po povrchu plynovod, ropovod, kabely atd. (50%)</t>
  </si>
  <si>
    <t>-904251463</t>
  </si>
  <si>
    <t>10+1+1+1+23</t>
  </si>
  <si>
    <t>11</t>
  </si>
  <si>
    <t>210062081-D_1</t>
  </si>
  <si>
    <t>Demontáž - Ostatní práce na venkovnímu vedení 110, 220 nebo 400 kV bariera včetně odstranění přes silnice a cesty (50%)</t>
  </si>
  <si>
    <t>899860608</t>
  </si>
  <si>
    <t>13</t>
  </si>
  <si>
    <t>12</t>
  </si>
  <si>
    <t>210062091-D</t>
  </si>
  <si>
    <t>Demontáž příslušenství venkovního vedení vvn včetně rozvozu závaží</t>
  </si>
  <si>
    <t>t</t>
  </si>
  <si>
    <t>CS ÚRS 2014 02</t>
  </si>
  <si>
    <t>1132010918</t>
  </si>
  <si>
    <t>600/1000</t>
  </si>
  <si>
    <t>210063011_1</t>
  </si>
  <si>
    <t>Rozvoz lan venkovního vedení vvn prořezání a odvoz snesených lan průřezové plochy do 300 mm2</t>
  </si>
  <si>
    <t>436379442</t>
  </si>
  <si>
    <t>67700/1000</t>
  </si>
  <si>
    <t>D_1</t>
  </si>
  <si>
    <t>Demontáž laminátových brven</t>
  </si>
  <si>
    <t>-1043503412</t>
  </si>
  <si>
    <t>22620/1000</t>
  </si>
  <si>
    <t>210060031</t>
  </si>
  <si>
    <t>Montáž venkovního vedení vvn 110 kV stožárů nebo portálů včetně kontroly trasy, kolíkování jam, montáže a vyrovnání základových dílů sklopení, rozřezání a odvoz svařovaných stožárů nebo portálů</t>
  </si>
  <si>
    <t>-1162484356</t>
  </si>
  <si>
    <t>190370/1000</t>
  </si>
  <si>
    <t>16</t>
  </si>
  <si>
    <t>460080112</t>
  </si>
  <si>
    <t>Základové konstrukce bourání základu včetně záhozu jámy sypaninou, zhutnění a urovnání betonového</t>
  </si>
  <si>
    <t>m3</t>
  </si>
  <si>
    <t>-485533980</t>
  </si>
  <si>
    <t>620,4</t>
  </si>
  <si>
    <t>M-Z</t>
  </si>
  <si>
    <t>Montáž základy</t>
  </si>
  <si>
    <t>17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</si>
  <si>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</si>
  <si>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</si>
  <si>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1158732717</t>
  </si>
  <si>
    <t>SO 01; Soupis základů</t>
  </si>
  <si>
    <t>271,7</t>
  </si>
  <si>
    <t>18</t>
  </si>
  <si>
    <t>460071003</t>
  </si>
  <si>
    <t>Hloubení nezapažených jam strojně pro ostatní konstrukce v hornině třídy 3</t>
  </si>
  <si>
    <t>1933093643</t>
  </si>
  <si>
    <t>8785,5</t>
  </si>
  <si>
    <t>19</t>
  </si>
  <si>
    <t>460071002</t>
  </si>
  <si>
    <t>Hloubení nezapažených jam strojně pro ostatní konstrukce včetně přemístění výkopku do vzdálenosti 3 m od okraje jámy nebo naložení na dopravní prostředek v hornině třídy 1 a 2</t>
  </si>
  <si>
    <t>-1769298908</t>
  </si>
  <si>
    <t>976,2</t>
  </si>
  <si>
    <t>20</t>
  </si>
  <si>
    <t>460070002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</si>
  <si>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2</t>
  </si>
  <si>
    <t>239949044</t>
  </si>
  <si>
    <t>30,2</t>
  </si>
  <si>
    <t>460080201</t>
  </si>
  <si>
    <t>Základové konstrukce zřízení bednění základových konstrukcí s případnými vzpěrami nezabudovaného</t>
  </si>
  <si>
    <t>m2</t>
  </si>
  <si>
    <t>-1935590876</t>
  </si>
  <si>
    <t>2494</t>
  </si>
  <si>
    <t>22</t>
  </si>
  <si>
    <t>210060011</t>
  </si>
  <si>
    <t>Montáž venkovního vedení vvn 110 kV stožárů nebo portálů včetně kontroly trasy, kolíkování jam, montáže a vyrovnání základových dílů rozvoz základových dílů</t>
  </si>
  <si>
    <t>-520055662</t>
  </si>
  <si>
    <t>SO 01; Soupis stožárů</t>
  </si>
  <si>
    <t>232253/1000</t>
  </si>
  <si>
    <t>23</t>
  </si>
  <si>
    <t>210060001</t>
  </si>
  <si>
    <t>Montáž venkovního vedení vvn 110 kV stožárů nebo portálů včetně kontroly trasy, kolíkování jam, montáže a vyrovnání základových dílů nosných stožárů nebo portálů</t>
  </si>
  <si>
    <t>1978846154</t>
  </si>
  <si>
    <t>80+37+12+7+4+5+1+1+1+1</t>
  </si>
  <si>
    <t>24</t>
  </si>
  <si>
    <t>210060002</t>
  </si>
  <si>
    <t>Montáž venkovního vedení vvn 110 kV stožárů nebo portálů včetně kontroly trasy, kolíkování jam, montáže a vyrovnání základových dílů kotevních stožárů</t>
  </si>
  <si>
    <t>194363256</t>
  </si>
  <si>
    <t>9+3+3+3+2+4+3+1+1+1+1+1</t>
  </si>
  <si>
    <t>25</t>
  </si>
  <si>
    <t>Z_2</t>
  </si>
  <si>
    <t xml:space="preserve">Vystužování základů betonářskou ocelí (armování) </t>
  </si>
  <si>
    <t>-1462726616</t>
  </si>
  <si>
    <t>6,794</t>
  </si>
  <si>
    <t>189</t>
  </si>
  <si>
    <t>460080032</t>
  </si>
  <si>
    <t>Základové konstrukce základ bez bednění do rostlé zeminy z monolitického železobetonu bez výztuže tř. C 12/15</t>
  </si>
  <si>
    <t>CS ÚRS 2018 02</t>
  </si>
  <si>
    <t>115145606</t>
  </si>
  <si>
    <t>389</t>
  </si>
  <si>
    <t>27</t>
  </si>
  <si>
    <t>275321411</t>
  </si>
  <si>
    <t>Základy z betonu železového (bez výztuže) patky z betonu bez zvýšených nároků na prostředí tř. C 20/25 - spodek</t>
  </si>
  <si>
    <t>906056296</t>
  </si>
  <si>
    <t>4480</t>
  </si>
  <si>
    <t>28</t>
  </si>
  <si>
    <t>275321411_1</t>
  </si>
  <si>
    <t>Základy z betonu železového (bez výztuže) patky z betonu bez zvýšených nároků na prostředí tř. C 20/25 - vršek</t>
  </si>
  <si>
    <t>-1913234244</t>
  </si>
  <si>
    <t>1194</t>
  </si>
  <si>
    <t>29</t>
  </si>
  <si>
    <t>460110001</t>
  </si>
  <si>
    <t>Čerpání vody na dopravní výšku do 10 m průměrný přítok do 400 l/min</t>
  </si>
  <si>
    <t>hod</t>
  </si>
  <si>
    <t>-171146211</t>
  </si>
  <si>
    <t>15*6,5</t>
  </si>
  <si>
    <t>30</t>
  </si>
  <si>
    <t>743612111</t>
  </si>
  <si>
    <t>Montáž uzemňovacího vedení v zemi FeZN do 120 mm2</t>
  </si>
  <si>
    <t>818995222</t>
  </si>
  <si>
    <t>SO 01; Soupis materíálu</t>
  </si>
  <si>
    <t>4657</t>
  </si>
  <si>
    <t>31</t>
  </si>
  <si>
    <t>Z_1</t>
  </si>
  <si>
    <t xml:space="preserve">Zarážaní a vytáhnutí štetovnic vrátane pronájmu </t>
  </si>
  <si>
    <t>1130658784</t>
  </si>
  <si>
    <t>1024</t>
  </si>
  <si>
    <t>32</t>
  </si>
  <si>
    <t>460080301</t>
  </si>
  <si>
    <t>Základové konstrukce odstranění bednění základových konstrukcí s případnými vzpěrami nezabudovaného</t>
  </si>
  <si>
    <t>622635120</t>
  </si>
  <si>
    <t>33</t>
  </si>
  <si>
    <t>460300002</t>
  </si>
  <si>
    <t>Zásyp jam strojně včetně hutnění horniny ve volném terénu</t>
  </si>
  <si>
    <t>-370569926</t>
  </si>
  <si>
    <t>4363</t>
  </si>
  <si>
    <t>34</t>
  </si>
  <si>
    <t>460620013</t>
  </si>
  <si>
    <t>Úprava terénu provizorní úprava terénu včetně odkopání drobných nerovností a zásypu prohlubní se zhutněním, v hornině třídy 3</t>
  </si>
  <si>
    <t>-1805711166</t>
  </si>
  <si>
    <t>10170</t>
  </si>
  <si>
    <t>M-H</t>
  </si>
  <si>
    <t>Montáž - Horní stavba</t>
  </si>
  <si>
    <t>35</t>
  </si>
  <si>
    <t>210060021</t>
  </si>
  <si>
    <t>Montáž venkovního vedení vvn 110 kV stožárů nebo portálů včetně kontroly trasy, kolíkování jam, montáže a vyrovnání základových dílů rozvoz, montáž a stavba příhradových stožárů nebo portálů</t>
  </si>
  <si>
    <t>253406385</t>
  </si>
  <si>
    <t>988688/1000</t>
  </si>
  <si>
    <t>36</t>
  </si>
  <si>
    <t>210064003</t>
  </si>
  <si>
    <t>Nátěry stožárů venkovního vedení vvn odrezivění oprášením</t>
  </si>
  <si>
    <t>-466182090</t>
  </si>
  <si>
    <t>SO 01; Letecké překážkové značení stožárů, kulové značky</t>
  </si>
  <si>
    <t>281+188</t>
  </si>
  <si>
    <t>37</t>
  </si>
  <si>
    <t>210064004_1</t>
  </si>
  <si>
    <t>Nátěry stožárů venkovního vedení vvn nátěr základní jednosložkový</t>
  </si>
  <si>
    <t>232185301</t>
  </si>
  <si>
    <t>38</t>
  </si>
  <si>
    <t>210064006a</t>
  </si>
  <si>
    <t>Nátěry stožárů venkovního vedení vvn nátěr vrchní jednosložkový</t>
  </si>
  <si>
    <t>-2000708274</t>
  </si>
  <si>
    <t>21-M</t>
  </si>
  <si>
    <t>Elektromontáže - vodiče</t>
  </si>
  <si>
    <t>39</t>
  </si>
  <si>
    <t>210063001</t>
  </si>
  <si>
    <t>Rozvoz lan venkovního vedení vvn průřezové plochy do 300 mm2</t>
  </si>
  <si>
    <t>1288737350</t>
  </si>
  <si>
    <t>SO 01; Rozpis materiálu</t>
  </si>
  <si>
    <t>99,46+0,422</t>
  </si>
  <si>
    <t>40</t>
  </si>
  <si>
    <t>210060051</t>
  </si>
  <si>
    <t>Montáž venkovního vedení vvn 110 kV vodičů a závěsů včetně rozvozu izolátorů a armatur bez montáže zemnícího lana průřezové plochy do 240 mm2 3 vodiče I až III oblast znečištění nosné závěsy</t>
  </si>
  <si>
    <t>-108425533</t>
  </si>
  <si>
    <t>149</t>
  </si>
  <si>
    <t>41</t>
  </si>
  <si>
    <t>210060052</t>
  </si>
  <si>
    <t>Montáž venkovního vedení vvn 110 kV vodičů a závěsů včetně rozvozu izolátorů a armatur bez montáže zemnícího lana průřezové plochy do 240 mm2 3 vodiče I až III oblast znečištění kotevní závěsy</t>
  </si>
  <si>
    <t>775482415</t>
  </si>
  <si>
    <t>31,5+0,5+0,5</t>
  </si>
  <si>
    <t>186</t>
  </si>
  <si>
    <t>E_3</t>
  </si>
  <si>
    <t>Montáž venkovního vedení vvn 110 kV vodičů a závěsů včetně rozvozu izolátorů a armatur bez montáže zemnícího lana průřezové plochy do 240 mm2 3 vodiče I až III oblast znečištění kotevní závěsy se snímačem</t>
  </si>
  <si>
    <t>417914066</t>
  </si>
  <si>
    <t>0,5</t>
  </si>
  <si>
    <t>42</t>
  </si>
  <si>
    <t>210060053</t>
  </si>
  <si>
    <t>Montáž venkovního vedení vvn 110 kV vodičů a závěsů včetně rozvozu izolátorů a armatur bez montáže zemnícího lana průřezové plochy do 240 mm2 3 vodiče I až III oblast znečištění pomocné závěsy</t>
  </si>
  <si>
    <t>1166216888</t>
  </si>
  <si>
    <t>SO 01; Přehledný soupis</t>
  </si>
  <si>
    <t>1+2+2+1+2+2+2+1</t>
  </si>
  <si>
    <t>43</t>
  </si>
  <si>
    <t>210060201</t>
  </si>
  <si>
    <t>Montáž venkovního vedení vvn 110 nebo 220 kV Příplatek k cenám za tažení vodičů pomocí brzd vedení jednoduché, závěsy nosné</t>
  </si>
  <si>
    <t>-118564518</t>
  </si>
  <si>
    <t>44</t>
  </si>
  <si>
    <t>210060202</t>
  </si>
  <si>
    <t>Montáž venkovního vedení vvn 110 nebo 220 kV Příplatek k cenám za tažení vodičů pomocí brzd vedení jednoduché, závěsy kotevní</t>
  </si>
  <si>
    <t>-87995648</t>
  </si>
  <si>
    <t>32+0,5+0,5</t>
  </si>
  <si>
    <t>45</t>
  </si>
  <si>
    <t>210060231</t>
  </si>
  <si>
    <t>Montáž venkovního vedení vvn 110 nebo 220 kV zakotvení nebo odkotvení vodičů nebo stožárů vedení jednoduché 110 kV nebo 220 kV nebo dvojité 110 kV</t>
  </si>
  <si>
    <t>-1000638279</t>
  </si>
  <si>
    <t>32+1</t>
  </si>
  <si>
    <t>46</t>
  </si>
  <si>
    <t>210060241</t>
  </si>
  <si>
    <t>Montáž venkovního vedení vvn 110 nebo 220 kV revize podpěrného bodu vedení vvn 110 kV</t>
  </si>
  <si>
    <t>932905530</t>
  </si>
  <si>
    <t>149+32+1</t>
  </si>
  <si>
    <t>47</t>
  </si>
  <si>
    <t>210062031</t>
  </si>
  <si>
    <t>Ostatní práce na venkovnímu vedení 110, 220 nebo 400 kV rozebrání a zpětná montáž plotu při rozvinování vodičů a zemnícího lana</t>
  </si>
  <si>
    <t>-293488372</t>
  </si>
  <si>
    <t>POV; Technická zpráva dost 7</t>
  </si>
  <si>
    <t>11*30</t>
  </si>
  <si>
    <t>48</t>
  </si>
  <si>
    <t>210062021</t>
  </si>
  <si>
    <t>Příplatky k venkovnímu vedení 110, 220 nebo 400 kV za tažení jednoho lana přes vodní plochy</t>
  </si>
  <si>
    <t>1079055558</t>
  </si>
  <si>
    <t>49</t>
  </si>
  <si>
    <t>210062022</t>
  </si>
  <si>
    <t>Příplatky k venkovnímu vedení 110, 220 nebo 400 kV za tažení jednoho lana přes chmelnice, vinice, sady a zahrady</t>
  </si>
  <si>
    <t>-1492804182</t>
  </si>
  <si>
    <t>50</t>
  </si>
  <si>
    <t>210062041</t>
  </si>
  <si>
    <t>Ostatní práce na venkovnímu vedení 110, 220 nebo 400 kV Přechodová bariéra přes dálková vedení trubní a jiná vedení po povrchu plynovod, ropovod, kabely atd.</t>
  </si>
  <si>
    <t>-346513147</t>
  </si>
  <si>
    <t>51</t>
  </si>
  <si>
    <t>210062081</t>
  </si>
  <si>
    <t>Ostatní práce na venkovnímu vedení 110, 220 nebo 400 kV bariera včetně odstranění přes silnice a cesty</t>
  </si>
  <si>
    <t>1835480681</t>
  </si>
  <si>
    <t>52</t>
  </si>
  <si>
    <t>210062098</t>
  </si>
  <si>
    <t>Montáž příslušenství venkovního vedení vvn včetně rozvozu - plošná instalace závaží</t>
  </si>
  <si>
    <t>897173866</t>
  </si>
  <si>
    <t>SO 01; Souhrn materiálu</t>
  </si>
  <si>
    <t>53</t>
  </si>
  <si>
    <t>210062092</t>
  </si>
  <si>
    <t>Montáž příslušenství venkovního vedení vvn včetně rozvozu - plošná instalace tlumiče vibrací</t>
  </si>
  <si>
    <t>-378347578</t>
  </si>
  <si>
    <t>99+6</t>
  </si>
  <si>
    <t>54</t>
  </si>
  <si>
    <t>210062095</t>
  </si>
  <si>
    <t>Montáž příslušenství venkovního vedení vvn včetně rozvozu - plošná instalace výstražných, číslovacích a jiných tabulek</t>
  </si>
  <si>
    <t>-813835302</t>
  </si>
  <si>
    <t>181+181+6</t>
  </si>
  <si>
    <t>55</t>
  </si>
  <si>
    <t>210062096</t>
  </si>
  <si>
    <t>Montáž příslušenství venkovního vedení vvn včetně rozvozu - plošná instalace ochranné tyče proti usedání ptáků</t>
  </si>
  <si>
    <t>600886723</t>
  </si>
  <si>
    <t>463</t>
  </si>
  <si>
    <t>56</t>
  </si>
  <si>
    <t>E_1</t>
  </si>
  <si>
    <t xml:space="preserve">Montáž plašičů </t>
  </si>
  <si>
    <t>610654973</t>
  </si>
  <si>
    <t>57</t>
  </si>
  <si>
    <t>E_2</t>
  </si>
  <si>
    <t>Kompletní dodávka snímačů HBV včetně nastavení a uvedení do provozu</t>
  </si>
  <si>
    <t>1936272679</t>
  </si>
  <si>
    <t>M-ZL2</t>
  </si>
  <si>
    <t>Elektromontáž - KZL a ZL</t>
  </si>
  <si>
    <t>58</t>
  </si>
  <si>
    <t>210063001_2</t>
  </si>
  <si>
    <t>2104905855</t>
  </si>
  <si>
    <t>59</t>
  </si>
  <si>
    <t>210062016</t>
  </si>
  <si>
    <t>Montáž jednoho zemnícího lana venkovního vedení 110, 220 nebo 400 kV kombinovaného s optickými vlákny včetně propojení na konstrukci rozvinutí a nahození tažného lana v rozpětí</t>
  </si>
  <si>
    <t>1542077060</t>
  </si>
  <si>
    <t>149+32+0,5+0,5</t>
  </si>
  <si>
    <t>60</t>
  </si>
  <si>
    <t>210062013</t>
  </si>
  <si>
    <t>Montáž jednoho zemnícího lana venkovního vedení 110, 220 nebo 400 kV kombinovaného s optickými vlákny včetně propojení na konstrukci stožár nosný</t>
  </si>
  <si>
    <t>208208822</t>
  </si>
  <si>
    <t>61</t>
  </si>
  <si>
    <t>210062014</t>
  </si>
  <si>
    <t>Montáž jednoho zemnícího lana venkovního vedení 110, 220 nebo 400 kV kombinovaného s optickými vlákny včetně propojení na konstrukci stožár kotevní</t>
  </si>
  <si>
    <t>98965379</t>
  </si>
  <si>
    <t>23,5</t>
  </si>
  <si>
    <t>187</t>
  </si>
  <si>
    <t>KZL_1</t>
  </si>
  <si>
    <t>Montáž jednoho zemnícího lana venkovního vedení 110, 220 nebo 400 kV kombinovaného s optickými vlákny včetně propojení na konstrukci kotevní stožár se snímačem</t>
  </si>
  <si>
    <t>-492592687</t>
  </si>
  <si>
    <t>62</t>
  </si>
  <si>
    <t>210062015</t>
  </si>
  <si>
    <t>Montáž jednoho zemnícího lana venkovního vedení 110, 220 nebo 400 kV kombinovaného s optickými vlákny včetně propojení na konstrukci stožár kotevní se spojkou</t>
  </si>
  <si>
    <t>1361329922</t>
  </si>
  <si>
    <t>8+0,5+0,5</t>
  </si>
  <si>
    <t>63</t>
  </si>
  <si>
    <t>210062017</t>
  </si>
  <si>
    <t xml:space="preserve">Montáž jednoho zemnícího lana venkovního vedení 110, 220 nebo 400 kV kombinovaného s optickými vlákny včetně propojení na konstrukci tažení včetně rozvinování a regulování lana </t>
  </si>
  <si>
    <t>km</t>
  </si>
  <si>
    <t>-1332554390</t>
  </si>
  <si>
    <t>SO 01; Rozpis materiálu KZL</t>
  </si>
  <si>
    <t>32,932</t>
  </si>
  <si>
    <t>210062018</t>
  </si>
  <si>
    <t>Montáž jednoho zemnícího lana venkovního vedení 110, 220 nebo 400 kV kombinovaného s optickými vlákny včetně propojení na konstrukci Příplatek k cenám za tažení lana pomocí brzd</t>
  </si>
  <si>
    <t>179659820</t>
  </si>
  <si>
    <t>65</t>
  </si>
  <si>
    <t>210062021_2</t>
  </si>
  <si>
    <t>-1202109060</t>
  </si>
  <si>
    <t>23*18</t>
  </si>
  <si>
    <t>66</t>
  </si>
  <si>
    <t>210062022_1</t>
  </si>
  <si>
    <t>568364254</t>
  </si>
  <si>
    <t>3*40</t>
  </si>
  <si>
    <t>67</t>
  </si>
  <si>
    <t>210062041_3</t>
  </si>
  <si>
    <t>Ostatní práce na venkovnímu vedení 110, 220 nebo 400 kV Přechodová bariéra přes dálková vedení trubní a jiná vedení po povrchu plynovod, ropovod, kabely atd.(50%)</t>
  </si>
  <si>
    <t>2030426318</t>
  </si>
  <si>
    <t>68</t>
  </si>
  <si>
    <t>210062081_1</t>
  </si>
  <si>
    <t>Ostatní práce na venkovnímu vedení 110, 220 nebo 400 kV bariera včetně odstranění přes silnice a cesty (50%)</t>
  </si>
  <si>
    <t>-83968328</t>
  </si>
  <si>
    <t>69</t>
  </si>
  <si>
    <t>210062092_2</t>
  </si>
  <si>
    <t>-847451333</t>
  </si>
  <si>
    <t>153+116</t>
  </si>
  <si>
    <t>70</t>
  </si>
  <si>
    <t>220182205</t>
  </si>
  <si>
    <t>Kabely dálkové sítě metalické a optické Montáž spojky optického kabelu s 48 vlákny</t>
  </si>
  <si>
    <t>CS ÚRS 2013 01</t>
  </si>
  <si>
    <t>988637735</t>
  </si>
  <si>
    <t>8+1</t>
  </si>
  <si>
    <t>71</t>
  </si>
  <si>
    <t>220182115</t>
  </si>
  <si>
    <t>Kabely dálkové sítě metalické a optické Měření útlumu optického kabelu se 48 vlákny po položení nebo zavěšení</t>
  </si>
  <si>
    <t>879218993</t>
  </si>
  <si>
    <t>SO 01; Soupis bubnů</t>
  </si>
  <si>
    <t>72</t>
  </si>
  <si>
    <t>220182535</t>
  </si>
  <si>
    <t>Kabely dálkové sítě metalické a optické Komplexní vyzkoušení úseku optického kabelu s 48 vlákny pro 2 vlnové délky</t>
  </si>
  <si>
    <t>-585897660</t>
  </si>
  <si>
    <t>73</t>
  </si>
  <si>
    <t>-1330645428</t>
  </si>
  <si>
    <t>74</t>
  </si>
  <si>
    <t>KZL_2</t>
  </si>
  <si>
    <t>Odevzdávací protokol (do 10 krabíc, 25-48 váken)</t>
  </si>
  <si>
    <t>-1447954596</t>
  </si>
  <si>
    <t>75</t>
  </si>
  <si>
    <t>KZL_3</t>
  </si>
  <si>
    <t xml:space="preserve">Montáž kulových značek </t>
  </si>
  <si>
    <t>1519789170</t>
  </si>
  <si>
    <t>76</t>
  </si>
  <si>
    <t>KZL_4</t>
  </si>
  <si>
    <t>-1880522707</t>
  </si>
  <si>
    <t>M-S</t>
  </si>
  <si>
    <t>Materiál stožáry+ základy</t>
  </si>
  <si>
    <t>77</t>
  </si>
  <si>
    <t>M</t>
  </si>
  <si>
    <t>130210150</t>
  </si>
  <si>
    <t>tyč ocelová žebírková, výztuž do betonu, zn.oceli BSt 500S, v tyčích, D 16 mm</t>
  </si>
  <si>
    <t>128</t>
  </si>
  <si>
    <t>-1741099275</t>
  </si>
  <si>
    <t>P</t>
  </si>
  <si>
    <t>Poznámka k položce:_x000d_
Hmotnost: 1,58 kg/m</t>
  </si>
  <si>
    <t>79</t>
  </si>
  <si>
    <t>MS_2</t>
  </si>
  <si>
    <t>Separační nátěr SEPAREN SPECIAL - 0,02 l/m2 formy</t>
  </si>
  <si>
    <t>l</t>
  </si>
  <si>
    <t>671028471</t>
  </si>
  <si>
    <t>80</t>
  </si>
  <si>
    <t>MS_3</t>
  </si>
  <si>
    <t>Ocelové plechy ocel S 235, 200x200x12mm</t>
  </si>
  <si>
    <t>kg</t>
  </si>
  <si>
    <t>-50122079</t>
  </si>
  <si>
    <t>81</t>
  </si>
  <si>
    <t>MS_4</t>
  </si>
  <si>
    <t>Ocelové plechy ocel S 235, 200x200x10mm</t>
  </si>
  <si>
    <t>1531756742</t>
  </si>
  <si>
    <t>82</t>
  </si>
  <si>
    <t>MS_5</t>
  </si>
  <si>
    <t xml:space="preserve">Vodonepropust. přís. do betonu XYPEX Admix C1000 (NF) zhlaví   </t>
  </si>
  <si>
    <t>684086681</t>
  </si>
  <si>
    <t>M_E.ON</t>
  </si>
  <si>
    <t>Materiál - E.ON - NENACEŇOVAT</t>
  </si>
  <si>
    <t>83</t>
  </si>
  <si>
    <t>MS_1</t>
  </si>
  <si>
    <t>Ocelová konstrukce</t>
  </si>
  <si>
    <t>256</t>
  </si>
  <si>
    <t>-279066912</t>
  </si>
  <si>
    <t>84</t>
  </si>
  <si>
    <t>Lano_1</t>
  </si>
  <si>
    <t>243-AL1/39-ST1A</t>
  </si>
  <si>
    <t>142610245</t>
  </si>
  <si>
    <t>85</t>
  </si>
  <si>
    <t>Lano_2</t>
  </si>
  <si>
    <t>184-AL1/30ST1A</t>
  </si>
  <si>
    <t>-599898388</t>
  </si>
  <si>
    <t>86</t>
  </si>
  <si>
    <t>LG 60/22/1200</t>
  </si>
  <si>
    <t>Izolátor 100 kN</t>
  </si>
  <si>
    <t>ks</t>
  </si>
  <si>
    <t>-2060800548</t>
  </si>
  <si>
    <t>87</t>
  </si>
  <si>
    <t>OPGW - 2S 2/24 (M112/R62 - 101) G.657A1</t>
  </si>
  <si>
    <t>-379737962</t>
  </si>
  <si>
    <t>88</t>
  </si>
  <si>
    <t>3.46625-13</t>
  </si>
  <si>
    <t>Spojovací krabice</t>
  </si>
  <si>
    <t>811031572</t>
  </si>
  <si>
    <t>89</t>
  </si>
  <si>
    <t>235 118.4</t>
  </si>
  <si>
    <t>Závěsný kloub</t>
  </si>
  <si>
    <t>-603600394</t>
  </si>
  <si>
    <t>90</t>
  </si>
  <si>
    <t>235 444</t>
  </si>
  <si>
    <t>370314341</t>
  </si>
  <si>
    <t>91</t>
  </si>
  <si>
    <t>235 542</t>
  </si>
  <si>
    <t>Třmen</t>
  </si>
  <si>
    <t>-1899419052</t>
  </si>
  <si>
    <t>92</t>
  </si>
  <si>
    <t>235 543</t>
  </si>
  <si>
    <t>1142996784</t>
  </si>
  <si>
    <t>93</t>
  </si>
  <si>
    <t>231 447</t>
  </si>
  <si>
    <t>Dovjité oko přímé</t>
  </si>
  <si>
    <t>-85028948</t>
  </si>
  <si>
    <t>94</t>
  </si>
  <si>
    <t>231 407</t>
  </si>
  <si>
    <t>Dvojité oko křížové</t>
  </si>
  <si>
    <t>1728400135</t>
  </si>
  <si>
    <t>95</t>
  </si>
  <si>
    <t>231 411.3</t>
  </si>
  <si>
    <t>1650322415</t>
  </si>
  <si>
    <t>96</t>
  </si>
  <si>
    <t>231 511</t>
  </si>
  <si>
    <t>-1605021109</t>
  </si>
  <si>
    <t>97</t>
  </si>
  <si>
    <t>233 417</t>
  </si>
  <si>
    <t>Rozpěrka</t>
  </si>
  <si>
    <t>2009796796</t>
  </si>
  <si>
    <t>98</t>
  </si>
  <si>
    <t>B118223A01</t>
  </si>
  <si>
    <t>Kotevní svorká klínová</t>
  </si>
  <si>
    <t>1018902967</t>
  </si>
  <si>
    <t>99</t>
  </si>
  <si>
    <t>B118203A01</t>
  </si>
  <si>
    <t>Kotevní svorka klínová</t>
  </si>
  <si>
    <t>2031754037</t>
  </si>
  <si>
    <t>100</t>
  </si>
  <si>
    <t>102 113.1</t>
  </si>
  <si>
    <t>Ochranná armatura</t>
  </si>
  <si>
    <t>-1875574830</t>
  </si>
  <si>
    <t>101</t>
  </si>
  <si>
    <t>219 302</t>
  </si>
  <si>
    <t>Svorník</t>
  </si>
  <si>
    <t>-406971056</t>
  </si>
  <si>
    <t>102</t>
  </si>
  <si>
    <t>235 445</t>
  </si>
  <si>
    <t>-837057581</t>
  </si>
  <si>
    <t>103</t>
  </si>
  <si>
    <t>104206KB</t>
  </si>
  <si>
    <t>Nosná svorka s ochrannou spirálou</t>
  </si>
  <si>
    <t>799236584</t>
  </si>
  <si>
    <t>104</t>
  </si>
  <si>
    <t>136 224</t>
  </si>
  <si>
    <t>Nosná svorka výkyvná</t>
  </si>
  <si>
    <t>1783215165</t>
  </si>
  <si>
    <t>105</t>
  </si>
  <si>
    <t>231 528</t>
  </si>
  <si>
    <t>Vidlice s okem přímá</t>
  </si>
  <si>
    <t>1215307292</t>
  </si>
  <si>
    <t>106</t>
  </si>
  <si>
    <t>231 561</t>
  </si>
  <si>
    <t>Vidlice s okem křížová</t>
  </si>
  <si>
    <t>1561263739</t>
  </si>
  <si>
    <t>107</t>
  </si>
  <si>
    <t>165 622</t>
  </si>
  <si>
    <t>Proudová svorka lisovaná</t>
  </si>
  <si>
    <t>-28275776</t>
  </si>
  <si>
    <t>108</t>
  </si>
  <si>
    <t>167 617</t>
  </si>
  <si>
    <t>Proudová svorka</t>
  </si>
  <si>
    <t>521320249</t>
  </si>
  <si>
    <t>109</t>
  </si>
  <si>
    <t>167 619</t>
  </si>
  <si>
    <t>-1885466978</t>
  </si>
  <si>
    <t>110</t>
  </si>
  <si>
    <t>167 625</t>
  </si>
  <si>
    <t>-1735059690</t>
  </si>
  <si>
    <t>111</t>
  </si>
  <si>
    <t>167 630</t>
  </si>
  <si>
    <t>Proudová svorka rozebíratelná</t>
  </si>
  <si>
    <t>1570984273</t>
  </si>
  <si>
    <t>112</t>
  </si>
  <si>
    <t>321 326</t>
  </si>
  <si>
    <t>Přístrojová svorka</t>
  </si>
  <si>
    <t>-342418144</t>
  </si>
  <si>
    <t>113</t>
  </si>
  <si>
    <t>521 506</t>
  </si>
  <si>
    <t>Ochranná tyč</t>
  </si>
  <si>
    <t>-1918264526</t>
  </si>
  <si>
    <t>114</t>
  </si>
  <si>
    <t>B161002A02</t>
  </si>
  <si>
    <t>Tlumič vibrací+spirála</t>
  </si>
  <si>
    <t>-2001566176</t>
  </si>
  <si>
    <t>115</t>
  </si>
  <si>
    <t>B161002A01</t>
  </si>
  <si>
    <t>-1758615394</t>
  </si>
  <si>
    <t>116</t>
  </si>
  <si>
    <t>F03228-42A09KB</t>
  </si>
  <si>
    <t>73020716</t>
  </si>
  <si>
    <t>117</t>
  </si>
  <si>
    <t>B107033</t>
  </si>
  <si>
    <t>Závaží</t>
  </si>
  <si>
    <t>-1565350994</t>
  </si>
  <si>
    <t>118</t>
  </si>
  <si>
    <t>235 119</t>
  </si>
  <si>
    <t>-1922875163</t>
  </si>
  <si>
    <t>119</t>
  </si>
  <si>
    <t>LTA 144 180/06lis</t>
  </si>
  <si>
    <t>Nosná svorka spirálová</t>
  </si>
  <si>
    <t>-2033881073</t>
  </si>
  <si>
    <t>120</t>
  </si>
  <si>
    <t>F03140-52A01</t>
  </si>
  <si>
    <t>Zemnící můstek</t>
  </si>
  <si>
    <t>-1836362644</t>
  </si>
  <si>
    <t>121</t>
  </si>
  <si>
    <t>060501.01</t>
  </si>
  <si>
    <t>-644119656</t>
  </si>
  <si>
    <t>122</t>
  </si>
  <si>
    <t>2982336</t>
  </si>
  <si>
    <t>Spoj materiál M12x40 (A2)</t>
  </si>
  <si>
    <t>-1950717460</t>
  </si>
  <si>
    <t>123</t>
  </si>
  <si>
    <t>2982456</t>
  </si>
  <si>
    <t>Spoj. materiál M16x50 (A2)</t>
  </si>
  <si>
    <t>2063619332</t>
  </si>
  <si>
    <t>124</t>
  </si>
  <si>
    <t>B853002A06</t>
  </si>
  <si>
    <t>Tlumič vibrací</t>
  </si>
  <si>
    <t>1835363493</t>
  </si>
  <si>
    <t>125</t>
  </si>
  <si>
    <t>B853002A01</t>
  </si>
  <si>
    <t>-1176904044</t>
  </si>
  <si>
    <t>126</t>
  </si>
  <si>
    <t>F16049A03</t>
  </si>
  <si>
    <t>Dvojitá vidlice</t>
  </si>
  <si>
    <t>-1980676674</t>
  </si>
  <si>
    <t>127</t>
  </si>
  <si>
    <t>8413313</t>
  </si>
  <si>
    <t>2083747012</t>
  </si>
  <si>
    <t>1508431337</t>
  </si>
  <si>
    <t>Dvojité oko přímé</t>
  </si>
  <si>
    <t>-2123723060</t>
  </si>
  <si>
    <t>129</t>
  </si>
  <si>
    <t>F13804A01</t>
  </si>
  <si>
    <t>Kotevní zemnící svorka</t>
  </si>
  <si>
    <t>-1218197672</t>
  </si>
  <si>
    <t>130</t>
  </si>
  <si>
    <t>F02686A02</t>
  </si>
  <si>
    <t>Očnice</t>
  </si>
  <si>
    <t>-2130723498</t>
  </si>
  <si>
    <t>131</t>
  </si>
  <si>
    <t>AW225153s</t>
  </si>
  <si>
    <t>Kotevní spirála</t>
  </si>
  <si>
    <t>-1299029381</t>
  </si>
  <si>
    <t>132</t>
  </si>
  <si>
    <t>RW148200lis</t>
  </si>
  <si>
    <t>Ochranná spirála</t>
  </si>
  <si>
    <t>980374269</t>
  </si>
  <si>
    <t>133</t>
  </si>
  <si>
    <t>B832001KB.A12/B14</t>
  </si>
  <si>
    <t>-394692543</t>
  </si>
  <si>
    <t>134</t>
  </si>
  <si>
    <t>F11060-20A09</t>
  </si>
  <si>
    <t>Stožárová příchytka</t>
  </si>
  <si>
    <t>-266246467</t>
  </si>
  <si>
    <t>135</t>
  </si>
  <si>
    <t>F11060-02A09</t>
  </si>
  <si>
    <t>Vložka</t>
  </si>
  <si>
    <t>-1790913616</t>
  </si>
  <si>
    <t>136</t>
  </si>
  <si>
    <t>235 118.4_1</t>
  </si>
  <si>
    <t>-315166182</t>
  </si>
  <si>
    <t>137</t>
  </si>
  <si>
    <t>235 119_1</t>
  </si>
  <si>
    <t>1458321072</t>
  </si>
  <si>
    <t>138</t>
  </si>
  <si>
    <t>235 543_1</t>
  </si>
  <si>
    <t>1163163939</t>
  </si>
  <si>
    <t>139</t>
  </si>
  <si>
    <t>162 800.3</t>
  </si>
  <si>
    <t>Adaptér</t>
  </si>
  <si>
    <t>1818252641</t>
  </si>
  <si>
    <t>140</t>
  </si>
  <si>
    <t>214 161</t>
  </si>
  <si>
    <t>Palička s okem</t>
  </si>
  <si>
    <t>716687451</t>
  </si>
  <si>
    <t>141</t>
  </si>
  <si>
    <t>214 161.1</t>
  </si>
  <si>
    <t>-362981847</t>
  </si>
  <si>
    <t>142</t>
  </si>
  <si>
    <t>162 958/A14B2</t>
  </si>
  <si>
    <t>Zemnící svorka pevná</t>
  </si>
  <si>
    <t>463129389</t>
  </si>
  <si>
    <t>143</t>
  </si>
  <si>
    <t>162 910</t>
  </si>
  <si>
    <t>Nosná uzemňovací svorka pevná</t>
  </si>
  <si>
    <t>-387019718</t>
  </si>
  <si>
    <t>144</t>
  </si>
  <si>
    <t>162 843A13/B4</t>
  </si>
  <si>
    <t>1110382116</t>
  </si>
  <si>
    <t>145</t>
  </si>
  <si>
    <t>167 062/A4B3</t>
  </si>
  <si>
    <t>1515154270</t>
  </si>
  <si>
    <t>146</t>
  </si>
  <si>
    <t>F13818A03</t>
  </si>
  <si>
    <t>Nosný kozlík</t>
  </si>
  <si>
    <t>-1467746677</t>
  </si>
  <si>
    <t>147</t>
  </si>
  <si>
    <t>F10821/2</t>
  </si>
  <si>
    <t>-856423801</t>
  </si>
  <si>
    <t>148</t>
  </si>
  <si>
    <t>VZL 50/435</t>
  </si>
  <si>
    <t>Tyčový izolátor</t>
  </si>
  <si>
    <t>-196110450</t>
  </si>
  <si>
    <t>231 547</t>
  </si>
  <si>
    <t>Prodlužovací vidlice</t>
  </si>
  <si>
    <t>-738825786</t>
  </si>
  <si>
    <t>150</t>
  </si>
  <si>
    <t>B181001A05</t>
  </si>
  <si>
    <t>Tabulový plašič ptáku</t>
  </si>
  <si>
    <t>-945595001</t>
  </si>
  <si>
    <t>151</t>
  </si>
  <si>
    <t>B181001A01</t>
  </si>
  <si>
    <t>-1456081272</t>
  </si>
  <si>
    <t>152</t>
  </si>
  <si>
    <t>B133004A03.2</t>
  </si>
  <si>
    <t>Kulová značka</t>
  </si>
  <si>
    <t>-856438068</t>
  </si>
  <si>
    <t>153</t>
  </si>
  <si>
    <t>RW 165100lis</t>
  </si>
  <si>
    <t>Ochranní spirála</t>
  </si>
  <si>
    <t>2133154042</t>
  </si>
  <si>
    <t>154</t>
  </si>
  <si>
    <t>215 130</t>
  </si>
  <si>
    <t>1240805854</t>
  </si>
  <si>
    <t>155</t>
  </si>
  <si>
    <t>B118203A01_1</t>
  </si>
  <si>
    <t>632849321</t>
  </si>
  <si>
    <t>156</t>
  </si>
  <si>
    <t>F3140-52/6</t>
  </si>
  <si>
    <t>Zemnící mustek Al 120</t>
  </si>
  <si>
    <t>-342916272</t>
  </si>
  <si>
    <t>157</t>
  </si>
  <si>
    <t>MS_7</t>
  </si>
  <si>
    <t xml:space="preserve">Farba pro letecké značení - podkladová  PILOT QD PRIMER 4m2/kg (+20%)</t>
  </si>
  <si>
    <t>1790540073</t>
  </si>
  <si>
    <t>158</t>
  </si>
  <si>
    <t>MS_8</t>
  </si>
  <si>
    <t xml:space="preserve">Farba pro letecké značení - Trafic white 9016  4m2/kg (+20%)</t>
  </si>
  <si>
    <t>-1229086724</t>
  </si>
  <si>
    <t>159</t>
  </si>
  <si>
    <t>MS_9</t>
  </si>
  <si>
    <t>Farba pro letecké značení - Trafic red 3020 4m2/kg (+20%)</t>
  </si>
  <si>
    <t>2098345917</t>
  </si>
  <si>
    <t>188</t>
  </si>
  <si>
    <t>MS_10</t>
  </si>
  <si>
    <t>Ředidlo Thinner no.7</t>
  </si>
  <si>
    <t>652787332</t>
  </si>
  <si>
    <t>M_01</t>
  </si>
  <si>
    <t>Materiál - vodiče</t>
  </si>
  <si>
    <t>160</t>
  </si>
  <si>
    <t>11ST06d/o1</t>
  </si>
  <si>
    <t>Kombinovaná bezpečnostní tabulka</t>
  </si>
  <si>
    <t>64123936</t>
  </si>
  <si>
    <t>161</t>
  </si>
  <si>
    <t>11-ST35</t>
  </si>
  <si>
    <t>Bezpečnostní tabulka</t>
  </si>
  <si>
    <t>-1200555497</t>
  </si>
  <si>
    <t>162</t>
  </si>
  <si>
    <t>ED 06-4-0457</t>
  </si>
  <si>
    <t>Tabulka sledu fází</t>
  </si>
  <si>
    <t>-2076834603</t>
  </si>
  <si>
    <t>163</t>
  </si>
  <si>
    <t>FeZn 30x4 mm</t>
  </si>
  <si>
    <t>Zemnící pásek</t>
  </si>
  <si>
    <t>-517707309</t>
  </si>
  <si>
    <t>164</t>
  </si>
  <si>
    <t>SR 02 (M8)</t>
  </si>
  <si>
    <t>Odboční spojovací svorka</t>
  </si>
  <si>
    <t>-1352184208</t>
  </si>
  <si>
    <t>165</t>
  </si>
  <si>
    <t>M_1</t>
  </si>
  <si>
    <t>Spojovací materiál</t>
  </si>
  <si>
    <t>-331203904</t>
  </si>
  <si>
    <t>O</t>
  </si>
  <si>
    <t>Odpady</t>
  </si>
  <si>
    <t>166</t>
  </si>
  <si>
    <t>460120019</t>
  </si>
  <si>
    <t>Ostatní zemní práce při stavbě nadzemních vedení naložení výkopku strojně, z hornin třídy 1 až 4</t>
  </si>
  <si>
    <t>186867658</t>
  </si>
  <si>
    <t>5701</t>
  </si>
  <si>
    <t>167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</si>
  <si>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</si>
  <si>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</si>
  <si>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1471144539</t>
  </si>
  <si>
    <t>168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</si>
  <si>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</si>
  <si>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</si>
  <si>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1071363357</t>
  </si>
  <si>
    <t>5701*20</t>
  </si>
  <si>
    <t>169</t>
  </si>
  <si>
    <t>O_5</t>
  </si>
  <si>
    <t>Poplatek sa uskladnení zeminy - zemník</t>
  </si>
  <si>
    <t>-193553865</t>
  </si>
  <si>
    <t>170</t>
  </si>
  <si>
    <t>460600061</t>
  </si>
  <si>
    <t>Přemístění (odvoz) horniny, suti a vybouraných hmot odvoz suti a vybouraných hmot do 1 km - betón</t>
  </si>
  <si>
    <t>-642498115</t>
  </si>
  <si>
    <t>POV; Technická zpráva odst. 8.2</t>
  </si>
  <si>
    <t>620,4*2,2</t>
  </si>
  <si>
    <t>171</t>
  </si>
  <si>
    <t>460600071</t>
  </si>
  <si>
    <t>Přemístění (odvoz) horniny, suti a vybouraných hmot odvoz suti a vybouraných hmot Příplatek k ceně za každý další i započatý 1 km</t>
  </si>
  <si>
    <t>-2034448065</t>
  </si>
  <si>
    <t>620,4*2,2*20</t>
  </si>
  <si>
    <t>172</t>
  </si>
  <si>
    <t>O_2</t>
  </si>
  <si>
    <t>Poplatek za uložení bet. suti</t>
  </si>
  <si>
    <t>272785979</t>
  </si>
  <si>
    <t>173</t>
  </si>
  <si>
    <t>460600061_1</t>
  </si>
  <si>
    <t>Přemístění (odvoz) horniny, suti a vybouraných hmot odvoz suti a vybouraných hmot do 1 km - izolátory</t>
  </si>
  <si>
    <t>1436509456</t>
  </si>
  <si>
    <t>32,2</t>
  </si>
  <si>
    <t>174</t>
  </si>
  <si>
    <t>460600071_1</t>
  </si>
  <si>
    <t>-814004893</t>
  </si>
  <si>
    <t>32,2*20</t>
  </si>
  <si>
    <t>175</t>
  </si>
  <si>
    <t>O_1</t>
  </si>
  <si>
    <t>Poplatek za uložení izolátoru</t>
  </si>
  <si>
    <t>362987601</t>
  </si>
  <si>
    <t>176</t>
  </si>
  <si>
    <t>460600061_2</t>
  </si>
  <si>
    <t>Přemístění (odvoz) horniny, suti a vybouraných hmot odvoz suti a vybouraných hmot do 1 km - armatury</t>
  </si>
  <si>
    <t>964300358</t>
  </si>
  <si>
    <t>9,6</t>
  </si>
  <si>
    <t>177</t>
  </si>
  <si>
    <t>460600071_2</t>
  </si>
  <si>
    <t>-219268434</t>
  </si>
  <si>
    <t>9,6*20</t>
  </si>
  <si>
    <t>178</t>
  </si>
  <si>
    <t>997013511_3</t>
  </si>
  <si>
    <t>Odvoz suti a vybouraných hmot z meziskládky na skládku do 1 km s naložením a se složením - obaly z barev</t>
  </si>
  <si>
    <t>2058014894</t>
  </si>
  <si>
    <t>15/1000</t>
  </si>
  <si>
    <t>179</t>
  </si>
  <si>
    <t>460600071_3</t>
  </si>
  <si>
    <t>Příplatek k odvozu suti a vybouraných hmot za každý další 1 km (10km)</t>
  </si>
  <si>
    <t>1093890589</t>
  </si>
  <si>
    <t>15/1000*20</t>
  </si>
  <si>
    <t>180</t>
  </si>
  <si>
    <t>O_3</t>
  </si>
  <si>
    <t>Poplatek za uložení stavebního odpadu na skládce (skládkovné) z keramických materiálů</t>
  </si>
  <si>
    <t>590708948</t>
  </si>
  <si>
    <t>181</t>
  </si>
  <si>
    <t>997013511_4</t>
  </si>
  <si>
    <t>Odvoz suti a vybouraných hmot z meziskládky na skládku do 1 km s naložením a se složením - plast (brvna)</t>
  </si>
  <si>
    <t>-631295555</t>
  </si>
  <si>
    <t>22,6</t>
  </si>
  <si>
    <t>182</t>
  </si>
  <si>
    <t>460600071_4</t>
  </si>
  <si>
    <t>1588139431</t>
  </si>
  <si>
    <t>22,6*20</t>
  </si>
  <si>
    <t>183</t>
  </si>
  <si>
    <t>O_4</t>
  </si>
  <si>
    <t>Poplatek za uložení stavebního odpadu na skládce (skládkovné) z plastových materiálů</t>
  </si>
  <si>
    <t>1235515956</t>
  </si>
  <si>
    <t>SO26</t>
  </si>
  <si>
    <t>Optický kabel</t>
  </si>
  <si>
    <t>184</t>
  </si>
  <si>
    <t>SO_a</t>
  </si>
  <si>
    <t>Rozvodna Telč -práce</t>
  </si>
  <si>
    <t>522677334</t>
  </si>
  <si>
    <t>SO 26; Výkaz výměr</t>
  </si>
  <si>
    <t>185</t>
  </si>
  <si>
    <t>SO_b</t>
  </si>
  <si>
    <t>Rozvodna Telč - materiál</t>
  </si>
  <si>
    <t>1663519598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</si>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</sst>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03_03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V5522 - Výměna vedení - 2020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21. 6. 2020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E.ON Distribuce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Edwin Bohemia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Ing. Marečová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75</v>
      </c>
      <c r="BT54" s="109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110" t="s">
        <v>79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'03_03 - V5522 - Výměna ve...'!J28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'03_03 - V5522 - Výměna ve...'!P84</f>
        <v>0</v>
      </c>
      <c r="AV55" s="119">
        <f>'03_03 - V5522 - Výměna ve...'!J31</f>
        <v>0</v>
      </c>
      <c r="AW55" s="119">
        <f>'03_03 - V5522 - Výměna ve...'!J32</f>
        <v>0</v>
      </c>
      <c r="AX55" s="119">
        <f>'03_03 - V5522 - Výměna ve...'!J33</f>
        <v>0</v>
      </c>
      <c r="AY55" s="119">
        <f>'03_03 - V5522 - Výměna ve...'!J34</f>
        <v>0</v>
      </c>
      <c r="AZ55" s="119">
        <f>'03_03 - V5522 - Výměna ve...'!F31</f>
        <v>0</v>
      </c>
      <c r="BA55" s="119">
        <f>'03_03 - V5522 - Výměna ve...'!F32</f>
        <v>0</v>
      </c>
      <c r="BB55" s="119">
        <f>'03_03 - V5522 - Výměna ve...'!F33</f>
        <v>0</v>
      </c>
      <c r="BC55" s="119">
        <f>'03_03 - V5522 - Výměna ve...'!F34</f>
        <v>0</v>
      </c>
      <c r="BD55" s="121">
        <f>'03_03 - V5522 - Výměna ve...'!F35</f>
        <v>0</v>
      </c>
      <c r="BE55" s="7"/>
      <c r="BT55" s="122" t="s">
        <v>81</v>
      </c>
      <c r="BU55" s="122" t="s">
        <v>82</v>
      </c>
      <c r="BV55" s="122" t="s">
        <v>77</v>
      </c>
      <c r="BW55" s="122" t="s">
        <v>5</v>
      </c>
      <c r="BX55" s="122" t="s">
        <v>78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7KtlmUSSKLsklVEp4bOsh+L+++2dFclt2G0RBbPeUCdAJHzB9G1tfRM7PlvtuS2nXn6tXnrXSzkgQsegSPv4hw==" hashValue="XlT0yIKhgteor0qoDkzL7I/c/42aHxpbS+vz/2cbsgbnkQUchTCUUvie/4gk3W0Z07dlUdJNjJ3wf96Ag9sBx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_03 - V5522 - Výměna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20"/>
      <c r="AT3" s="17" t="s">
        <v>83</v>
      </c>
    </row>
    <row r="4" s="1" customFormat="1" ht="24.96" customHeight="1">
      <c r="B4" s="20"/>
      <c r="D4" s="127" t="s">
        <v>84</v>
      </c>
      <c r="I4" s="123"/>
      <c r="L4" s="20"/>
      <c r="M4" s="128" t="s">
        <v>10</v>
      </c>
      <c r="AT4" s="17" t="s">
        <v>4</v>
      </c>
    </row>
    <row r="5" s="1" customFormat="1" ht="6.96" customHeight="1">
      <c r="B5" s="20"/>
      <c r="I5" s="123"/>
      <c r="L5" s="20"/>
    </row>
    <row r="6" s="2" customFormat="1" ht="12" customHeight="1">
      <c r="A6" s="38"/>
      <c r="B6" s="44"/>
      <c r="C6" s="38"/>
      <c r="D6" s="129" t="s">
        <v>16</v>
      </c>
      <c r="E6" s="38"/>
      <c r="F6" s="38"/>
      <c r="G6" s="38"/>
      <c r="H6" s="38"/>
      <c r="I6" s="130"/>
      <c r="J6" s="38"/>
      <c r="K6" s="38"/>
      <c r="L6" s="131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2" t="s">
        <v>17</v>
      </c>
      <c r="F7" s="38"/>
      <c r="G7" s="38"/>
      <c r="H7" s="38"/>
      <c r="I7" s="130"/>
      <c r="J7" s="38"/>
      <c r="K7" s="38"/>
      <c r="L7" s="131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130"/>
      <c r="J8" s="38"/>
      <c r="K8" s="38"/>
      <c r="L8" s="13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9" t="s">
        <v>18</v>
      </c>
      <c r="E9" s="38"/>
      <c r="F9" s="133" t="s">
        <v>19</v>
      </c>
      <c r="G9" s="38"/>
      <c r="H9" s="38"/>
      <c r="I9" s="134" t="s">
        <v>20</v>
      </c>
      <c r="J9" s="133" t="s">
        <v>19</v>
      </c>
      <c r="K9" s="38"/>
      <c r="L9" s="13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9" t="s">
        <v>21</v>
      </c>
      <c r="E10" s="38"/>
      <c r="F10" s="133" t="s">
        <v>22</v>
      </c>
      <c r="G10" s="38"/>
      <c r="H10" s="38"/>
      <c r="I10" s="134" t="s">
        <v>23</v>
      </c>
      <c r="J10" s="135" t="str">
        <f>'Rekapitulace stavby'!AN8</f>
        <v>21. 6. 2020</v>
      </c>
      <c r="K10" s="38"/>
      <c r="L10" s="13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130"/>
      <c r="J11" s="38"/>
      <c r="K11" s="38"/>
      <c r="L11" s="13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9" t="s">
        <v>25</v>
      </c>
      <c r="E12" s="38"/>
      <c r="F12" s="38"/>
      <c r="G12" s="38"/>
      <c r="H12" s="38"/>
      <c r="I12" s="134" t="s">
        <v>26</v>
      </c>
      <c r="J12" s="133" t="s">
        <v>27</v>
      </c>
      <c r="K12" s="38"/>
      <c r="L12" s="13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3" t="s">
        <v>28</v>
      </c>
      <c r="F13" s="38"/>
      <c r="G13" s="38"/>
      <c r="H13" s="38"/>
      <c r="I13" s="134" t="s">
        <v>29</v>
      </c>
      <c r="J13" s="133" t="s">
        <v>30</v>
      </c>
      <c r="K13" s="38"/>
      <c r="L13" s="13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130"/>
      <c r="J14" s="38"/>
      <c r="K14" s="38"/>
      <c r="L14" s="13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9" t="s">
        <v>31</v>
      </c>
      <c r="E15" s="38"/>
      <c r="F15" s="38"/>
      <c r="G15" s="38"/>
      <c r="H15" s="38"/>
      <c r="I15" s="134" t="s">
        <v>26</v>
      </c>
      <c r="J15" s="33" t="str">
        <f>'Rekapitulace stavby'!AN13</f>
        <v>Vyplň údaj</v>
      </c>
      <c r="K15" s="38"/>
      <c r="L15" s="13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3"/>
      <c r="G16" s="133"/>
      <c r="H16" s="133"/>
      <c r="I16" s="134" t="s">
        <v>29</v>
      </c>
      <c r="J16" s="33" t="str">
        <f>'Rekapitulace stavby'!AN14</f>
        <v>Vyplň údaj</v>
      </c>
      <c r="K16" s="38"/>
      <c r="L16" s="13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130"/>
      <c r="J17" s="38"/>
      <c r="K17" s="38"/>
      <c r="L17" s="13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9" t="s">
        <v>33</v>
      </c>
      <c r="E18" s="38"/>
      <c r="F18" s="38"/>
      <c r="G18" s="38"/>
      <c r="H18" s="38"/>
      <c r="I18" s="134" t="s">
        <v>26</v>
      </c>
      <c r="J18" s="133" t="s">
        <v>34</v>
      </c>
      <c r="K18" s="38"/>
      <c r="L18" s="13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">
        <v>35</v>
      </c>
      <c r="F19" s="38"/>
      <c r="G19" s="38"/>
      <c r="H19" s="38"/>
      <c r="I19" s="134" t="s">
        <v>29</v>
      </c>
      <c r="J19" s="133" t="s">
        <v>36</v>
      </c>
      <c r="K19" s="38"/>
      <c r="L19" s="13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30"/>
      <c r="J20" s="38"/>
      <c r="K20" s="38"/>
      <c r="L20" s="13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9" t="s">
        <v>38</v>
      </c>
      <c r="E21" s="38"/>
      <c r="F21" s="38"/>
      <c r="G21" s="38"/>
      <c r="H21" s="38"/>
      <c r="I21" s="134" t="s">
        <v>26</v>
      </c>
      <c r="J21" s="133" t="s">
        <v>19</v>
      </c>
      <c r="K21" s="38"/>
      <c r="L21" s="13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3" t="s">
        <v>39</v>
      </c>
      <c r="F22" s="38"/>
      <c r="G22" s="38"/>
      <c r="H22" s="38"/>
      <c r="I22" s="134" t="s">
        <v>29</v>
      </c>
      <c r="J22" s="133" t="s">
        <v>19</v>
      </c>
      <c r="K22" s="38"/>
      <c r="L22" s="13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30"/>
      <c r="J23" s="38"/>
      <c r="K23" s="38"/>
      <c r="L23" s="13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9" t="s">
        <v>40</v>
      </c>
      <c r="E24" s="38"/>
      <c r="F24" s="38"/>
      <c r="G24" s="38"/>
      <c r="H24" s="38"/>
      <c r="I24" s="130"/>
      <c r="J24" s="38"/>
      <c r="K24" s="38"/>
      <c r="L24" s="13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6"/>
      <c r="B25" s="137"/>
      <c r="C25" s="136"/>
      <c r="D25" s="136"/>
      <c r="E25" s="138" t="s">
        <v>41</v>
      </c>
      <c r="F25" s="138"/>
      <c r="G25" s="138"/>
      <c r="H25" s="138"/>
      <c r="I25" s="139"/>
      <c r="J25" s="136"/>
      <c r="K25" s="136"/>
      <c r="L25" s="140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30"/>
      <c r="J26" s="38"/>
      <c r="K26" s="38"/>
      <c r="L26" s="13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1"/>
      <c r="E27" s="141"/>
      <c r="F27" s="141"/>
      <c r="G27" s="141"/>
      <c r="H27" s="141"/>
      <c r="I27" s="142"/>
      <c r="J27" s="141"/>
      <c r="K27" s="141"/>
      <c r="L27" s="131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3" t="s">
        <v>42</v>
      </c>
      <c r="E28" s="38"/>
      <c r="F28" s="38"/>
      <c r="G28" s="38"/>
      <c r="H28" s="38"/>
      <c r="I28" s="130"/>
      <c r="J28" s="144">
        <f>ROUND(J84, 2)</f>
        <v>0</v>
      </c>
      <c r="K28" s="38"/>
      <c r="L28" s="13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2"/>
      <c r="J29" s="141"/>
      <c r="K29" s="141"/>
      <c r="L29" s="13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5" t="s">
        <v>44</v>
      </c>
      <c r="G30" s="38"/>
      <c r="H30" s="38"/>
      <c r="I30" s="146" t="s">
        <v>43</v>
      </c>
      <c r="J30" s="145" t="s">
        <v>45</v>
      </c>
      <c r="K30" s="38"/>
      <c r="L30" s="13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46</v>
      </c>
      <c r="E31" s="129" t="s">
        <v>47</v>
      </c>
      <c r="F31" s="148">
        <f>ROUND((SUM(BE84:BE574)),  2)</f>
        <v>0</v>
      </c>
      <c r="G31" s="38"/>
      <c r="H31" s="38"/>
      <c r="I31" s="149">
        <v>0.20999999999999999</v>
      </c>
      <c r="J31" s="148">
        <f>ROUND(((SUM(BE84:BE574))*I31),  2)</f>
        <v>0</v>
      </c>
      <c r="K31" s="38"/>
      <c r="L31" s="13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9" t="s">
        <v>48</v>
      </c>
      <c r="F32" s="148">
        <f>ROUND((SUM(BF84:BF574)),  2)</f>
        <v>0</v>
      </c>
      <c r="G32" s="38"/>
      <c r="H32" s="38"/>
      <c r="I32" s="149">
        <v>0.14999999999999999</v>
      </c>
      <c r="J32" s="148">
        <f>ROUND(((SUM(BF84:BF574))*I32),  2)</f>
        <v>0</v>
      </c>
      <c r="K32" s="38"/>
      <c r="L32" s="13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9" t="s">
        <v>49</v>
      </c>
      <c r="F33" s="148">
        <f>ROUND((SUM(BG84:BG574)),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13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9" t="s">
        <v>50</v>
      </c>
      <c r="F34" s="148">
        <f>ROUND((SUM(BH84:BH574)),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13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9" t="s">
        <v>51</v>
      </c>
      <c r="F35" s="148">
        <f>ROUND((SUM(BI84:BI574)),  2)</f>
        <v>0</v>
      </c>
      <c r="G35" s="38"/>
      <c r="H35" s="38"/>
      <c r="I35" s="149">
        <v>0</v>
      </c>
      <c r="J35" s="148">
        <f>0</f>
        <v>0</v>
      </c>
      <c r="K35" s="38"/>
      <c r="L35" s="13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130"/>
      <c r="J36" s="38"/>
      <c r="K36" s="38"/>
      <c r="L36" s="13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52</v>
      </c>
      <c r="E37" s="152"/>
      <c r="F37" s="152"/>
      <c r="G37" s="153" t="s">
        <v>53</v>
      </c>
      <c r="H37" s="154" t="s">
        <v>54</v>
      </c>
      <c r="I37" s="155"/>
      <c r="J37" s="156">
        <f>SUM(J28:J35)</f>
        <v>0</v>
      </c>
      <c r="K37" s="157"/>
      <c r="L37" s="13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8"/>
      <c r="C38" s="159"/>
      <c r="D38" s="159"/>
      <c r="E38" s="159"/>
      <c r="F38" s="159"/>
      <c r="G38" s="159"/>
      <c r="H38" s="159"/>
      <c r="I38" s="160"/>
      <c r="J38" s="159"/>
      <c r="K38" s="159"/>
      <c r="L38" s="13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131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85</v>
      </c>
      <c r="D43" s="40"/>
      <c r="E43" s="40"/>
      <c r="F43" s="40"/>
      <c r="G43" s="40"/>
      <c r="H43" s="40"/>
      <c r="I43" s="130"/>
      <c r="J43" s="40"/>
      <c r="K43" s="40"/>
      <c r="L43" s="131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130"/>
      <c r="J44" s="40"/>
      <c r="K44" s="40"/>
      <c r="L44" s="131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130"/>
      <c r="J45" s="40"/>
      <c r="K45" s="40"/>
      <c r="L45" s="131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V5522 - Výměna vedení - 2020</v>
      </c>
      <c r="F46" s="40"/>
      <c r="G46" s="40"/>
      <c r="H46" s="40"/>
      <c r="I46" s="130"/>
      <c r="J46" s="40"/>
      <c r="K46" s="40"/>
      <c r="L46" s="13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130"/>
      <c r="J47" s="40"/>
      <c r="K47" s="40"/>
      <c r="L47" s="13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134" t="s">
        <v>23</v>
      </c>
      <c r="J48" s="72" t="str">
        <f>IF(J10="","",J10)</f>
        <v>21. 6. 2020</v>
      </c>
      <c r="K48" s="40"/>
      <c r="L48" s="13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130"/>
      <c r="J49" s="40"/>
      <c r="K49" s="40"/>
      <c r="L49" s="13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5.65" customHeight="1">
      <c r="A50" s="38"/>
      <c r="B50" s="39"/>
      <c r="C50" s="32" t="s">
        <v>25</v>
      </c>
      <c r="D50" s="40"/>
      <c r="E50" s="40"/>
      <c r="F50" s="27" t="str">
        <f>E13</f>
        <v>E.ON Distribuce a.s.</v>
      </c>
      <c r="G50" s="40"/>
      <c r="H50" s="40"/>
      <c r="I50" s="134" t="s">
        <v>33</v>
      </c>
      <c r="J50" s="36" t="str">
        <f>E19</f>
        <v>Edwin Bohemia s.r.o.</v>
      </c>
      <c r="K50" s="40"/>
      <c r="L50" s="13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31</v>
      </c>
      <c r="D51" s="40"/>
      <c r="E51" s="40"/>
      <c r="F51" s="27" t="str">
        <f>IF(E16="","",E16)</f>
        <v>Vyplň údaj</v>
      </c>
      <c r="G51" s="40"/>
      <c r="H51" s="40"/>
      <c r="I51" s="134" t="s">
        <v>38</v>
      </c>
      <c r="J51" s="36" t="str">
        <f>E22</f>
        <v>Ing. Marečová</v>
      </c>
      <c r="K51" s="40"/>
      <c r="L51" s="13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130"/>
      <c r="J52" s="40"/>
      <c r="K52" s="40"/>
      <c r="L52" s="13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64" t="s">
        <v>86</v>
      </c>
      <c r="D53" s="165"/>
      <c r="E53" s="165"/>
      <c r="F53" s="165"/>
      <c r="G53" s="165"/>
      <c r="H53" s="165"/>
      <c r="I53" s="166"/>
      <c r="J53" s="167" t="s">
        <v>87</v>
      </c>
      <c r="K53" s="165"/>
      <c r="L53" s="13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130"/>
      <c r="J54" s="40"/>
      <c r="K54" s="40"/>
      <c r="L54" s="13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68" t="s">
        <v>74</v>
      </c>
      <c r="D55" s="40"/>
      <c r="E55" s="40"/>
      <c r="F55" s="40"/>
      <c r="G55" s="40"/>
      <c r="H55" s="40"/>
      <c r="I55" s="130"/>
      <c r="J55" s="102">
        <f>J84</f>
        <v>0</v>
      </c>
      <c r="K55" s="40"/>
      <c r="L55" s="13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88</v>
      </c>
    </row>
    <row r="56" s="9" customFormat="1" ht="24.96" customHeight="1">
      <c r="A56" s="9"/>
      <c r="B56" s="169"/>
      <c r="C56" s="170"/>
      <c r="D56" s="171" t="s">
        <v>89</v>
      </c>
      <c r="E56" s="172"/>
      <c r="F56" s="172"/>
      <c r="G56" s="172"/>
      <c r="H56" s="172"/>
      <c r="I56" s="173"/>
      <c r="J56" s="174">
        <f>J85</f>
        <v>0</v>
      </c>
      <c r="K56" s="170"/>
      <c r="L56" s="17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69"/>
      <c r="C57" s="170"/>
      <c r="D57" s="171" t="s">
        <v>90</v>
      </c>
      <c r="E57" s="172"/>
      <c r="F57" s="172"/>
      <c r="G57" s="172"/>
      <c r="H57" s="172"/>
      <c r="I57" s="173"/>
      <c r="J57" s="174">
        <f>J102</f>
        <v>0</v>
      </c>
      <c r="K57" s="170"/>
      <c r="L57" s="175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69"/>
      <c r="C58" s="170"/>
      <c r="D58" s="171" t="s">
        <v>91</v>
      </c>
      <c r="E58" s="172"/>
      <c r="F58" s="172"/>
      <c r="G58" s="172"/>
      <c r="H58" s="172"/>
      <c r="I58" s="173"/>
      <c r="J58" s="174">
        <f>J151</f>
        <v>0</v>
      </c>
      <c r="K58" s="170"/>
      <c r="L58" s="175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69"/>
      <c r="C59" s="170"/>
      <c r="D59" s="171" t="s">
        <v>92</v>
      </c>
      <c r="E59" s="172"/>
      <c r="F59" s="172"/>
      <c r="G59" s="172"/>
      <c r="H59" s="172"/>
      <c r="I59" s="173"/>
      <c r="J59" s="174">
        <f>J224</f>
        <v>0</v>
      </c>
      <c r="K59" s="170"/>
      <c r="L59" s="175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9" customFormat="1" ht="24.96" customHeight="1">
      <c r="A60" s="9"/>
      <c r="B60" s="169"/>
      <c r="C60" s="170"/>
      <c r="D60" s="171" t="s">
        <v>93</v>
      </c>
      <c r="E60" s="172"/>
      <c r="F60" s="172"/>
      <c r="G60" s="172"/>
      <c r="H60" s="172"/>
      <c r="I60" s="173"/>
      <c r="J60" s="174">
        <f>J241</f>
        <v>0</v>
      </c>
      <c r="K60" s="170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94</v>
      </c>
      <c r="E61" s="172"/>
      <c r="F61" s="172"/>
      <c r="G61" s="172"/>
      <c r="H61" s="172"/>
      <c r="I61" s="173"/>
      <c r="J61" s="174">
        <f>J322</f>
        <v>0</v>
      </c>
      <c r="K61" s="170"/>
      <c r="L61" s="175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9"/>
      <c r="C62" s="170"/>
      <c r="D62" s="171" t="s">
        <v>95</v>
      </c>
      <c r="E62" s="172"/>
      <c r="F62" s="172"/>
      <c r="G62" s="172"/>
      <c r="H62" s="172"/>
      <c r="I62" s="173"/>
      <c r="J62" s="174">
        <f>J400</f>
        <v>0</v>
      </c>
      <c r="K62" s="170"/>
      <c r="L62" s="17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9"/>
      <c r="C63" s="170"/>
      <c r="D63" s="171" t="s">
        <v>96</v>
      </c>
      <c r="E63" s="172"/>
      <c r="F63" s="172"/>
      <c r="G63" s="172"/>
      <c r="H63" s="172"/>
      <c r="I63" s="173"/>
      <c r="J63" s="174">
        <f>J407</f>
        <v>0</v>
      </c>
      <c r="K63" s="170"/>
      <c r="L63" s="17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9"/>
      <c r="C64" s="170"/>
      <c r="D64" s="171" t="s">
        <v>97</v>
      </c>
      <c r="E64" s="172"/>
      <c r="F64" s="172"/>
      <c r="G64" s="172"/>
      <c r="H64" s="172"/>
      <c r="I64" s="173"/>
      <c r="J64" s="174">
        <f>J486</f>
        <v>0</v>
      </c>
      <c r="K64" s="170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9"/>
      <c r="C65" s="170"/>
      <c r="D65" s="171" t="s">
        <v>98</v>
      </c>
      <c r="E65" s="172"/>
      <c r="F65" s="172"/>
      <c r="G65" s="172"/>
      <c r="H65" s="172"/>
      <c r="I65" s="173"/>
      <c r="J65" s="174">
        <f>J493</f>
        <v>0</v>
      </c>
      <c r="K65" s="170"/>
      <c r="L65" s="17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9"/>
      <c r="C66" s="170"/>
      <c r="D66" s="171" t="s">
        <v>99</v>
      </c>
      <c r="E66" s="172"/>
      <c r="F66" s="172"/>
      <c r="G66" s="172"/>
      <c r="H66" s="172"/>
      <c r="I66" s="173"/>
      <c r="J66" s="174">
        <f>J566</f>
        <v>0</v>
      </c>
      <c r="K66" s="170"/>
      <c r="L66" s="17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130"/>
      <c r="J67" s="40"/>
      <c r="K67" s="40"/>
      <c r="L67" s="131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160"/>
      <c r="J68" s="60"/>
      <c r="K68" s="60"/>
      <c r="L68" s="131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163"/>
      <c r="J72" s="62"/>
      <c r="K72" s="62"/>
      <c r="L72" s="131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100</v>
      </c>
      <c r="D73" s="40"/>
      <c r="E73" s="40"/>
      <c r="F73" s="40"/>
      <c r="G73" s="40"/>
      <c r="H73" s="40"/>
      <c r="I73" s="130"/>
      <c r="J73" s="40"/>
      <c r="K73" s="40"/>
      <c r="L73" s="131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0"/>
      <c r="J74" s="40"/>
      <c r="K74" s="40"/>
      <c r="L74" s="131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130"/>
      <c r="J75" s="40"/>
      <c r="K75" s="40"/>
      <c r="L75" s="131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E7</f>
        <v>V5522 - Výměna vedení - 2020</v>
      </c>
      <c r="F76" s="40"/>
      <c r="G76" s="40"/>
      <c r="H76" s="40"/>
      <c r="I76" s="130"/>
      <c r="J76" s="40"/>
      <c r="K76" s="40"/>
      <c r="L76" s="131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30"/>
      <c r="J77" s="40"/>
      <c r="K77" s="40"/>
      <c r="L77" s="131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F10</f>
        <v xml:space="preserve"> </v>
      </c>
      <c r="G78" s="40"/>
      <c r="H78" s="40"/>
      <c r="I78" s="134" t="s">
        <v>23</v>
      </c>
      <c r="J78" s="72" t="str">
        <f>IF(J10="","",J10)</f>
        <v>21. 6. 2020</v>
      </c>
      <c r="K78" s="40"/>
      <c r="L78" s="131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30"/>
      <c r="J79" s="40"/>
      <c r="K79" s="40"/>
      <c r="L79" s="131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E13</f>
        <v>E.ON Distribuce a.s.</v>
      </c>
      <c r="G80" s="40"/>
      <c r="H80" s="40"/>
      <c r="I80" s="134" t="s">
        <v>33</v>
      </c>
      <c r="J80" s="36" t="str">
        <f>E19</f>
        <v>Edwin Bohemia s.r.o.</v>
      </c>
      <c r="K80" s="40"/>
      <c r="L80" s="131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IF(E16="","",E16)</f>
        <v>Vyplň údaj</v>
      </c>
      <c r="G81" s="40"/>
      <c r="H81" s="40"/>
      <c r="I81" s="134" t="s">
        <v>38</v>
      </c>
      <c r="J81" s="36" t="str">
        <f>E22</f>
        <v>Ing. Marečová</v>
      </c>
      <c r="K81" s="40"/>
      <c r="L81" s="131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130"/>
      <c r="J82" s="40"/>
      <c r="K82" s="40"/>
      <c r="L82" s="131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6"/>
      <c r="B83" s="177"/>
      <c r="C83" s="178" t="s">
        <v>101</v>
      </c>
      <c r="D83" s="179" t="s">
        <v>61</v>
      </c>
      <c r="E83" s="179" t="s">
        <v>57</v>
      </c>
      <c r="F83" s="179" t="s">
        <v>58</v>
      </c>
      <c r="G83" s="179" t="s">
        <v>102</v>
      </c>
      <c r="H83" s="179" t="s">
        <v>103</v>
      </c>
      <c r="I83" s="180" t="s">
        <v>104</v>
      </c>
      <c r="J83" s="179" t="s">
        <v>87</v>
      </c>
      <c r="K83" s="181" t="s">
        <v>105</v>
      </c>
      <c r="L83" s="182"/>
      <c r="M83" s="92" t="s">
        <v>19</v>
      </c>
      <c r="N83" s="93" t="s">
        <v>46</v>
      </c>
      <c r="O83" s="93" t="s">
        <v>106</v>
      </c>
      <c r="P83" s="93" t="s">
        <v>107</v>
      </c>
      <c r="Q83" s="93" t="s">
        <v>108</v>
      </c>
      <c r="R83" s="93" t="s">
        <v>109</v>
      </c>
      <c r="S83" s="93" t="s">
        <v>110</v>
      </c>
      <c r="T83" s="94" t="s">
        <v>111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8"/>
      <c r="B84" s="39"/>
      <c r="C84" s="99" t="s">
        <v>112</v>
      </c>
      <c r="D84" s="40"/>
      <c r="E84" s="40"/>
      <c r="F84" s="40"/>
      <c r="G84" s="40"/>
      <c r="H84" s="40"/>
      <c r="I84" s="130"/>
      <c r="J84" s="183">
        <f>BK84</f>
        <v>0</v>
      </c>
      <c r="K84" s="40"/>
      <c r="L84" s="44"/>
      <c r="M84" s="95"/>
      <c r="N84" s="184"/>
      <c r="O84" s="96"/>
      <c r="P84" s="185">
        <f>P85+P102+P151+P224+P241+P322+P400+P407+P486+P493+P566</f>
        <v>0</v>
      </c>
      <c r="Q84" s="96"/>
      <c r="R84" s="185">
        <f>R85+R102+R151+R224+R241+R322+R400+R407+R486+R493+R566</f>
        <v>15107.774859999998</v>
      </c>
      <c r="S84" s="96"/>
      <c r="T84" s="186">
        <f>T85+T102+T151+T224+T241+T322+T400+T407+T486+T493+T566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88</v>
      </c>
      <c r="BK84" s="187">
        <f>BK85+BK102+BK151+BK224+BK241+BK322+BK400+BK407+BK486+BK493+BK566</f>
        <v>0</v>
      </c>
    </row>
    <row r="85" s="11" customFormat="1" ht="25.92" customHeight="1">
      <c r="A85" s="11"/>
      <c r="B85" s="188"/>
      <c r="C85" s="189"/>
      <c r="D85" s="190" t="s">
        <v>75</v>
      </c>
      <c r="E85" s="191" t="s">
        <v>113</v>
      </c>
      <c r="F85" s="191" t="s">
        <v>114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SUM(P86:P101)</f>
        <v>0</v>
      </c>
      <c r="Q85" s="196"/>
      <c r="R85" s="197">
        <f>SUM(R86:R101)</f>
        <v>0</v>
      </c>
      <c r="S85" s="196"/>
      <c r="T85" s="198">
        <f>SUM(T86:T101)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9" t="s">
        <v>115</v>
      </c>
      <c r="AT85" s="200" t="s">
        <v>75</v>
      </c>
      <c r="AU85" s="200" t="s">
        <v>76</v>
      </c>
      <c r="AY85" s="199" t="s">
        <v>116</v>
      </c>
      <c r="BK85" s="201">
        <f>SUM(BK86:BK101)</f>
        <v>0</v>
      </c>
    </row>
    <row r="86" s="2" customFormat="1" ht="16.5" customHeight="1">
      <c r="A86" s="38"/>
      <c r="B86" s="39"/>
      <c r="C86" s="202" t="s">
        <v>81</v>
      </c>
      <c r="D86" s="202" t="s">
        <v>117</v>
      </c>
      <c r="E86" s="203" t="s">
        <v>118</v>
      </c>
      <c r="F86" s="204" t="s">
        <v>119</v>
      </c>
      <c r="G86" s="205" t="s">
        <v>120</v>
      </c>
      <c r="H86" s="206">
        <v>1</v>
      </c>
      <c r="I86" s="207"/>
      <c r="J86" s="208">
        <f>ROUND(I86*H86,2)</f>
        <v>0</v>
      </c>
      <c r="K86" s="204" t="s">
        <v>19</v>
      </c>
      <c r="L86" s="44"/>
      <c r="M86" s="209" t="s">
        <v>19</v>
      </c>
      <c r="N86" s="210" t="s">
        <v>47</v>
      </c>
      <c r="O86" s="8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3" t="s">
        <v>121</v>
      </c>
      <c r="AT86" s="213" t="s">
        <v>117</v>
      </c>
      <c r="AU86" s="213" t="s">
        <v>81</v>
      </c>
      <c r="AY86" s="17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7" t="s">
        <v>81</v>
      </c>
      <c r="BK86" s="214">
        <f>ROUND(I86*H86,2)</f>
        <v>0</v>
      </c>
      <c r="BL86" s="17" t="s">
        <v>121</v>
      </c>
      <c r="BM86" s="213" t="s">
        <v>122</v>
      </c>
    </row>
    <row r="87" s="12" customFormat="1">
      <c r="A87" s="12"/>
      <c r="B87" s="215"/>
      <c r="C87" s="216"/>
      <c r="D87" s="217" t="s">
        <v>123</v>
      </c>
      <c r="E87" s="218" t="s">
        <v>19</v>
      </c>
      <c r="F87" s="219" t="s">
        <v>119</v>
      </c>
      <c r="G87" s="216"/>
      <c r="H87" s="218" t="s">
        <v>19</v>
      </c>
      <c r="I87" s="220"/>
      <c r="J87" s="216"/>
      <c r="K87" s="216"/>
      <c r="L87" s="221"/>
      <c r="M87" s="222"/>
      <c r="N87" s="223"/>
      <c r="O87" s="223"/>
      <c r="P87" s="223"/>
      <c r="Q87" s="223"/>
      <c r="R87" s="223"/>
      <c r="S87" s="223"/>
      <c r="T87" s="22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5" t="s">
        <v>123</v>
      </c>
      <c r="AU87" s="225" t="s">
        <v>81</v>
      </c>
      <c r="AV87" s="12" t="s">
        <v>81</v>
      </c>
      <c r="AW87" s="12" t="s">
        <v>37</v>
      </c>
      <c r="AX87" s="12" t="s">
        <v>76</v>
      </c>
      <c r="AY87" s="225" t="s">
        <v>116</v>
      </c>
    </row>
    <row r="88" s="13" customFormat="1">
      <c r="A88" s="13"/>
      <c r="B88" s="226"/>
      <c r="C88" s="227"/>
      <c r="D88" s="217" t="s">
        <v>123</v>
      </c>
      <c r="E88" s="228" t="s">
        <v>19</v>
      </c>
      <c r="F88" s="229" t="s">
        <v>81</v>
      </c>
      <c r="G88" s="227"/>
      <c r="H88" s="230">
        <v>1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123</v>
      </c>
      <c r="AU88" s="236" t="s">
        <v>81</v>
      </c>
      <c r="AV88" s="13" t="s">
        <v>83</v>
      </c>
      <c r="AW88" s="13" t="s">
        <v>37</v>
      </c>
      <c r="AX88" s="13" t="s">
        <v>76</v>
      </c>
      <c r="AY88" s="236" t="s">
        <v>116</v>
      </c>
    </row>
    <row r="89" s="14" customFormat="1">
      <c r="A89" s="14"/>
      <c r="B89" s="237"/>
      <c r="C89" s="238"/>
      <c r="D89" s="217" t="s">
        <v>123</v>
      </c>
      <c r="E89" s="239" t="s">
        <v>19</v>
      </c>
      <c r="F89" s="240" t="s">
        <v>124</v>
      </c>
      <c r="G89" s="238"/>
      <c r="H89" s="241">
        <v>1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123</v>
      </c>
      <c r="AU89" s="247" t="s">
        <v>81</v>
      </c>
      <c r="AV89" s="14" t="s">
        <v>125</v>
      </c>
      <c r="AW89" s="14" t="s">
        <v>37</v>
      </c>
      <c r="AX89" s="14" t="s">
        <v>81</v>
      </c>
      <c r="AY89" s="247" t="s">
        <v>116</v>
      </c>
    </row>
    <row r="90" s="2" customFormat="1" ht="16.5" customHeight="1">
      <c r="A90" s="38"/>
      <c r="B90" s="39"/>
      <c r="C90" s="202" t="s">
        <v>83</v>
      </c>
      <c r="D90" s="202" t="s">
        <v>117</v>
      </c>
      <c r="E90" s="203" t="s">
        <v>126</v>
      </c>
      <c r="F90" s="204" t="s">
        <v>127</v>
      </c>
      <c r="G90" s="205" t="s">
        <v>120</v>
      </c>
      <c r="H90" s="206">
        <v>1</v>
      </c>
      <c r="I90" s="207"/>
      <c r="J90" s="208">
        <f>ROUND(I90*H90,2)</f>
        <v>0</v>
      </c>
      <c r="K90" s="204" t="s">
        <v>19</v>
      </c>
      <c r="L90" s="44"/>
      <c r="M90" s="209" t="s">
        <v>19</v>
      </c>
      <c r="N90" s="210" t="s">
        <v>47</v>
      </c>
      <c r="O90" s="8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3" t="s">
        <v>121</v>
      </c>
      <c r="AT90" s="213" t="s">
        <v>117</v>
      </c>
      <c r="AU90" s="213" t="s">
        <v>81</v>
      </c>
      <c r="AY90" s="17" t="s">
        <v>116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7" t="s">
        <v>81</v>
      </c>
      <c r="BK90" s="214">
        <f>ROUND(I90*H90,2)</f>
        <v>0</v>
      </c>
      <c r="BL90" s="17" t="s">
        <v>121</v>
      </c>
      <c r="BM90" s="213" t="s">
        <v>128</v>
      </c>
    </row>
    <row r="91" s="12" customFormat="1">
      <c r="A91" s="12"/>
      <c r="B91" s="215"/>
      <c r="C91" s="216"/>
      <c r="D91" s="217" t="s">
        <v>123</v>
      </c>
      <c r="E91" s="218" t="s">
        <v>19</v>
      </c>
      <c r="F91" s="219" t="s">
        <v>127</v>
      </c>
      <c r="G91" s="216"/>
      <c r="H91" s="218" t="s">
        <v>19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5" t="s">
        <v>123</v>
      </c>
      <c r="AU91" s="225" t="s">
        <v>81</v>
      </c>
      <c r="AV91" s="12" t="s">
        <v>81</v>
      </c>
      <c r="AW91" s="12" t="s">
        <v>37</v>
      </c>
      <c r="AX91" s="12" t="s">
        <v>76</v>
      </c>
      <c r="AY91" s="225" t="s">
        <v>116</v>
      </c>
    </row>
    <row r="92" s="13" customFormat="1">
      <c r="A92" s="13"/>
      <c r="B92" s="226"/>
      <c r="C92" s="227"/>
      <c r="D92" s="217" t="s">
        <v>123</v>
      </c>
      <c r="E92" s="228" t="s">
        <v>19</v>
      </c>
      <c r="F92" s="229" t="s">
        <v>81</v>
      </c>
      <c r="G92" s="227"/>
      <c r="H92" s="230">
        <v>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123</v>
      </c>
      <c r="AU92" s="236" t="s">
        <v>81</v>
      </c>
      <c r="AV92" s="13" t="s">
        <v>83</v>
      </c>
      <c r="AW92" s="13" t="s">
        <v>37</v>
      </c>
      <c r="AX92" s="13" t="s">
        <v>76</v>
      </c>
      <c r="AY92" s="236" t="s">
        <v>116</v>
      </c>
    </row>
    <row r="93" s="14" customFormat="1">
      <c r="A93" s="14"/>
      <c r="B93" s="237"/>
      <c r="C93" s="238"/>
      <c r="D93" s="217" t="s">
        <v>123</v>
      </c>
      <c r="E93" s="239" t="s">
        <v>19</v>
      </c>
      <c r="F93" s="240" t="s">
        <v>124</v>
      </c>
      <c r="G93" s="238"/>
      <c r="H93" s="241">
        <v>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123</v>
      </c>
      <c r="AU93" s="247" t="s">
        <v>81</v>
      </c>
      <c r="AV93" s="14" t="s">
        <v>125</v>
      </c>
      <c r="AW93" s="14" t="s">
        <v>37</v>
      </c>
      <c r="AX93" s="14" t="s">
        <v>81</v>
      </c>
      <c r="AY93" s="247" t="s">
        <v>116</v>
      </c>
    </row>
    <row r="94" s="2" customFormat="1" ht="16.5" customHeight="1">
      <c r="A94" s="38"/>
      <c r="B94" s="39"/>
      <c r="C94" s="202" t="s">
        <v>115</v>
      </c>
      <c r="D94" s="202" t="s">
        <v>117</v>
      </c>
      <c r="E94" s="203" t="s">
        <v>129</v>
      </c>
      <c r="F94" s="204" t="s">
        <v>130</v>
      </c>
      <c r="G94" s="205" t="s">
        <v>120</v>
      </c>
      <c r="H94" s="206">
        <v>1</v>
      </c>
      <c r="I94" s="207"/>
      <c r="J94" s="208">
        <f>ROUND(I94*H94,2)</f>
        <v>0</v>
      </c>
      <c r="K94" s="204" t="s">
        <v>19</v>
      </c>
      <c r="L94" s="44"/>
      <c r="M94" s="209" t="s">
        <v>19</v>
      </c>
      <c r="N94" s="210" t="s">
        <v>47</v>
      </c>
      <c r="O94" s="84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3" t="s">
        <v>121</v>
      </c>
      <c r="AT94" s="213" t="s">
        <v>117</v>
      </c>
      <c r="AU94" s="213" t="s">
        <v>81</v>
      </c>
      <c r="AY94" s="17" t="s">
        <v>116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7" t="s">
        <v>81</v>
      </c>
      <c r="BK94" s="214">
        <f>ROUND(I94*H94,2)</f>
        <v>0</v>
      </c>
      <c r="BL94" s="17" t="s">
        <v>121</v>
      </c>
      <c r="BM94" s="213" t="s">
        <v>131</v>
      </c>
    </row>
    <row r="95" s="12" customFormat="1">
      <c r="A95" s="12"/>
      <c r="B95" s="215"/>
      <c r="C95" s="216"/>
      <c r="D95" s="217" t="s">
        <v>123</v>
      </c>
      <c r="E95" s="218" t="s">
        <v>19</v>
      </c>
      <c r="F95" s="219" t="s">
        <v>130</v>
      </c>
      <c r="G95" s="216"/>
      <c r="H95" s="218" t="s">
        <v>19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5" t="s">
        <v>123</v>
      </c>
      <c r="AU95" s="225" t="s">
        <v>81</v>
      </c>
      <c r="AV95" s="12" t="s">
        <v>81</v>
      </c>
      <c r="AW95" s="12" t="s">
        <v>37</v>
      </c>
      <c r="AX95" s="12" t="s">
        <v>76</v>
      </c>
      <c r="AY95" s="225" t="s">
        <v>116</v>
      </c>
    </row>
    <row r="96" s="13" customFormat="1">
      <c r="A96" s="13"/>
      <c r="B96" s="226"/>
      <c r="C96" s="227"/>
      <c r="D96" s="217" t="s">
        <v>123</v>
      </c>
      <c r="E96" s="228" t="s">
        <v>19</v>
      </c>
      <c r="F96" s="229" t="s">
        <v>81</v>
      </c>
      <c r="G96" s="227"/>
      <c r="H96" s="230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123</v>
      </c>
      <c r="AU96" s="236" t="s">
        <v>81</v>
      </c>
      <c r="AV96" s="13" t="s">
        <v>83</v>
      </c>
      <c r="AW96" s="13" t="s">
        <v>37</v>
      </c>
      <c r="AX96" s="13" t="s">
        <v>76</v>
      </c>
      <c r="AY96" s="236" t="s">
        <v>116</v>
      </c>
    </row>
    <row r="97" s="14" customFormat="1">
      <c r="A97" s="14"/>
      <c r="B97" s="237"/>
      <c r="C97" s="238"/>
      <c r="D97" s="217" t="s">
        <v>123</v>
      </c>
      <c r="E97" s="239" t="s">
        <v>19</v>
      </c>
      <c r="F97" s="240" t="s">
        <v>124</v>
      </c>
      <c r="G97" s="238"/>
      <c r="H97" s="241">
        <v>1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123</v>
      </c>
      <c r="AU97" s="247" t="s">
        <v>81</v>
      </c>
      <c r="AV97" s="14" t="s">
        <v>125</v>
      </c>
      <c r="AW97" s="14" t="s">
        <v>37</v>
      </c>
      <c r="AX97" s="14" t="s">
        <v>81</v>
      </c>
      <c r="AY97" s="247" t="s">
        <v>116</v>
      </c>
    </row>
    <row r="98" s="2" customFormat="1" ht="16.5" customHeight="1">
      <c r="A98" s="38"/>
      <c r="B98" s="39"/>
      <c r="C98" s="202" t="s">
        <v>125</v>
      </c>
      <c r="D98" s="202" t="s">
        <v>117</v>
      </c>
      <c r="E98" s="203" t="s">
        <v>132</v>
      </c>
      <c r="F98" s="204" t="s">
        <v>133</v>
      </c>
      <c r="G98" s="205" t="s">
        <v>120</v>
      </c>
      <c r="H98" s="206">
        <v>1</v>
      </c>
      <c r="I98" s="207"/>
      <c r="J98" s="208">
        <f>ROUND(I98*H98,2)</f>
        <v>0</v>
      </c>
      <c r="K98" s="204" t="s">
        <v>19</v>
      </c>
      <c r="L98" s="44"/>
      <c r="M98" s="209" t="s">
        <v>19</v>
      </c>
      <c r="N98" s="210" t="s">
        <v>47</v>
      </c>
      <c r="O98" s="8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3" t="s">
        <v>121</v>
      </c>
      <c r="AT98" s="213" t="s">
        <v>117</v>
      </c>
      <c r="AU98" s="213" t="s">
        <v>81</v>
      </c>
      <c r="AY98" s="17" t="s">
        <v>116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7" t="s">
        <v>81</v>
      </c>
      <c r="BK98" s="214">
        <f>ROUND(I98*H98,2)</f>
        <v>0</v>
      </c>
      <c r="BL98" s="17" t="s">
        <v>121</v>
      </c>
      <c r="BM98" s="213" t="s">
        <v>134</v>
      </c>
    </row>
    <row r="99" s="12" customFormat="1">
      <c r="A99" s="12"/>
      <c r="B99" s="215"/>
      <c r="C99" s="216"/>
      <c r="D99" s="217" t="s">
        <v>123</v>
      </c>
      <c r="E99" s="218" t="s">
        <v>19</v>
      </c>
      <c r="F99" s="219" t="s">
        <v>133</v>
      </c>
      <c r="G99" s="216"/>
      <c r="H99" s="218" t="s">
        <v>19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5" t="s">
        <v>123</v>
      </c>
      <c r="AU99" s="225" t="s">
        <v>81</v>
      </c>
      <c r="AV99" s="12" t="s">
        <v>81</v>
      </c>
      <c r="AW99" s="12" t="s">
        <v>37</v>
      </c>
      <c r="AX99" s="12" t="s">
        <v>76</v>
      </c>
      <c r="AY99" s="225" t="s">
        <v>116</v>
      </c>
    </row>
    <row r="100" s="13" customFormat="1">
      <c r="A100" s="13"/>
      <c r="B100" s="226"/>
      <c r="C100" s="227"/>
      <c r="D100" s="217" t="s">
        <v>123</v>
      </c>
      <c r="E100" s="228" t="s">
        <v>19</v>
      </c>
      <c r="F100" s="229" t="s">
        <v>81</v>
      </c>
      <c r="G100" s="227"/>
      <c r="H100" s="230">
        <v>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123</v>
      </c>
      <c r="AU100" s="236" t="s">
        <v>81</v>
      </c>
      <c r="AV100" s="13" t="s">
        <v>83</v>
      </c>
      <c r="AW100" s="13" t="s">
        <v>37</v>
      </c>
      <c r="AX100" s="13" t="s">
        <v>76</v>
      </c>
      <c r="AY100" s="236" t="s">
        <v>116</v>
      </c>
    </row>
    <row r="101" s="14" customFormat="1">
      <c r="A101" s="14"/>
      <c r="B101" s="237"/>
      <c r="C101" s="238"/>
      <c r="D101" s="217" t="s">
        <v>123</v>
      </c>
      <c r="E101" s="239" t="s">
        <v>19</v>
      </c>
      <c r="F101" s="240" t="s">
        <v>124</v>
      </c>
      <c r="G101" s="238"/>
      <c r="H101" s="241">
        <v>1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123</v>
      </c>
      <c r="AU101" s="247" t="s">
        <v>81</v>
      </c>
      <c r="AV101" s="14" t="s">
        <v>125</v>
      </c>
      <c r="AW101" s="14" t="s">
        <v>37</v>
      </c>
      <c r="AX101" s="14" t="s">
        <v>81</v>
      </c>
      <c r="AY101" s="247" t="s">
        <v>116</v>
      </c>
    </row>
    <row r="102" s="11" customFormat="1" ht="25.92" customHeight="1">
      <c r="A102" s="11"/>
      <c r="B102" s="188"/>
      <c r="C102" s="189"/>
      <c r="D102" s="190" t="s">
        <v>75</v>
      </c>
      <c r="E102" s="191" t="s">
        <v>75</v>
      </c>
      <c r="F102" s="191" t="s">
        <v>135</v>
      </c>
      <c r="G102" s="189"/>
      <c r="H102" s="189"/>
      <c r="I102" s="192"/>
      <c r="J102" s="193">
        <f>BK102</f>
        <v>0</v>
      </c>
      <c r="K102" s="189"/>
      <c r="L102" s="194"/>
      <c r="M102" s="195"/>
      <c r="N102" s="196"/>
      <c r="O102" s="196"/>
      <c r="P102" s="197">
        <f>SUM(P103:P150)</f>
        <v>0</v>
      </c>
      <c r="Q102" s="196"/>
      <c r="R102" s="197">
        <f>SUM(R103:R150)</f>
        <v>0</v>
      </c>
      <c r="S102" s="196"/>
      <c r="T102" s="198">
        <f>SUM(T103:T150)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199" t="s">
        <v>115</v>
      </c>
      <c r="AT102" s="200" t="s">
        <v>75</v>
      </c>
      <c r="AU102" s="200" t="s">
        <v>76</v>
      </c>
      <c r="AY102" s="199" t="s">
        <v>116</v>
      </c>
      <c r="BK102" s="201">
        <f>SUM(BK103:BK150)</f>
        <v>0</v>
      </c>
    </row>
    <row r="103" s="2" customFormat="1" ht="21.75" customHeight="1">
      <c r="A103" s="38"/>
      <c r="B103" s="39"/>
      <c r="C103" s="202" t="s">
        <v>136</v>
      </c>
      <c r="D103" s="202" t="s">
        <v>117</v>
      </c>
      <c r="E103" s="203" t="s">
        <v>137</v>
      </c>
      <c r="F103" s="204" t="s">
        <v>138</v>
      </c>
      <c r="G103" s="205" t="s">
        <v>139</v>
      </c>
      <c r="H103" s="206">
        <v>174</v>
      </c>
      <c r="I103" s="207"/>
      <c r="J103" s="208">
        <f>ROUND(I103*H103,2)</f>
        <v>0</v>
      </c>
      <c r="K103" s="204" t="s">
        <v>140</v>
      </c>
      <c r="L103" s="44"/>
      <c r="M103" s="209" t="s">
        <v>19</v>
      </c>
      <c r="N103" s="210" t="s">
        <v>47</v>
      </c>
      <c r="O103" s="8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3" t="s">
        <v>121</v>
      </c>
      <c r="AT103" s="213" t="s">
        <v>117</v>
      </c>
      <c r="AU103" s="213" t="s">
        <v>81</v>
      </c>
      <c r="AY103" s="17" t="s">
        <v>116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7" t="s">
        <v>81</v>
      </c>
      <c r="BK103" s="214">
        <f>ROUND(I103*H103,2)</f>
        <v>0</v>
      </c>
      <c r="BL103" s="17" t="s">
        <v>121</v>
      </c>
      <c r="BM103" s="213" t="s">
        <v>141</v>
      </c>
    </row>
    <row r="104" s="12" customFormat="1">
      <c r="A104" s="12"/>
      <c r="B104" s="215"/>
      <c r="C104" s="216"/>
      <c r="D104" s="217" t="s">
        <v>123</v>
      </c>
      <c r="E104" s="218" t="s">
        <v>19</v>
      </c>
      <c r="F104" s="219" t="s">
        <v>142</v>
      </c>
      <c r="G104" s="216"/>
      <c r="H104" s="218" t="s">
        <v>19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5" t="s">
        <v>123</v>
      </c>
      <c r="AU104" s="225" t="s">
        <v>81</v>
      </c>
      <c r="AV104" s="12" t="s">
        <v>81</v>
      </c>
      <c r="AW104" s="12" t="s">
        <v>37</v>
      </c>
      <c r="AX104" s="12" t="s">
        <v>76</v>
      </c>
      <c r="AY104" s="225" t="s">
        <v>116</v>
      </c>
    </row>
    <row r="105" s="13" customFormat="1">
      <c r="A105" s="13"/>
      <c r="B105" s="226"/>
      <c r="C105" s="227"/>
      <c r="D105" s="217" t="s">
        <v>123</v>
      </c>
      <c r="E105" s="228" t="s">
        <v>19</v>
      </c>
      <c r="F105" s="229" t="s">
        <v>143</v>
      </c>
      <c r="G105" s="227"/>
      <c r="H105" s="230">
        <v>174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123</v>
      </c>
      <c r="AU105" s="236" t="s">
        <v>81</v>
      </c>
      <c r="AV105" s="13" t="s">
        <v>83</v>
      </c>
      <c r="AW105" s="13" t="s">
        <v>37</v>
      </c>
      <c r="AX105" s="13" t="s">
        <v>76</v>
      </c>
      <c r="AY105" s="236" t="s">
        <v>116</v>
      </c>
    </row>
    <row r="106" s="14" customFormat="1">
      <c r="A106" s="14"/>
      <c r="B106" s="237"/>
      <c r="C106" s="238"/>
      <c r="D106" s="217" t="s">
        <v>123</v>
      </c>
      <c r="E106" s="239" t="s">
        <v>19</v>
      </c>
      <c r="F106" s="240" t="s">
        <v>124</v>
      </c>
      <c r="G106" s="238"/>
      <c r="H106" s="241">
        <v>174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123</v>
      </c>
      <c r="AU106" s="247" t="s">
        <v>81</v>
      </c>
      <c r="AV106" s="14" t="s">
        <v>125</v>
      </c>
      <c r="AW106" s="14" t="s">
        <v>37</v>
      </c>
      <c r="AX106" s="14" t="s">
        <v>81</v>
      </c>
      <c r="AY106" s="247" t="s">
        <v>116</v>
      </c>
    </row>
    <row r="107" s="2" customFormat="1" ht="21.75" customHeight="1">
      <c r="A107" s="38"/>
      <c r="B107" s="39"/>
      <c r="C107" s="202" t="s">
        <v>144</v>
      </c>
      <c r="D107" s="202" t="s">
        <v>117</v>
      </c>
      <c r="E107" s="203" t="s">
        <v>145</v>
      </c>
      <c r="F107" s="204" t="s">
        <v>146</v>
      </c>
      <c r="G107" s="205" t="s">
        <v>139</v>
      </c>
      <c r="H107" s="206">
        <v>25</v>
      </c>
      <c r="I107" s="207"/>
      <c r="J107" s="208">
        <f>ROUND(I107*H107,2)</f>
        <v>0</v>
      </c>
      <c r="K107" s="204" t="s">
        <v>140</v>
      </c>
      <c r="L107" s="44"/>
      <c r="M107" s="209" t="s">
        <v>19</v>
      </c>
      <c r="N107" s="210" t="s">
        <v>47</v>
      </c>
      <c r="O107" s="8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3" t="s">
        <v>121</v>
      </c>
      <c r="AT107" s="213" t="s">
        <v>117</v>
      </c>
      <c r="AU107" s="213" t="s">
        <v>81</v>
      </c>
      <c r="AY107" s="17" t="s">
        <v>116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7" t="s">
        <v>81</v>
      </c>
      <c r="BK107" s="214">
        <f>ROUND(I107*H107,2)</f>
        <v>0</v>
      </c>
      <c r="BL107" s="17" t="s">
        <v>121</v>
      </c>
      <c r="BM107" s="213" t="s">
        <v>147</v>
      </c>
    </row>
    <row r="108" s="12" customFormat="1">
      <c r="A108" s="12"/>
      <c r="B108" s="215"/>
      <c r="C108" s="216"/>
      <c r="D108" s="217" t="s">
        <v>123</v>
      </c>
      <c r="E108" s="218" t="s">
        <v>19</v>
      </c>
      <c r="F108" s="219" t="s">
        <v>142</v>
      </c>
      <c r="G108" s="216"/>
      <c r="H108" s="218" t="s">
        <v>19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5" t="s">
        <v>123</v>
      </c>
      <c r="AU108" s="225" t="s">
        <v>81</v>
      </c>
      <c r="AV108" s="12" t="s">
        <v>81</v>
      </c>
      <c r="AW108" s="12" t="s">
        <v>37</v>
      </c>
      <c r="AX108" s="12" t="s">
        <v>76</v>
      </c>
      <c r="AY108" s="225" t="s">
        <v>116</v>
      </c>
    </row>
    <row r="109" s="13" customFormat="1">
      <c r="A109" s="13"/>
      <c r="B109" s="226"/>
      <c r="C109" s="227"/>
      <c r="D109" s="217" t="s">
        <v>123</v>
      </c>
      <c r="E109" s="228" t="s">
        <v>19</v>
      </c>
      <c r="F109" s="229" t="s">
        <v>148</v>
      </c>
      <c r="G109" s="227"/>
      <c r="H109" s="230">
        <v>25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123</v>
      </c>
      <c r="AU109" s="236" t="s">
        <v>81</v>
      </c>
      <c r="AV109" s="13" t="s">
        <v>83</v>
      </c>
      <c r="AW109" s="13" t="s">
        <v>37</v>
      </c>
      <c r="AX109" s="13" t="s">
        <v>76</v>
      </c>
      <c r="AY109" s="236" t="s">
        <v>116</v>
      </c>
    </row>
    <row r="110" s="14" customFormat="1">
      <c r="A110" s="14"/>
      <c r="B110" s="237"/>
      <c r="C110" s="238"/>
      <c r="D110" s="217" t="s">
        <v>123</v>
      </c>
      <c r="E110" s="239" t="s">
        <v>19</v>
      </c>
      <c r="F110" s="240" t="s">
        <v>124</v>
      </c>
      <c r="G110" s="238"/>
      <c r="H110" s="241">
        <v>25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123</v>
      </c>
      <c r="AU110" s="247" t="s">
        <v>81</v>
      </c>
      <c r="AV110" s="14" t="s">
        <v>125</v>
      </c>
      <c r="AW110" s="14" t="s">
        <v>37</v>
      </c>
      <c r="AX110" s="14" t="s">
        <v>81</v>
      </c>
      <c r="AY110" s="247" t="s">
        <v>116</v>
      </c>
    </row>
    <row r="111" s="2" customFormat="1" ht="21.75" customHeight="1">
      <c r="A111" s="38"/>
      <c r="B111" s="39"/>
      <c r="C111" s="202" t="s">
        <v>149</v>
      </c>
      <c r="D111" s="202" t="s">
        <v>117</v>
      </c>
      <c r="E111" s="203" t="s">
        <v>150</v>
      </c>
      <c r="F111" s="204" t="s">
        <v>151</v>
      </c>
      <c r="G111" s="205" t="s">
        <v>152</v>
      </c>
      <c r="H111" s="206">
        <v>14</v>
      </c>
      <c r="I111" s="207"/>
      <c r="J111" s="208">
        <f>ROUND(I111*H111,2)</f>
        <v>0</v>
      </c>
      <c r="K111" s="204" t="s">
        <v>153</v>
      </c>
      <c r="L111" s="44"/>
      <c r="M111" s="209" t="s">
        <v>19</v>
      </c>
      <c r="N111" s="210" t="s">
        <v>47</v>
      </c>
      <c r="O111" s="84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3" t="s">
        <v>121</v>
      </c>
      <c r="AT111" s="213" t="s">
        <v>117</v>
      </c>
      <c r="AU111" s="213" t="s">
        <v>81</v>
      </c>
      <c r="AY111" s="17" t="s">
        <v>116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7" t="s">
        <v>81</v>
      </c>
      <c r="BK111" s="214">
        <f>ROUND(I111*H111,2)</f>
        <v>0</v>
      </c>
      <c r="BL111" s="17" t="s">
        <v>121</v>
      </c>
      <c r="BM111" s="213" t="s">
        <v>154</v>
      </c>
    </row>
    <row r="112" s="12" customFormat="1">
      <c r="A112" s="12"/>
      <c r="B112" s="215"/>
      <c r="C112" s="216"/>
      <c r="D112" s="217" t="s">
        <v>123</v>
      </c>
      <c r="E112" s="218" t="s">
        <v>19</v>
      </c>
      <c r="F112" s="219" t="s">
        <v>142</v>
      </c>
      <c r="G112" s="216"/>
      <c r="H112" s="218" t="s">
        <v>19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5" t="s">
        <v>123</v>
      </c>
      <c r="AU112" s="225" t="s">
        <v>81</v>
      </c>
      <c r="AV112" s="12" t="s">
        <v>81</v>
      </c>
      <c r="AW112" s="12" t="s">
        <v>37</v>
      </c>
      <c r="AX112" s="12" t="s">
        <v>76</v>
      </c>
      <c r="AY112" s="225" t="s">
        <v>116</v>
      </c>
    </row>
    <row r="113" s="13" customFormat="1">
      <c r="A113" s="13"/>
      <c r="B113" s="226"/>
      <c r="C113" s="227"/>
      <c r="D113" s="217" t="s">
        <v>123</v>
      </c>
      <c r="E113" s="228" t="s">
        <v>19</v>
      </c>
      <c r="F113" s="229" t="s">
        <v>155</v>
      </c>
      <c r="G113" s="227"/>
      <c r="H113" s="230">
        <v>14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123</v>
      </c>
      <c r="AU113" s="236" t="s">
        <v>81</v>
      </c>
      <c r="AV113" s="13" t="s">
        <v>83</v>
      </c>
      <c r="AW113" s="13" t="s">
        <v>37</v>
      </c>
      <c r="AX113" s="13" t="s">
        <v>76</v>
      </c>
      <c r="AY113" s="236" t="s">
        <v>116</v>
      </c>
    </row>
    <row r="114" s="14" customFormat="1">
      <c r="A114" s="14"/>
      <c r="B114" s="237"/>
      <c r="C114" s="238"/>
      <c r="D114" s="217" t="s">
        <v>123</v>
      </c>
      <c r="E114" s="239" t="s">
        <v>19</v>
      </c>
      <c r="F114" s="240" t="s">
        <v>124</v>
      </c>
      <c r="G114" s="238"/>
      <c r="H114" s="241">
        <v>14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123</v>
      </c>
      <c r="AU114" s="247" t="s">
        <v>81</v>
      </c>
      <c r="AV114" s="14" t="s">
        <v>125</v>
      </c>
      <c r="AW114" s="14" t="s">
        <v>37</v>
      </c>
      <c r="AX114" s="14" t="s">
        <v>81</v>
      </c>
      <c r="AY114" s="247" t="s">
        <v>116</v>
      </c>
    </row>
    <row r="115" s="2" customFormat="1" ht="21.75" customHeight="1">
      <c r="A115" s="38"/>
      <c r="B115" s="39"/>
      <c r="C115" s="202" t="s">
        <v>156</v>
      </c>
      <c r="D115" s="202" t="s">
        <v>117</v>
      </c>
      <c r="E115" s="203" t="s">
        <v>157</v>
      </c>
      <c r="F115" s="204" t="s">
        <v>158</v>
      </c>
      <c r="G115" s="205" t="s">
        <v>159</v>
      </c>
      <c r="H115" s="206">
        <v>1242</v>
      </c>
      <c r="I115" s="207"/>
      <c r="J115" s="208">
        <f>ROUND(I115*H115,2)</f>
        <v>0</v>
      </c>
      <c r="K115" s="204" t="s">
        <v>19</v>
      </c>
      <c r="L115" s="44"/>
      <c r="M115" s="209" t="s">
        <v>19</v>
      </c>
      <c r="N115" s="210" t="s">
        <v>47</v>
      </c>
      <c r="O115" s="8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3" t="s">
        <v>121</v>
      </c>
      <c r="AT115" s="213" t="s">
        <v>117</v>
      </c>
      <c r="AU115" s="213" t="s">
        <v>81</v>
      </c>
      <c r="AY115" s="17" t="s">
        <v>116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7" t="s">
        <v>81</v>
      </c>
      <c r="BK115" s="214">
        <f>ROUND(I115*H115,2)</f>
        <v>0</v>
      </c>
      <c r="BL115" s="17" t="s">
        <v>121</v>
      </c>
      <c r="BM115" s="213" t="s">
        <v>160</v>
      </c>
    </row>
    <row r="116" s="12" customFormat="1">
      <c r="A116" s="12"/>
      <c r="B116" s="215"/>
      <c r="C116" s="216"/>
      <c r="D116" s="217" t="s">
        <v>123</v>
      </c>
      <c r="E116" s="218" t="s">
        <v>19</v>
      </c>
      <c r="F116" s="219" t="s">
        <v>161</v>
      </c>
      <c r="G116" s="216"/>
      <c r="H116" s="218" t="s">
        <v>19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5" t="s">
        <v>123</v>
      </c>
      <c r="AU116" s="225" t="s">
        <v>81</v>
      </c>
      <c r="AV116" s="12" t="s">
        <v>81</v>
      </c>
      <c r="AW116" s="12" t="s">
        <v>37</v>
      </c>
      <c r="AX116" s="12" t="s">
        <v>76</v>
      </c>
      <c r="AY116" s="225" t="s">
        <v>116</v>
      </c>
    </row>
    <row r="117" s="13" customFormat="1">
      <c r="A117" s="13"/>
      <c r="B117" s="226"/>
      <c r="C117" s="227"/>
      <c r="D117" s="217" t="s">
        <v>123</v>
      </c>
      <c r="E117" s="228" t="s">
        <v>19</v>
      </c>
      <c r="F117" s="229" t="s">
        <v>162</v>
      </c>
      <c r="G117" s="227"/>
      <c r="H117" s="230">
        <v>1242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123</v>
      </c>
      <c r="AU117" s="236" t="s">
        <v>81</v>
      </c>
      <c r="AV117" s="13" t="s">
        <v>83</v>
      </c>
      <c r="AW117" s="13" t="s">
        <v>37</v>
      </c>
      <c r="AX117" s="13" t="s">
        <v>76</v>
      </c>
      <c r="AY117" s="236" t="s">
        <v>116</v>
      </c>
    </row>
    <row r="118" s="14" customFormat="1">
      <c r="A118" s="14"/>
      <c r="B118" s="237"/>
      <c r="C118" s="238"/>
      <c r="D118" s="217" t="s">
        <v>123</v>
      </c>
      <c r="E118" s="239" t="s">
        <v>19</v>
      </c>
      <c r="F118" s="240" t="s">
        <v>124</v>
      </c>
      <c r="G118" s="238"/>
      <c r="H118" s="241">
        <v>1242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123</v>
      </c>
      <c r="AU118" s="247" t="s">
        <v>81</v>
      </c>
      <c r="AV118" s="14" t="s">
        <v>125</v>
      </c>
      <c r="AW118" s="14" t="s">
        <v>37</v>
      </c>
      <c r="AX118" s="14" t="s">
        <v>81</v>
      </c>
      <c r="AY118" s="247" t="s">
        <v>116</v>
      </c>
    </row>
    <row r="119" s="2" customFormat="1" ht="21.75" customHeight="1">
      <c r="A119" s="38"/>
      <c r="B119" s="39"/>
      <c r="C119" s="202" t="s">
        <v>163</v>
      </c>
      <c r="D119" s="202" t="s">
        <v>117</v>
      </c>
      <c r="E119" s="203" t="s">
        <v>164</v>
      </c>
      <c r="F119" s="204" t="s">
        <v>165</v>
      </c>
      <c r="G119" s="205" t="s">
        <v>159</v>
      </c>
      <c r="H119" s="206">
        <v>360</v>
      </c>
      <c r="I119" s="207"/>
      <c r="J119" s="208">
        <f>ROUND(I119*H119,2)</f>
        <v>0</v>
      </c>
      <c r="K119" s="204" t="s">
        <v>19</v>
      </c>
      <c r="L119" s="44"/>
      <c r="M119" s="209" t="s">
        <v>19</v>
      </c>
      <c r="N119" s="210" t="s">
        <v>47</v>
      </c>
      <c r="O119" s="8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3" t="s">
        <v>121</v>
      </c>
      <c r="AT119" s="213" t="s">
        <v>117</v>
      </c>
      <c r="AU119" s="213" t="s">
        <v>81</v>
      </c>
      <c r="AY119" s="17" t="s">
        <v>116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7" t="s">
        <v>81</v>
      </c>
      <c r="BK119" s="214">
        <f>ROUND(I119*H119,2)</f>
        <v>0</v>
      </c>
      <c r="BL119" s="17" t="s">
        <v>121</v>
      </c>
      <c r="BM119" s="213" t="s">
        <v>166</v>
      </c>
    </row>
    <row r="120" s="12" customFormat="1">
      <c r="A120" s="12"/>
      <c r="B120" s="215"/>
      <c r="C120" s="216"/>
      <c r="D120" s="217" t="s">
        <v>123</v>
      </c>
      <c r="E120" s="218" t="s">
        <v>19</v>
      </c>
      <c r="F120" s="219" t="s">
        <v>161</v>
      </c>
      <c r="G120" s="216"/>
      <c r="H120" s="218" t="s">
        <v>19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5" t="s">
        <v>123</v>
      </c>
      <c r="AU120" s="225" t="s">
        <v>81</v>
      </c>
      <c r="AV120" s="12" t="s">
        <v>81</v>
      </c>
      <c r="AW120" s="12" t="s">
        <v>37</v>
      </c>
      <c r="AX120" s="12" t="s">
        <v>76</v>
      </c>
      <c r="AY120" s="225" t="s">
        <v>116</v>
      </c>
    </row>
    <row r="121" s="13" customFormat="1">
      <c r="A121" s="13"/>
      <c r="B121" s="226"/>
      <c r="C121" s="227"/>
      <c r="D121" s="217" t="s">
        <v>123</v>
      </c>
      <c r="E121" s="228" t="s">
        <v>19</v>
      </c>
      <c r="F121" s="229" t="s">
        <v>167</v>
      </c>
      <c r="G121" s="227"/>
      <c r="H121" s="230">
        <v>360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123</v>
      </c>
      <c r="AU121" s="236" t="s">
        <v>81</v>
      </c>
      <c r="AV121" s="13" t="s">
        <v>83</v>
      </c>
      <c r="AW121" s="13" t="s">
        <v>37</v>
      </c>
      <c r="AX121" s="13" t="s">
        <v>76</v>
      </c>
      <c r="AY121" s="236" t="s">
        <v>116</v>
      </c>
    </row>
    <row r="122" s="14" customFormat="1">
      <c r="A122" s="14"/>
      <c r="B122" s="237"/>
      <c r="C122" s="238"/>
      <c r="D122" s="217" t="s">
        <v>123</v>
      </c>
      <c r="E122" s="239" t="s">
        <v>19</v>
      </c>
      <c r="F122" s="240" t="s">
        <v>124</v>
      </c>
      <c r="G122" s="238"/>
      <c r="H122" s="241">
        <v>360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123</v>
      </c>
      <c r="AU122" s="247" t="s">
        <v>81</v>
      </c>
      <c r="AV122" s="14" t="s">
        <v>125</v>
      </c>
      <c r="AW122" s="14" t="s">
        <v>37</v>
      </c>
      <c r="AX122" s="14" t="s">
        <v>81</v>
      </c>
      <c r="AY122" s="247" t="s">
        <v>116</v>
      </c>
    </row>
    <row r="123" s="2" customFormat="1" ht="21.75" customHeight="1">
      <c r="A123" s="38"/>
      <c r="B123" s="39"/>
      <c r="C123" s="202" t="s">
        <v>168</v>
      </c>
      <c r="D123" s="202" t="s">
        <v>117</v>
      </c>
      <c r="E123" s="203" t="s">
        <v>169</v>
      </c>
      <c r="F123" s="204" t="s">
        <v>170</v>
      </c>
      <c r="G123" s="205" t="s">
        <v>152</v>
      </c>
      <c r="H123" s="206">
        <v>36</v>
      </c>
      <c r="I123" s="207"/>
      <c r="J123" s="208">
        <f>ROUND(I123*H123,2)</f>
        <v>0</v>
      </c>
      <c r="K123" s="204" t="s">
        <v>19</v>
      </c>
      <c r="L123" s="44"/>
      <c r="M123" s="209" t="s">
        <v>19</v>
      </c>
      <c r="N123" s="210" t="s">
        <v>47</v>
      </c>
      <c r="O123" s="8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3" t="s">
        <v>121</v>
      </c>
      <c r="AT123" s="213" t="s">
        <v>117</v>
      </c>
      <c r="AU123" s="213" t="s">
        <v>81</v>
      </c>
      <c r="AY123" s="17" t="s">
        <v>116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7" t="s">
        <v>81</v>
      </c>
      <c r="BK123" s="214">
        <f>ROUND(I123*H123,2)</f>
        <v>0</v>
      </c>
      <c r="BL123" s="17" t="s">
        <v>121</v>
      </c>
      <c r="BM123" s="213" t="s">
        <v>171</v>
      </c>
    </row>
    <row r="124" s="12" customFormat="1">
      <c r="A124" s="12"/>
      <c r="B124" s="215"/>
      <c r="C124" s="216"/>
      <c r="D124" s="217" t="s">
        <v>123</v>
      </c>
      <c r="E124" s="218" t="s">
        <v>19</v>
      </c>
      <c r="F124" s="219" t="s">
        <v>161</v>
      </c>
      <c r="G124" s="216"/>
      <c r="H124" s="218" t="s">
        <v>19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5" t="s">
        <v>123</v>
      </c>
      <c r="AU124" s="225" t="s">
        <v>81</v>
      </c>
      <c r="AV124" s="12" t="s">
        <v>81</v>
      </c>
      <c r="AW124" s="12" t="s">
        <v>37</v>
      </c>
      <c r="AX124" s="12" t="s">
        <v>76</v>
      </c>
      <c r="AY124" s="225" t="s">
        <v>116</v>
      </c>
    </row>
    <row r="125" s="13" customFormat="1">
      <c r="A125" s="13"/>
      <c r="B125" s="226"/>
      <c r="C125" s="227"/>
      <c r="D125" s="217" t="s">
        <v>123</v>
      </c>
      <c r="E125" s="228" t="s">
        <v>19</v>
      </c>
      <c r="F125" s="229" t="s">
        <v>172</v>
      </c>
      <c r="G125" s="227"/>
      <c r="H125" s="230">
        <v>36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123</v>
      </c>
      <c r="AU125" s="236" t="s">
        <v>81</v>
      </c>
      <c r="AV125" s="13" t="s">
        <v>83</v>
      </c>
      <c r="AW125" s="13" t="s">
        <v>37</v>
      </c>
      <c r="AX125" s="13" t="s">
        <v>76</v>
      </c>
      <c r="AY125" s="236" t="s">
        <v>116</v>
      </c>
    </row>
    <row r="126" s="14" customFormat="1">
      <c r="A126" s="14"/>
      <c r="B126" s="237"/>
      <c r="C126" s="238"/>
      <c r="D126" s="217" t="s">
        <v>123</v>
      </c>
      <c r="E126" s="239" t="s">
        <v>19</v>
      </c>
      <c r="F126" s="240" t="s">
        <v>124</v>
      </c>
      <c r="G126" s="238"/>
      <c r="H126" s="241">
        <v>36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123</v>
      </c>
      <c r="AU126" s="247" t="s">
        <v>81</v>
      </c>
      <c r="AV126" s="14" t="s">
        <v>125</v>
      </c>
      <c r="AW126" s="14" t="s">
        <v>37</v>
      </c>
      <c r="AX126" s="14" t="s">
        <v>81</v>
      </c>
      <c r="AY126" s="247" t="s">
        <v>116</v>
      </c>
    </row>
    <row r="127" s="2" customFormat="1" ht="21.75" customHeight="1">
      <c r="A127" s="38"/>
      <c r="B127" s="39"/>
      <c r="C127" s="202" t="s">
        <v>173</v>
      </c>
      <c r="D127" s="202" t="s">
        <v>117</v>
      </c>
      <c r="E127" s="203" t="s">
        <v>174</v>
      </c>
      <c r="F127" s="204" t="s">
        <v>175</v>
      </c>
      <c r="G127" s="205" t="s">
        <v>152</v>
      </c>
      <c r="H127" s="206">
        <v>13</v>
      </c>
      <c r="I127" s="207"/>
      <c r="J127" s="208">
        <f>ROUND(I127*H127,2)</f>
        <v>0</v>
      </c>
      <c r="K127" s="204" t="s">
        <v>19</v>
      </c>
      <c r="L127" s="44"/>
      <c r="M127" s="209" t="s">
        <v>19</v>
      </c>
      <c r="N127" s="210" t="s">
        <v>47</v>
      </c>
      <c r="O127" s="8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3" t="s">
        <v>121</v>
      </c>
      <c r="AT127" s="213" t="s">
        <v>117</v>
      </c>
      <c r="AU127" s="213" t="s">
        <v>81</v>
      </c>
      <c r="AY127" s="17" t="s">
        <v>116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7" t="s">
        <v>81</v>
      </c>
      <c r="BK127" s="214">
        <f>ROUND(I127*H127,2)</f>
        <v>0</v>
      </c>
      <c r="BL127" s="17" t="s">
        <v>121</v>
      </c>
      <c r="BM127" s="213" t="s">
        <v>176</v>
      </c>
    </row>
    <row r="128" s="12" customFormat="1">
      <c r="A128" s="12"/>
      <c r="B128" s="215"/>
      <c r="C128" s="216"/>
      <c r="D128" s="217" t="s">
        <v>123</v>
      </c>
      <c r="E128" s="218" t="s">
        <v>19</v>
      </c>
      <c r="F128" s="219" t="s">
        <v>161</v>
      </c>
      <c r="G128" s="216"/>
      <c r="H128" s="218" t="s">
        <v>19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5" t="s">
        <v>123</v>
      </c>
      <c r="AU128" s="225" t="s">
        <v>81</v>
      </c>
      <c r="AV128" s="12" t="s">
        <v>81</v>
      </c>
      <c r="AW128" s="12" t="s">
        <v>37</v>
      </c>
      <c r="AX128" s="12" t="s">
        <v>76</v>
      </c>
      <c r="AY128" s="225" t="s">
        <v>116</v>
      </c>
    </row>
    <row r="129" s="13" customFormat="1">
      <c r="A129" s="13"/>
      <c r="B129" s="226"/>
      <c r="C129" s="227"/>
      <c r="D129" s="217" t="s">
        <v>123</v>
      </c>
      <c r="E129" s="228" t="s">
        <v>19</v>
      </c>
      <c r="F129" s="229" t="s">
        <v>177</v>
      </c>
      <c r="G129" s="227"/>
      <c r="H129" s="230">
        <v>13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123</v>
      </c>
      <c r="AU129" s="236" t="s">
        <v>81</v>
      </c>
      <c r="AV129" s="13" t="s">
        <v>83</v>
      </c>
      <c r="AW129" s="13" t="s">
        <v>37</v>
      </c>
      <c r="AX129" s="13" t="s">
        <v>76</v>
      </c>
      <c r="AY129" s="236" t="s">
        <v>116</v>
      </c>
    </row>
    <row r="130" s="14" customFormat="1">
      <c r="A130" s="14"/>
      <c r="B130" s="237"/>
      <c r="C130" s="238"/>
      <c r="D130" s="217" t="s">
        <v>123</v>
      </c>
      <c r="E130" s="239" t="s">
        <v>19</v>
      </c>
      <c r="F130" s="240" t="s">
        <v>124</v>
      </c>
      <c r="G130" s="238"/>
      <c r="H130" s="241">
        <v>13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123</v>
      </c>
      <c r="AU130" s="247" t="s">
        <v>81</v>
      </c>
      <c r="AV130" s="14" t="s">
        <v>125</v>
      </c>
      <c r="AW130" s="14" t="s">
        <v>37</v>
      </c>
      <c r="AX130" s="14" t="s">
        <v>81</v>
      </c>
      <c r="AY130" s="247" t="s">
        <v>116</v>
      </c>
    </row>
    <row r="131" s="2" customFormat="1" ht="16.5" customHeight="1">
      <c r="A131" s="38"/>
      <c r="B131" s="39"/>
      <c r="C131" s="202" t="s">
        <v>178</v>
      </c>
      <c r="D131" s="202" t="s">
        <v>117</v>
      </c>
      <c r="E131" s="203" t="s">
        <v>179</v>
      </c>
      <c r="F131" s="204" t="s">
        <v>180</v>
      </c>
      <c r="G131" s="205" t="s">
        <v>181</v>
      </c>
      <c r="H131" s="206">
        <v>0.59999999999999998</v>
      </c>
      <c r="I131" s="207"/>
      <c r="J131" s="208">
        <f>ROUND(I131*H131,2)</f>
        <v>0</v>
      </c>
      <c r="K131" s="204" t="s">
        <v>182</v>
      </c>
      <c r="L131" s="44"/>
      <c r="M131" s="209" t="s">
        <v>19</v>
      </c>
      <c r="N131" s="210" t="s">
        <v>47</v>
      </c>
      <c r="O131" s="8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3" t="s">
        <v>121</v>
      </c>
      <c r="AT131" s="213" t="s">
        <v>117</v>
      </c>
      <c r="AU131" s="213" t="s">
        <v>81</v>
      </c>
      <c r="AY131" s="17" t="s">
        <v>116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7" t="s">
        <v>81</v>
      </c>
      <c r="BK131" s="214">
        <f>ROUND(I131*H131,2)</f>
        <v>0</v>
      </c>
      <c r="BL131" s="17" t="s">
        <v>121</v>
      </c>
      <c r="BM131" s="213" t="s">
        <v>183</v>
      </c>
    </row>
    <row r="132" s="12" customFormat="1">
      <c r="A132" s="12"/>
      <c r="B132" s="215"/>
      <c r="C132" s="216"/>
      <c r="D132" s="217" t="s">
        <v>123</v>
      </c>
      <c r="E132" s="218" t="s">
        <v>19</v>
      </c>
      <c r="F132" s="219" t="s">
        <v>142</v>
      </c>
      <c r="G132" s="216"/>
      <c r="H132" s="218" t="s">
        <v>19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5" t="s">
        <v>123</v>
      </c>
      <c r="AU132" s="225" t="s">
        <v>81</v>
      </c>
      <c r="AV132" s="12" t="s">
        <v>81</v>
      </c>
      <c r="AW132" s="12" t="s">
        <v>37</v>
      </c>
      <c r="AX132" s="12" t="s">
        <v>76</v>
      </c>
      <c r="AY132" s="225" t="s">
        <v>116</v>
      </c>
    </row>
    <row r="133" s="13" customFormat="1">
      <c r="A133" s="13"/>
      <c r="B133" s="226"/>
      <c r="C133" s="227"/>
      <c r="D133" s="217" t="s">
        <v>123</v>
      </c>
      <c r="E133" s="228" t="s">
        <v>19</v>
      </c>
      <c r="F133" s="229" t="s">
        <v>184</v>
      </c>
      <c r="G133" s="227"/>
      <c r="H133" s="230">
        <v>0.59999999999999998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123</v>
      </c>
      <c r="AU133" s="236" t="s">
        <v>81</v>
      </c>
      <c r="AV133" s="13" t="s">
        <v>83</v>
      </c>
      <c r="AW133" s="13" t="s">
        <v>37</v>
      </c>
      <c r="AX133" s="13" t="s">
        <v>76</v>
      </c>
      <c r="AY133" s="236" t="s">
        <v>116</v>
      </c>
    </row>
    <row r="134" s="14" customFormat="1">
      <c r="A134" s="14"/>
      <c r="B134" s="237"/>
      <c r="C134" s="238"/>
      <c r="D134" s="217" t="s">
        <v>123</v>
      </c>
      <c r="E134" s="239" t="s">
        <v>19</v>
      </c>
      <c r="F134" s="240" t="s">
        <v>124</v>
      </c>
      <c r="G134" s="238"/>
      <c r="H134" s="241">
        <v>0.59999999999999998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123</v>
      </c>
      <c r="AU134" s="247" t="s">
        <v>81</v>
      </c>
      <c r="AV134" s="14" t="s">
        <v>125</v>
      </c>
      <c r="AW134" s="14" t="s">
        <v>37</v>
      </c>
      <c r="AX134" s="14" t="s">
        <v>81</v>
      </c>
      <c r="AY134" s="247" t="s">
        <v>116</v>
      </c>
    </row>
    <row r="135" s="2" customFormat="1" ht="16.5" customHeight="1">
      <c r="A135" s="38"/>
      <c r="B135" s="39"/>
      <c r="C135" s="202" t="s">
        <v>177</v>
      </c>
      <c r="D135" s="202" t="s">
        <v>117</v>
      </c>
      <c r="E135" s="203" t="s">
        <v>185</v>
      </c>
      <c r="F135" s="204" t="s">
        <v>186</v>
      </c>
      <c r="G135" s="205" t="s">
        <v>181</v>
      </c>
      <c r="H135" s="206">
        <v>67.700000000000003</v>
      </c>
      <c r="I135" s="207"/>
      <c r="J135" s="208">
        <f>ROUND(I135*H135,2)</f>
        <v>0</v>
      </c>
      <c r="K135" s="204" t="s">
        <v>19</v>
      </c>
      <c r="L135" s="44"/>
      <c r="M135" s="209" t="s">
        <v>19</v>
      </c>
      <c r="N135" s="210" t="s">
        <v>47</v>
      </c>
      <c r="O135" s="8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3" t="s">
        <v>121</v>
      </c>
      <c r="AT135" s="213" t="s">
        <v>117</v>
      </c>
      <c r="AU135" s="213" t="s">
        <v>81</v>
      </c>
      <c r="AY135" s="17" t="s">
        <v>116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7" t="s">
        <v>81</v>
      </c>
      <c r="BK135" s="214">
        <f>ROUND(I135*H135,2)</f>
        <v>0</v>
      </c>
      <c r="BL135" s="17" t="s">
        <v>121</v>
      </c>
      <c r="BM135" s="213" t="s">
        <v>187</v>
      </c>
    </row>
    <row r="136" s="12" customFormat="1">
      <c r="A136" s="12"/>
      <c r="B136" s="215"/>
      <c r="C136" s="216"/>
      <c r="D136" s="217" t="s">
        <v>123</v>
      </c>
      <c r="E136" s="218" t="s">
        <v>19</v>
      </c>
      <c r="F136" s="219" t="s">
        <v>142</v>
      </c>
      <c r="G136" s="216"/>
      <c r="H136" s="218" t="s">
        <v>19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5" t="s">
        <v>123</v>
      </c>
      <c r="AU136" s="225" t="s">
        <v>81</v>
      </c>
      <c r="AV136" s="12" t="s">
        <v>81</v>
      </c>
      <c r="AW136" s="12" t="s">
        <v>37</v>
      </c>
      <c r="AX136" s="12" t="s">
        <v>76</v>
      </c>
      <c r="AY136" s="225" t="s">
        <v>116</v>
      </c>
    </row>
    <row r="137" s="13" customFormat="1">
      <c r="A137" s="13"/>
      <c r="B137" s="226"/>
      <c r="C137" s="227"/>
      <c r="D137" s="217" t="s">
        <v>123</v>
      </c>
      <c r="E137" s="228" t="s">
        <v>19</v>
      </c>
      <c r="F137" s="229" t="s">
        <v>188</v>
      </c>
      <c r="G137" s="227"/>
      <c r="H137" s="230">
        <v>67.700000000000003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123</v>
      </c>
      <c r="AU137" s="236" t="s">
        <v>81</v>
      </c>
      <c r="AV137" s="13" t="s">
        <v>83</v>
      </c>
      <c r="AW137" s="13" t="s">
        <v>37</v>
      </c>
      <c r="AX137" s="13" t="s">
        <v>76</v>
      </c>
      <c r="AY137" s="236" t="s">
        <v>116</v>
      </c>
    </row>
    <row r="138" s="14" customFormat="1">
      <c r="A138" s="14"/>
      <c r="B138" s="237"/>
      <c r="C138" s="238"/>
      <c r="D138" s="217" t="s">
        <v>123</v>
      </c>
      <c r="E138" s="239" t="s">
        <v>19</v>
      </c>
      <c r="F138" s="240" t="s">
        <v>124</v>
      </c>
      <c r="G138" s="238"/>
      <c r="H138" s="241">
        <v>67.700000000000003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123</v>
      </c>
      <c r="AU138" s="247" t="s">
        <v>81</v>
      </c>
      <c r="AV138" s="14" t="s">
        <v>125</v>
      </c>
      <c r="AW138" s="14" t="s">
        <v>37</v>
      </c>
      <c r="AX138" s="14" t="s">
        <v>81</v>
      </c>
      <c r="AY138" s="247" t="s">
        <v>116</v>
      </c>
    </row>
    <row r="139" s="2" customFormat="1" ht="16.5" customHeight="1">
      <c r="A139" s="38"/>
      <c r="B139" s="39"/>
      <c r="C139" s="202" t="s">
        <v>155</v>
      </c>
      <c r="D139" s="202" t="s">
        <v>117</v>
      </c>
      <c r="E139" s="203" t="s">
        <v>189</v>
      </c>
      <c r="F139" s="204" t="s">
        <v>190</v>
      </c>
      <c r="G139" s="205" t="s">
        <v>181</v>
      </c>
      <c r="H139" s="206">
        <v>22.620000000000001</v>
      </c>
      <c r="I139" s="207"/>
      <c r="J139" s="208">
        <f>ROUND(I139*H139,2)</f>
        <v>0</v>
      </c>
      <c r="K139" s="204" t="s">
        <v>19</v>
      </c>
      <c r="L139" s="44"/>
      <c r="M139" s="209" t="s">
        <v>19</v>
      </c>
      <c r="N139" s="210" t="s">
        <v>47</v>
      </c>
      <c r="O139" s="84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3" t="s">
        <v>121</v>
      </c>
      <c r="AT139" s="213" t="s">
        <v>117</v>
      </c>
      <c r="AU139" s="213" t="s">
        <v>81</v>
      </c>
      <c r="AY139" s="17" t="s">
        <v>116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7" t="s">
        <v>81</v>
      </c>
      <c r="BK139" s="214">
        <f>ROUND(I139*H139,2)</f>
        <v>0</v>
      </c>
      <c r="BL139" s="17" t="s">
        <v>121</v>
      </c>
      <c r="BM139" s="213" t="s">
        <v>191</v>
      </c>
    </row>
    <row r="140" s="12" customFormat="1">
      <c r="A140" s="12"/>
      <c r="B140" s="215"/>
      <c r="C140" s="216"/>
      <c r="D140" s="217" t="s">
        <v>123</v>
      </c>
      <c r="E140" s="218" t="s">
        <v>19</v>
      </c>
      <c r="F140" s="219" t="s">
        <v>142</v>
      </c>
      <c r="G140" s="216"/>
      <c r="H140" s="218" t="s">
        <v>19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5" t="s">
        <v>123</v>
      </c>
      <c r="AU140" s="225" t="s">
        <v>81</v>
      </c>
      <c r="AV140" s="12" t="s">
        <v>81</v>
      </c>
      <c r="AW140" s="12" t="s">
        <v>37</v>
      </c>
      <c r="AX140" s="12" t="s">
        <v>76</v>
      </c>
      <c r="AY140" s="225" t="s">
        <v>116</v>
      </c>
    </row>
    <row r="141" s="13" customFormat="1">
      <c r="A141" s="13"/>
      <c r="B141" s="226"/>
      <c r="C141" s="227"/>
      <c r="D141" s="217" t="s">
        <v>123</v>
      </c>
      <c r="E141" s="228" t="s">
        <v>19</v>
      </c>
      <c r="F141" s="229" t="s">
        <v>192</v>
      </c>
      <c r="G141" s="227"/>
      <c r="H141" s="230">
        <v>22.620000000000001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123</v>
      </c>
      <c r="AU141" s="236" t="s">
        <v>81</v>
      </c>
      <c r="AV141" s="13" t="s">
        <v>83</v>
      </c>
      <c r="AW141" s="13" t="s">
        <v>37</v>
      </c>
      <c r="AX141" s="13" t="s">
        <v>76</v>
      </c>
      <c r="AY141" s="236" t="s">
        <v>116</v>
      </c>
    </row>
    <row r="142" s="14" customFormat="1">
      <c r="A142" s="14"/>
      <c r="B142" s="237"/>
      <c r="C142" s="238"/>
      <c r="D142" s="217" t="s">
        <v>123</v>
      </c>
      <c r="E142" s="239" t="s">
        <v>19</v>
      </c>
      <c r="F142" s="240" t="s">
        <v>124</v>
      </c>
      <c r="G142" s="238"/>
      <c r="H142" s="241">
        <v>22.620000000000001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123</v>
      </c>
      <c r="AU142" s="247" t="s">
        <v>81</v>
      </c>
      <c r="AV142" s="14" t="s">
        <v>125</v>
      </c>
      <c r="AW142" s="14" t="s">
        <v>37</v>
      </c>
      <c r="AX142" s="14" t="s">
        <v>81</v>
      </c>
      <c r="AY142" s="247" t="s">
        <v>116</v>
      </c>
    </row>
    <row r="143" s="2" customFormat="1" ht="21.75" customHeight="1">
      <c r="A143" s="38"/>
      <c r="B143" s="39"/>
      <c r="C143" s="202" t="s">
        <v>8</v>
      </c>
      <c r="D143" s="202" t="s">
        <v>117</v>
      </c>
      <c r="E143" s="203" t="s">
        <v>193</v>
      </c>
      <c r="F143" s="204" t="s">
        <v>194</v>
      </c>
      <c r="G143" s="205" t="s">
        <v>181</v>
      </c>
      <c r="H143" s="206">
        <v>190.37000000000001</v>
      </c>
      <c r="I143" s="207"/>
      <c r="J143" s="208">
        <f>ROUND(I143*H143,2)</f>
        <v>0</v>
      </c>
      <c r="K143" s="204" t="s">
        <v>140</v>
      </c>
      <c r="L143" s="44"/>
      <c r="M143" s="209" t="s">
        <v>19</v>
      </c>
      <c r="N143" s="210" t="s">
        <v>47</v>
      </c>
      <c r="O143" s="84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3" t="s">
        <v>121</v>
      </c>
      <c r="AT143" s="213" t="s">
        <v>117</v>
      </c>
      <c r="AU143" s="213" t="s">
        <v>81</v>
      </c>
      <c r="AY143" s="17" t="s">
        <v>116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7" t="s">
        <v>81</v>
      </c>
      <c r="BK143" s="214">
        <f>ROUND(I143*H143,2)</f>
        <v>0</v>
      </c>
      <c r="BL143" s="17" t="s">
        <v>121</v>
      </c>
      <c r="BM143" s="213" t="s">
        <v>195</v>
      </c>
    </row>
    <row r="144" s="12" customFormat="1">
      <c r="A144" s="12"/>
      <c r="B144" s="215"/>
      <c r="C144" s="216"/>
      <c r="D144" s="217" t="s">
        <v>123</v>
      </c>
      <c r="E144" s="218" t="s">
        <v>19</v>
      </c>
      <c r="F144" s="219" t="s">
        <v>142</v>
      </c>
      <c r="G144" s="216"/>
      <c r="H144" s="218" t="s">
        <v>19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5" t="s">
        <v>123</v>
      </c>
      <c r="AU144" s="225" t="s">
        <v>81</v>
      </c>
      <c r="AV144" s="12" t="s">
        <v>81</v>
      </c>
      <c r="AW144" s="12" t="s">
        <v>37</v>
      </c>
      <c r="AX144" s="12" t="s">
        <v>76</v>
      </c>
      <c r="AY144" s="225" t="s">
        <v>116</v>
      </c>
    </row>
    <row r="145" s="13" customFormat="1">
      <c r="A145" s="13"/>
      <c r="B145" s="226"/>
      <c r="C145" s="227"/>
      <c r="D145" s="217" t="s">
        <v>123</v>
      </c>
      <c r="E145" s="228" t="s">
        <v>19</v>
      </c>
      <c r="F145" s="229" t="s">
        <v>196</v>
      </c>
      <c r="G145" s="227"/>
      <c r="H145" s="230">
        <v>190.37000000000001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123</v>
      </c>
      <c r="AU145" s="236" t="s">
        <v>81</v>
      </c>
      <c r="AV145" s="13" t="s">
        <v>83</v>
      </c>
      <c r="AW145" s="13" t="s">
        <v>37</v>
      </c>
      <c r="AX145" s="13" t="s">
        <v>76</v>
      </c>
      <c r="AY145" s="236" t="s">
        <v>116</v>
      </c>
    </row>
    <row r="146" s="14" customFormat="1">
      <c r="A146" s="14"/>
      <c r="B146" s="237"/>
      <c r="C146" s="238"/>
      <c r="D146" s="217" t="s">
        <v>123</v>
      </c>
      <c r="E146" s="239" t="s">
        <v>19</v>
      </c>
      <c r="F146" s="240" t="s">
        <v>124</v>
      </c>
      <c r="G146" s="238"/>
      <c r="H146" s="241">
        <v>190.37000000000001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123</v>
      </c>
      <c r="AU146" s="247" t="s">
        <v>81</v>
      </c>
      <c r="AV146" s="14" t="s">
        <v>125</v>
      </c>
      <c r="AW146" s="14" t="s">
        <v>37</v>
      </c>
      <c r="AX146" s="14" t="s">
        <v>81</v>
      </c>
      <c r="AY146" s="247" t="s">
        <v>116</v>
      </c>
    </row>
    <row r="147" s="2" customFormat="1" ht="16.5" customHeight="1">
      <c r="A147" s="38"/>
      <c r="B147" s="39"/>
      <c r="C147" s="202" t="s">
        <v>197</v>
      </c>
      <c r="D147" s="202" t="s">
        <v>117</v>
      </c>
      <c r="E147" s="203" t="s">
        <v>198</v>
      </c>
      <c r="F147" s="204" t="s">
        <v>199</v>
      </c>
      <c r="G147" s="205" t="s">
        <v>200</v>
      </c>
      <c r="H147" s="206">
        <v>620.39999999999998</v>
      </c>
      <c r="I147" s="207"/>
      <c r="J147" s="208">
        <f>ROUND(I147*H147,2)</f>
        <v>0</v>
      </c>
      <c r="K147" s="204" t="s">
        <v>140</v>
      </c>
      <c r="L147" s="44"/>
      <c r="M147" s="209" t="s">
        <v>19</v>
      </c>
      <c r="N147" s="210" t="s">
        <v>47</v>
      </c>
      <c r="O147" s="84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3" t="s">
        <v>121</v>
      </c>
      <c r="AT147" s="213" t="s">
        <v>117</v>
      </c>
      <c r="AU147" s="213" t="s">
        <v>81</v>
      </c>
      <c r="AY147" s="17" t="s">
        <v>116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7" t="s">
        <v>81</v>
      </c>
      <c r="BK147" s="214">
        <f>ROUND(I147*H147,2)</f>
        <v>0</v>
      </c>
      <c r="BL147" s="17" t="s">
        <v>121</v>
      </c>
      <c r="BM147" s="213" t="s">
        <v>201</v>
      </c>
    </row>
    <row r="148" s="12" customFormat="1">
      <c r="A148" s="12"/>
      <c r="B148" s="215"/>
      <c r="C148" s="216"/>
      <c r="D148" s="217" t="s">
        <v>123</v>
      </c>
      <c r="E148" s="218" t="s">
        <v>19</v>
      </c>
      <c r="F148" s="219" t="s">
        <v>142</v>
      </c>
      <c r="G148" s="216"/>
      <c r="H148" s="218" t="s">
        <v>19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5" t="s">
        <v>123</v>
      </c>
      <c r="AU148" s="225" t="s">
        <v>81</v>
      </c>
      <c r="AV148" s="12" t="s">
        <v>81</v>
      </c>
      <c r="AW148" s="12" t="s">
        <v>37</v>
      </c>
      <c r="AX148" s="12" t="s">
        <v>76</v>
      </c>
      <c r="AY148" s="225" t="s">
        <v>116</v>
      </c>
    </row>
    <row r="149" s="13" customFormat="1">
      <c r="A149" s="13"/>
      <c r="B149" s="226"/>
      <c r="C149" s="227"/>
      <c r="D149" s="217" t="s">
        <v>123</v>
      </c>
      <c r="E149" s="228" t="s">
        <v>19</v>
      </c>
      <c r="F149" s="229" t="s">
        <v>202</v>
      </c>
      <c r="G149" s="227"/>
      <c r="H149" s="230">
        <v>620.39999999999998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123</v>
      </c>
      <c r="AU149" s="236" t="s">
        <v>81</v>
      </c>
      <c r="AV149" s="13" t="s">
        <v>83</v>
      </c>
      <c r="AW149" s="13" t="s">
        <v>37</v>
      </c>
      <c r="AX149" s="13" t="s">
        <v>76</v>
      </c>
      <c r="AY149" s="236" t="s">
        <v>116</v>
      </c>
    </row>
    <row r="150" s="14" customFormat="1">
      <c r="A150" s="14"/>
      <c r="B150" s="237"/>
      <c r="C150" s="238"/>
      <c r="D150" s="217" t="s">
        <v>123</v>
      </c>
      <c r="E150" s="239" t="s">
        <v>19</v>
      </c>
      <c r="F150" s="240" t="s">
        <v>124</v>
      </c>
      <c r="G150" s="238"/>
      <c r="H150" s="241">
        <v>620.39999999999998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123</v>
      </c>
      <c r="AU150" s="247" t="s">
        <v>81</v>
      </c>
      <c r="AV150" s="14" t="s">
        <v>125</v>
      </c>
      <c r="AW150" s="14" t="s">
        <v>37</v>
      </c>
      <c r="AX150" s="14" t="s">
        <v>81</v>
      </c>
      <c r="AY150" s="247" t="s">
        <v>116</v>
      </c>
    </row>
    <row r="151" s="11" customFormat="1" ht="25.92" customHeight="1">
      <c r="A151" s="11"/>
      <c r="B151" s="188"/>
      <c r="C151" s="189"/>
      <c r="D151" s="190" t="s">
        <v>75</v>
      </c>
      <c r="E151" s="191" t="s">
        <v>203</v>
      </c>
      <c r="F151" s="191" t="s">
        <v>204</v>
      </c>
      <c r="G151" s="189"/>
      <c r="H151" s="189"/>
      <c r="I151" s="192"/>
      <c r="J151" s="193">
        <f>BK151</f>
        <v>0</v>
      </c>
      <c r="K151" s="189"/>
      <c r="L151" s="194"/>
      <c r="M151" s="195"/>
      <c r="N151" s="196"/>
      <c r="O151" s="196"/>
      <c r="P151" s="197">
        <f>SUM(P152:P223)</f>
        <v>0</v>
      </c>
      <c r="Q151" s="196"/>
      <c r="R151" s="197">
        <f>SUM(R152:R223)</f>
        <v>14800.601699999999</v>
      </c>
      <c r="S151" s="196"/>
      <c r="T151" s="198">
        <f>SUM(T152:T223)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99" t="s">
        <v>115</v>
      </c>
      <c r="AT151" s="200" t="s">
        <v>75</v>
      </c>
      <c r="AU151" s="200" t="s">
        <v>76</v>
      </c>
      <c r="AY151" s="199" t="s">
        <v>116</v>
      </c>
      <c r="BK151" s="201">
        <f>SUM(BK152:BK223)</f>
        <v>0</v>
      </c>
    </row>
    <row r="152" s="2" customFormat="1" ht="33" customHeight="1">
      <c r="A152" s="38"/>
      <c r="B152" s="39"/>
      <c r="C152" s="202" t="s">
        <v>205</v>
      </c>
      <c r="D152" s="202" t="s">
        <v>117</v>
      </c>
      <c r="E152" s="203" t="s">
        <v>206</v>
      </c>
      <c r="F152" s="204" t="s">
        <v>207</v>
      </c>
      <c r="G152" s="205" t="s">
        <v>200</v>
      </c>
      <c r="H152" s="206">
        <v>271.69999999999999</v>
      </c>
      <c r="I152" s="207"/>
      <c r="J152" s="208">
        <f>ROUND(I152*H152,2)</f>
        <v>0</v>
      </c>
      <c r="K152" s="204" t="s">
        <v>140</v>
      </c>
      <c r="L152" s="44"/>
      <c r="M152" s="209" t="s">
        <v>19</v>
      </c>
      <c r="N152" s="210" t="s">
        <v>47</v>
      </c>
      <c r="O152" s="84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3" t="s">
        <v>121</v>
      </c>
      <c r="AT152" s="213" t="s">
        <v>117</v>
      </c>
      <c r="AU152" s="213" t="s">
        <v>81</v>
      </c>
      <c r="AY152" s="17" t="s">
        <v>116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7" t="s">
        <v>81</v>
      </c>
      <c r="BK152" s="214">
        <f>ROUND(I152*H152,2)</f>
        <v>0</v>
      </c>
      <c r="BL152" s="17" t="s">
        <v>121</v>
      </c>
      <c r="BM152" s="213" t="s">
        <v>208</v>
      </c>
    </row>
    <row r="153" s="12" customFormat="1">
      <c r="A153" s="12"/>
      <c r="B153" s="215"/>
      <c r="C153" s="216"/>
      <c r="D153" s="217" t="s">
        <v>123</v>
      </c>
      <c r="E153" s="218" t="s">
        <v>19</v>
      </c>
      <c r="F153" s="219" t="s">
        <v>209</v>
      </c>
      <c r="G153" s="216"/>
      <c r="H153" s="218" t="s">
        <v>19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5" t="s">
        <v>123</v>
      </c>
      <c r="AU153" s="225" t="s">
        <v>81</v>
      </c>
      <c r="AV153" s="12" t="s">
        <v>81</v>
      </c>
      <c r="AW153" s="12" t="s">
        <v>37</v>
      </c>
      <c r="AX153" s="12" t="s">
        <v>76</v>
      </c>
      <c r="AY153" s="225" t="s">
        <v>116</v>
      </c>
    </row>
    <row r="154" s="13" customFormat="1">
      <c r="A154" s="13"/>
      <c r="B154" s="226"/>
      <c r="C154" s="227"/>
      <c r="D154" s="217" t="s">
        <v>123</v>
      </c>
      <c r="E154" s="228" t="s">
        <v>19</v>
      </c>
      <c r="F154" s="229" t="s">
        <v>210</v>
      </c>
      <c r="G154" s="227"/>
      <c r="H154" s="230">
        <v>271.69999999999999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123</v>
      </c>
      <c r="AU154" s="236" t="s">
        <v>81</v>
      </c>
      <c r="AV154" s="13" t="s">
        <v>83</v>
      </c>
      <c r="AW154" s="13" t="s">
        <v>37</v>
      </c>
      <c r="AX154" s="13" t="s">
        <v>76</v>
      </c>
      <c r="AY154" s="236" t="s">
        <v>116</v>
      </c>
    </row>
    <row r="155" s="14" customFormat="1">
      <c r="A155" s="14"/>
      <c r="B155" s="237"/>
      <c r="C155" s="238"/>
      <c r="D155" s="217" t="s">
        <v>123</v>
      </c>
      <c r="E155" s="239" t="s">
        <v>19</v>
      </c>
      <c r="F155" s="240" t="s">
        <v>124</v>
      </c>
      <c r="G155" s="238"/>
      <c r="H155" s="241">
        <v>271.69999999999999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123</v>
      </c>
      <c r="AU155" s="247" t="s">
        <v>81</v>
      </c>
      <c r="AV155" s="14" t="s">
        <v>125</v>
      </c>
      <c r="AW155" s="14" t="s">
        <v>37</v>
      </c>
      <c r="AX155" s="14" t="s">
        <v>81</v>
      </c>
      <c r="AY155" s="247" t="s">
        <v>116</v>
      </c>
    </row>
    <row r="156" s="2" customFormat="1" ht="16.5" customHeight="1">
      <c r="A156" s="38"/>
      <c r="B156" s="39"/>
      <c r="C156" s="202" t="s">
        <v>211</v>
      </c>
      <c r="D156" s="202" t="s">
        <v>117</v>
      </c>
      <c r="E156" s="203" t="s">
        <v>212</v>
      </c>
      <c r="F156" s="204" t="s">
        <v>213</v>
      </c>
      <c r="G156" s="205" t="s">
        <v>200</v>
      </c>
      <c r="H156" s="206">
        <v>8785.5</v>
      </c>
      <c r="I156" s="207"/>
      <c r="J156" s="208">
        <f>ROUND(I156*H156,2)</f>
        <v>0</v>
      </c>
      <c r="K156" s="204" t="s">
        <v>140</v>
      </c>
      <c r="L156" s="44"/>
      <c r="M156" s="209" t="s">
        <v>19</v>
      </c>
      <c r="N156" s="210" t="s">
        <v>47</v>
      </c>
      <c r="O156" s="84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3" t="s">
        <v>121</v>
      </c>
      <c r="AT156" s="213" t="s">
        <v>117</v>
      </c>
      <c r="AU156" s="213" t="s">
        <v>81</v>
      </c>
      <c r="AY156" s="17" t="s">
        <v>116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7" t="s">
        <v>81</v>
      </c>
      <c r="BK156" s="214">
        <f>ROUND(I156*H156,2)</f>
        <v>0</v>
      </c>
      <c r="BL156" s="17" t="s">
        <v>121</v>
      </c>
      <c r="BM156" s="213" t="s">
        <v>214</v>
      </c>
    </row>
    <row r="157" s="12" customFormat="1">
      <c r="A157" s="12"/>
      <c r="B157" s="215"/>
      <c r="C157" s="216"/>
      <c r="D157" s="217" t="s">
        <v>123</v>
      </c>
      <c r="E157" s="218" t="s">
        <v>19</v>
      </c>
      <c r="F157" s="219" t="s">
        <v>209</v>
      </c>
      <c r="G157" s="216"/>
      <c r="H157" s="218" t="s">
        <v>19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5" t="s">
        <v>123</v>
      </c>
      <c r="AU157" s="225" t="s">
        <v>81</v>
      </c>
      <c r="AV157" s="12" t="s">
        <v>81</v>
      </c>
      <c r="AW157" s="12" t="s">
        <v>37</v>
      </c>
      <c r="AX157" s="12" t="s">
        <v>76</v>
      </c>
      <c r="AY157" s="225" t="s">
        <v>116</v>
      </c>
    </row>
    <row r="158" s="13" customFormat="1">
      <c r="A158" s="13"/>
      <c r="B158" s="226"/>
      <c r="C158" s="227"/>
      <c r="D158" s="217" t="s">
        <v>123</v>
      </c>
      <c r="E158" s="228" t="s">
        <v>19</v>
      </c>
      <c r="F158" s="229" t="s">
        <v>215</v>
      </c>
      <c r="G158" s="227"/>
      <c r="H158" s="230">
        <v>8785.5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123</v>
      </c>
      <c r="AU158" s="236" t="s">
        <v>81</v>
      </c>
      <c r="AV158" s="13" t="s">
        <v>83</v>
      </c>
      <c r="AW158" s="13" t="s">
        <v>37</v>
      </c>
      <c r="AX158" s="13" t="s">
        <v>76</v>
      </c>
      <c r="AY158" s="236" t="s">
        <v>116</v>
      </c>
    </row>
    <row r="159" s="14" customFormat="1">
      <c r="A159" s="14"/>
      <c r="B159" s="237"/>
      <c r="C159" s="238"/>
      <c r="D159" s="217" t="s">
        <v>123</v>
      </c>
      <c r="E159" s="239" t="s">
        <v>19</v>
      </c>
      <c r="F159" s="240" t="s">
        <v>124</v>
      </c>
      <c r="G159" s="238"/>
      <c r="H159" s="241">
        <v>8785.5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123</v>
      </c>
      <c r="AU159" s="247" t="s">
        <v>81</v>
      </c>
      <c r="AV159" s="14" t="s">
        <v>125</v>
      </c>
      <c r="AW159" s="14" t="s">
        <v>37</v>
      </c>
      <c r="AX159" s="14" t="s">
        <v>81</v>
      </c>
      <c r="AY159" s="247" t="s">
        <v>116</v>
      </c>
    </row>
    <row r="160" s="2" customFormat="1" ht="21.75" customHeight="1">
      <c r="A160" s="38"/>
      <c r="B160" s="39"/>
      <c r="C160" s="202" t="s">
        <v>216</v>
      </c>
      <c r="D160" s="202" t="s">
        <v>117</v>
      </c>
      <c r="E160" s="203" t="s">
        <v>217</v>
      </c>
      <c r="F160" s="204" t="s">
        <v>218</v>
      </c>
      <c r="G160" s="205" t="s">
        <v>200</v>
      </c>
      <c r="H160" s="206">
        <v>976.20000000000005</v>
      </c>
      <c r="I160" s="207"/>
      <c r="J160" s="208">
        <f>ROUND(I160*H160,2)</f>
        <v>0</v>
      </c>
      <c r="K160" s="204" t="s">
        <v>153</v>
      </c>
      <c r="L160" s="44"/>
      <c r="M160" s="209" t="s">
        <v>19</v>
      </c>
      <c r="N160" s="210" t="s">
        <v>47</v>
      </c>
      <c r="O160" s="84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3" t="s">
        <v>121</v>
      </c>
      <c r="AT160" s="213" t="s">
        <v>117</v>
      </c>
      <c r="AU160" s="213" t="s">
        <v>81</v>
      </c>
      <c r="AY160" s="17" t="s">
        <v>116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7" t="s">
        <v>81</v>
      </c>
      <c r="BK160" s="214">
        <f>ROUND(I160*H160,2)</f>
        <v>0</v>
      </c>
      <c r="BL160" s="17" t="s">
        <v>121</v>
      </c>
      <c r="BM160" s="213" t="s">
        <v>219</v>
      </c>
    </row>
    <row r="161" s="12" customFormat="1">
      <c r="A161" s="12"/>
      <c r="B161" s="215"/>
      <c r="C161" s="216"/>
      <c r="D161" s="217" t="s">
        <v>123</v>
      </c>
      <c r="E161" s="218" t="s">
        <v>19</v>
      </c>
      <c r="F161" s="219" t="s">
        <v>209</v>
      </c>
      <c r="G161" s="216"/>
      <c r="H161" s="218" t="s">
        <v>19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5" t="s">
        <v>123</v>
      </c>
      <c r="AU161" s="225" t="s">
        <v>81</v>
      </c>
      <c r="AV161" s="12" t="s">
        <v>81</v>
      </c>
      <c r="AW161" s="12" t="s">
        <v>37</v>
      </c>
      <c r="AX161" s="12" t="s">
        <v>76</v>
      </c>
      <c r="AY161" s="225" t="s">
        <v>116</v>
      </c>
    </row>
    <row r="162" s="13" customFormat="1">
      <c r="A162" s="13"/>
      <c r="B162" s="226"/>
      <c r="C162" s="227"/>
      <c r="D162" s="217" t="s">
        <v>123</v>
      </c>
      <c r="E162" s="228" t="s">
        <v>19</v>
      </c>
      <c r="F162" s="229" t="s">
        <v>220</v>
      </c>
      <c r="G162" s="227"/>
      <c r="H162" s="230">
        <v>976.20000000000005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123</v>
      </c>
      <c r="AU162" s="236" t="s">
        <v>81</v>
      </c>
      <c r="AV162" s="13" t="s">
        <v>83</v>
      </c>
      <c r="AW162" s="13" t="s">
        <v>37</v>
      </c>
      <c r="AX162" s="13" t="s">
        <v>76</v>
      </c>
      <c r="AY162" s="236" t="s">
        <v>116</v>
      </c>
    </row>
    <row r="163" s="14" customFormat="1">
      <c r="A163" s="14"/>
      <c r="B163" s="237"/>
      <c r="C163" s="238"/>
      <c r="D163" s="217" t="s">
        <v>123</v>
      </c>
      <c r="E163" s="239" t="s">
        <v>19</v>
      </c>
      <c r="F163" s="240" t="s">
        <v>124</v>
      </c>
      <c r="G163" s="238"/>
      <c r="H163" s="241">
        <v>976.20000000000005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123</v>
      </c>
      <c r="AU163" s="247" t="s">
        <v>81</v>
      </c>
      <c r="AV163" s="14" t="s">
        <v>125</v>
      </c>
      <c r="AW163" s="14" t="s">
        <v>37</v>
      </c>
      <c r="AX163" s="14" t="s">
        <v>81</v>
      </c>
      <c r="AY163" s="247" t="s">
        <v>116</v>
      </c>
    </row>
    <row r="164" s="2" customFormat="1" ht="33" customHeight="1">
      <c r="A164" s="38"/>
      <c r="B164" s="39"/>
      <c r="C164" s="202" t="s">
        <v>221</v>
      </c>
      <c r="D164" s="202" t="s">
        <v>117</v>
      </c>
      <c r="E164" s="203" t="s">
        <v>222</v>
      </c>
      <c r="F164" s="204" t="s">
        <v>223</v>
      </c>
      <c r="G164" s="205" t="s">
        <v>200</v>
      </c>
      <c r="H164" s="206">
        <v>30.199999999999999</v>
      </c>
      <c r="I164" s="207"/>
      <c r="J164" s="208">
        <f>ROUND(I164*H164,2)</f>
        <v>0</v>
      </c>
      <c r="K164" s="204" t="s">
        <v>153</v>
      </c>
      <c r="L164" s="44"/>
      <c r="M164" s="209" t="s">
        <v>19</v>
      </c>
      <c r="N164" s="210" t="s">
        <v>47</v>
      </c>
      <c r="O164" s="84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3" t="s">
        <v>121</v>
      </c>
      <c r="AT164" s="213" t="s">
        <v>117</v>
      </c>
      <c r="AU164" s="213" t="s">
        <v>81</v>
      </c>
      <c r="AY164" s="17" t="s">
        <v>116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7" t="s">
        <v>81</v>
      </c>
      <c r="BK164" s="214">
        <f>ROUND(I164*H164,2)</f>
        <v>0</v>
      </c>
      <c r="BL164" s="17" t="s">
        <v>121</v>
      </c>
      <c r="BM164" s="213" t="s">
        <v>224</v>
      </c>
    </row>
    <row r="165" s="12" customFormat="1">
      <c r="A165" s="12"/>
      <c r="B165" s="215"/>
      <c r="C165" s="216"/>
      <c r="D165" s="217" t="s">
        <v>123</v>
      </c>
      <c r="E165" s="218" t="s">
        <v>19</v>
      </c>
      <c r="F165" s="219" t="s">
        <v>209</v>
      </c>
      <c r="G165" s="216"/>
      <c r="H165" s="218" t="s">
        <v>19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5" t="s">
        <v>123</v>
      </c>
      <c r="AU165" s="225" t="s">
        <v>81</v>
      </c>
      <c r="AV165" s="12" t="s">
        <v>81</v>
      </c>
      <c r="AW165" s="12" t="s">
        <v>37</v>
      </c>
      <c r="AX165" s="12" t="s">
        <v>76</v>
      </c>
      <c r="AY165" s="225" t="s">
        <v>116</v>
      </c>
    </row>
    <row r="166" s="13" customFormat="1">
      <c r="A166" s="13"/>
      <c r="B166" s="226"/>
      <c r="C166" s="227"/>
      <c r="D166" s="217" t="s">
        <v>123</v>
      </c>
      <c r="E166" s="228" t="s">
        <v>19</v>
      </c>
      <c r="F166" s="229" t="s">
        <v>225</v>
      </c>
      <c r="G166" s="227"/>
      <c r="H166" s="230">
        <v>30.199999999999999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123</v>
      </c>
      <c r="AU166" s="236" t="s">
        <v>81</v>
      </c>
      <c r="AV166" s="13" t="s">
        <v>83</v>
      </c>
      <c r="AW166" s="13" t="s">
        <v>37</v>
      </c>
      <c r="AX166" s="13" t="s">
        <v>76</v>
      </c>
      <c r="AY166" s="236" t="s">
        <v>116</v>
      </c>
    </row>
    <row r="167" s="14" customFormat="1">
      <c r="A167" s="14"/>
      <c r="B167" s="237"/>
      <c r="C167" s="238"/>
      <c r="D167" s="217" t="s">
        <v>123</v>
      </c>
      <c r="E167" s="239" t="s">
        <v>19</v>
      </c>
      <c r="F167" s="240" t="s">
        <v>124</v>
      </c>
      <c r="G167" s="238"/>
      <c r="H167" s="241">
        <v>30.199999999999999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123</v>
      </c>
      <c r="AU167" s="247" t="s">
        <v>81</v>
      </c>
      <c r="AV167" s="14" t="s">
        <v>125</v>
      </c>
      <c r="AW167" s="14" t="s">
        <v>37</v>
      </c>
      <c r="AX167" s="14" t="s">
        <v>81</v>
      </c>
      <c r="AY167" s="247" t="s">
        <v>116</v>
      </c>
    </row>
    <row r="168" s="2" customFormat="1" ht="16.5" customHeight="1">
      <c r="A168" s="38"/>
      <c r="B168" s="39"/>
      <c r="C168" s="202" t="s">
        <v>7</v>
      </c>
      <c r="D168" s="202" t="s">
        <v>117</v>
      </c>
      <c r="E168" s="203" t="s">
        <v>226</v>
      </c>
      <c r="F168" s="204" t="s">
        <v>227</v>
      </c>
      <c r="G168" s="205" t="s">
        <v>228</v>
      </c>
      <c r="H168" s="206">
        <v>2494</v>
      </c>
      <c r="I168" s="207"/>
      <c r="J168" s="208">
        <f>ROUND(I168*H168,2)</f>
        <v>0</v>
      </c>
      <c r="K168" s="204" t="s">
        <v>140</v>
      </c>
      <c r="L168" s="44"/>
      <c r="M168" s="209" t="s">
        <v>19</v>
      </c>
      <c r="N168" s="210" t="s">
        <v>47</v>
      </c>
      <c r="O168" s="84"/>
      <c r="P168" s="211">
        <f>O168*H168</f>
        <v>0</v>
      </c>
      <c r="Q168" s="211">
        <v>0.00117</v>
      </c>
      <c r="R168" s="211">
        <f>Q168*H168</f>
        <v>2.91798</v>
      </c>
      <c r="S168" s="211">
        <v>0</v>
      </c>
      <c r="T168" s="21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3" t="s">
        <v>121</v>
      </c>
      <c r="AT168" s="213" t="s">
        <v>117</v>
      </c>
      <c r="AU168" s="213" t="s">
        <v>81</v>
      </c>
      <c r="AY168" s="17" t="s">
        <v>116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7" t="s">
        <v>81</v>
      </c>
      <c r="BK168" s="214">
        <f>ROUND(I168*H168,2)</f>
        <v>0</v>
      </c>
      <c r="BL168" s="17" t="s">
        <v>121</v>
      </c>
      <c r="BM168" s="213" t="s">
        <v>229</v>
      </c>
    </row>
    <row r="169" s="12" customFormat="1">
      <c r="A169" s="12"/>
      <c r="B169" s="215"/>
      <c r="C169" s="216"/>
      <c r="D169" s="217" t="s">
        <v>123</v>
      </c>
      <c r="E169" s="218" t="s">
        <v>19</v>
      </c>
      <c r="F169" s="219" t="s">
        <v>209</v>
      </c>
      <c r="G169" s="216"/>
      <c r="H169" s="218" t="s">
        <v>19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5" t="s">
        <v>123</v>
      </c>
      <c r="AU169" s="225" t="s">
        <v>81</v>
      </c>
      <c r="AV169" s="12" t="s">
        <v>81</v>
      </c>
      <c r="AW169" s="12" t="s">
        <v>37</v>
      </c>
      <c r="AX169" s="12" t="s">
        <v>76</v>
      </c>
      <c r="AY169" s="225" t="s">
        <v>116</v>
      </c>
    </row>
    <row r="170" s="13" customFormat="1">
      <c r="A170" s="13"/>
      <c r="B170" s="226"/>
      <c r="C170" s="227"/>
      <c r="D170" s="217" t="s">
        <v>123</v>
      </c>
      <c r="E170" s="228" t="s">
        <v>19</v>
      </c>
      <c r="F170" s="229" t="s">
        <v>230</v>
      </c>
      <c r="G170" s="227"/>
      <c r="H170" s="230">
        <v>2494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123</v>
      </c>
      <c r="AU170" s="236" t="s">
        <v>81</v>
      </c>
      <c r="AV170" s="13" t="s">
        <v>83</v>
      </c>
      <c r="AW170" s="13" t="s">
        <v>37</v>
      </c>
      <c r="AX170" s="13" t="s">
        <v>76</v>
      </c>
      <c r="AY170" s="236" t="s">
        <v>116</v>
      </c>
    </row>
    <row r="171" s="14" customFormat="1">
      <c r="A171" s="14"/>
      <c r="B171" s="237"/>
      <c r="C171" s="238"/>
      <c r="D171" s="217" t="s">
        <v>123</v>
      </c>
      <c r="E171" s="239" t="s">
        <v>19</v>
      </c>
      <c r="F171" s="240" t="s">
        <v>124</v>
      </c>
      <c r="G171" s="238"/>
      <c r="H171" s="241">
        <v>2494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123</v>
      </c>
      <c r="AU171" s="247" t="s">
        <v>81</v>
      </c>
      <c r="AV171" s="14" t="s">
        <v>125</v>
      </c>
      <c r="AW171" s="14" t="s">
        <v>37</v>
      </c>
      <c r="AX171" s="14" t="s">
        <v>81</v>
      </c>
      <c r="AY171" s="247" t="s">
        <v>116</v>
      </c>
    </row>
    <row r="172" s="2" customFormat="1" ht="21.75" customHeight="1">
      <c r="A172" s="38"/>
      <c r="B172" s="39"/>
      <c r="C172" s="202" t="s">
        <v>231</v>
      </c>
      <c r="D172" s="202" t="s">
        <v>117</v>
      </c>
      <c r="E172" s="203" t="s">
        <v>232</v>
      </c>
      <c r="F172" s="204" t="s">
        <v>233</v>
      </c>
      <c r="G172" s="205" t="s">
        <v>181</v>
      </c>
      <c r="H172" s="206">
        <v>232.25299999999999</v>
      </c>
      <c r="I172" s="207"/>
      <c r="J172" s="208">
        <f>ROUND(I172*H172,2)</f>
        <v>0</v>
      </c>
      <c r="K172" s="204" t="s">
        <v>140</v>
      </c>
      <c r="L172" s="44"/>
      <c r="M172" s="209" t="s">
        <v>19</v>
      </c>
      <c r="N172" s="210" t="s">
        <v>47</v>
      </c>
      <c r="O172" s="84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3" t="s">
        <v>121</v>
      </c>
      <c r="AT172" s="213" t="s">
        <v>117</v>
      </c>
      <c r="AU172" s="213" t="s">
        <v>81</v>
      </c>
      <c r="AY172" s="17" t="s">
        <v>116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7" t="s">
        <v>81</v>
      </c>
      <c r="BK172" s="214">
        <f>ROUND(I172*H172,2)</f>
        <v>0</v>
      </c>
      <c r="BL172" s="17" t="s">
        <v>121</v>
      </c>
      <c r="BM172" s="213" t="s">
        <v>234</v>
      </c>
    </row>
    <row r="173" s="12" customFormat="1">
      <c r="A173" s="12"/>
      <c r="B173" s="215"/>
      <c r="C173" s="216"/>
      <c r="D173" s="217" t="s">
        <v>123</v>
      </c>
      <c r="E173" s="218" t="s">
        <v>19</v>
      </c>
      <c r="F173" s="219" t="s">
        <v>235</v>
      </c>
      <c r="G173" s="216"/>
      <c r="H173" s="218" t="s">
        <v>19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5" t="s">
        <v>123</v>
      </c>
      <c r="AU173" s="225" t="s">
        <v>81</v>
      </c>
      <c r="AV173" s="12" t="s">
        <v>81</v>
      </c>
      <c r="AW173" s="12" t="s">
        <v>37</v>
      </c>
      <c r="AX173" s="12" t="s">
        <v>76</v>
      </c>
      <c r="AY173" s="225" t="s">
        <v>116</v>
      </c>
    </row>
    <row r="174" s="13" customFormat="1">
      <c r="A174" s="13"/>
      <c r="B174" s="226"/>
      <c r="C174" s="227"/>
      <c r="D174" s="217" t="s">
        <v>123</v>
      </c>
      <c r="E174" s="228" t="s">
        <v>19</v>
      </c>
      <c r="F174" s="229" t="s">
        <v>236</v>
      </c>
      <c r="G174" s="227"/>
      <c r="H174" s="230">
        <v>232.25299999999999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123</v>
      </c>
      <c r="AU174" s="236" t="s">
        <v>81</v>
      </c>
      <c r="AV174" s="13" t="s">
        <v>83</v>
      </c>
      <c r="AW174" s="13" t="s">
        <v>37</v>
      </c>
      <c r="AX174" s="13" t="s">
        <v>76</v>
      </c>
      <c r="AY174" s="236" t="s">
        <v>116</v>
      </c>
    </row>
    <row r="175" s="14" customFormat="1">
      <c r="A175" s="14"/>
      <c r="B175" s="237"/>
      <c r="C175" s="238"/>
      <c r="D175" s="217" t="s">
        <v>123</v>
      </c>
      <c r="E175" s="239" t="s">
        <v>19</v>
      </c>
      <c r="F175" s="240" t="s">
        <v>124</v>
      </c>
      <c r="G175" s="238"/>
      <c r="H175" s="241">
        <v>232.25299999999999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123</v>
      </c>
      <c r="AU175" s="247" t="s">
        <v>81</v>
      </c>
      <c r="AV175" s="14" t="s">
        <v>125</v>
      </c>
      <c r="AW175" s="14" t="s">
        <v>37</v>
      </c>
      <c r="AX175" s="14" t="s">
        <v>81</v>
      </c>
      <c r="AY175" s="247" t="s">
        <v>116</v>
      </c>
    </row>
    <row r="176" s="2" customFormat="1" ht="21.75" customHeight="1">
      <c r="A176" s="38"/>
      <c r="B176" s="39"/>
      <c r="C176" s="202" t="s">
        <v>237</v>
      </c>
      <c r="D176" s="202" t="s">
        <v>117</v>
      </c>
      <c r="E176" s="203" t="s">
        <v>238</v>
      </c>
      <c r="F176" s="204" t="s">
        <v>239</v>
      </c>
      <c r="G176" s="205" t="s">
        <v>139</v>
      </c>
      <c r="H176" s="206">
        <v>149</v>
      </c>
      <c r="I176" s="207"/>
      <c r="J176" s="208">
        <f>ROUND(I176*H176,2)</f>
        <v>0</v>
      </c>
      <c r="K176" s="204" t="s">
        <v>153</v>
      </c>
      <c r="L176" s="44"/>
      <c r="M176" s="209" t="s">
        <v>19</v>
      </c>
      <c r="N176" s="210" t="s">
        <v>47</v>
      </c>
      <c r="O176" s="84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3" t="s">
        <v>121</v>
      </c>
      <c r="AT176" s="213" t="s">
        <v>117</v>
      </c>
      <c r="AU176" s="213" t="s">
        <v>81</v>
      </c>
      <c r="AY176" s="17" t="s">
        <v>116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7" t="s">
        <v>81</v>
      </c>
      <c r="BK176" s="214">
        <f>ROUND(I176*H176,2)</f>
        <v>0</v>
      </c>
      <c r="BL176" s="17" t="s">
        <v>121</v>
      </c>
      <c r="BM176" s="213" t="s">
        <v>240</v>
      </c>
    </row>
    <row r="177" s="12" customFormat="1">
      <c r="A177" s="12"/>
      <c r="B177" s="215"/>
      <c r="C177" s="216"/>
      <c r="D177" s="217" t="s">
        <v>123</v>
      </c>
      <c r="E177" s="218" t="s">
        <v>19</v>
      </c>
      <c r="F177" s="219" t="s">
        <v>235</v>
      </c>
      <c r="G177" s="216"/>
      <c r="H177" s="218" t="s">
        <v>19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5" t="s">
        <v>123</v>
      </c>
      <c r="AU177" s="225" t="s">
        <v>81</v>
      </c>
      <c r="AV177" s="12" t="s">
        <v>81</v>
      </c>
      <c r="AW177" s="12" t="s">
        <v>37</v>
      </c>
      <c r="AX177" s="12" t="s">
        <v>76</v>
      </c>
      <c r="AY177" s="225" t="s">
        <v>116</v>
      </c>
    </row>
    <row r="178" s="13" customFormat="1">
      <c r="A178" s="13"/>
      <c r="B178" s="226"/>
      <c r="C178" s="227"/>
      <c r="D178" s="217" t="s">
        <v>123</v>
      </c>
      <c r="E178" s="228" t="s">
        <v>19</v>
      </c>
      <c r="F178" s="229" t="s">
        <v>241</v>
      </c>
      <c r="G178" s="227"/>
      <c r="H178" s="230">
        <v>149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123</v>
      </c>
      <c r="AU178" s="236" t="s">
        <v>81</v>
      </c>
      <c r="AV178" s="13" t="s">
        <v>83</v>
      </c>
      <c r="AW178" s="13" t="s">
        <v>37</v>
      </c>
      <c r="AX178" s="13" t="s">
        <v>76</v>
      </c>
      <c r="AY178" s="236" t="s">
        <v>116</v>
      </c>
    </row>
    <row r="179" s="14" customFormat="1">
      <c r="A179" s="14"/>
      <c r="B179" s="237"/>
      <c r="C179" s="238"/>
      <c r="D179" s="217" t="s">
        <v>123</v>
      </c>
      <c r="E179" s="239" t="s">
        <v>19</v>
      </c>
      <c r="F179" s="240" t="s">
        <v>124</v>
      </c>
      <c r="G179" s="238"/>
      <c r="H179" s="241">
        <v>149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123</v>
      </c>
      <c r="AU179" s="247" t="s">
        <v>81</v>
      </c>
      <c r="AV179" s="14" t="s">
        <v>125</v>
      </c>
      <c r="AW179" s="14" t="s">
        <v>37</v>
      </c>
      <c r="AX179" s="14" t="s">
        <v>81</v>
      </c>
      <c r="AY179" s="247" t="s">
        <v>116</v>
      </c>
    </row>
    <row r="180" s="2" customFormat="1" ht="21.75" customHeight="1">
      <c r="A180" s="38"/>
      <c r="B180" s="39"/>
      <c r="C180" s="202" t="s">
        <v>242</v>
      </c>
      <c r="D180" s="202" t="s">
        <v>117</v>
      </c>
      <c r="E180" s="203" t="s">
        <v>243</v>
      </c>
      <c r="F180" s="204" t="s">
        <v>244</v>
      </c>
      <c r="G180" s="205" t="s">
        <v>139</v>
      </c>
      <c r="H180" s="206">
        <v>32</v>
      </c>
      <c r="I180" s="207"/>
      <c r="J180" s="208">
        <f>ROUND(I180*H180,2)</f>
        <v>0</v>
      </c>
      <c r="K180" s="204" t="s">
        <v>153</v>
      </c>
      <c r="L180" s="44"/>
      <c r="M180" s="209" t="s">
        <v>19</v>
      </c>
      <c r="N180" s="210" t="s">
        <v>47</v>
      </c>
      <c r="O180" s="84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3" t="s">
        <v>121</v>
      </c>
      <c r="AT180" s="213" t="s">
        <v>117</v>
      </c>
      <c r="AU180" s="213" t="s">
        <v>81</v>
      </c>
      <c r="AY180" s="17" t="s">
        <v>116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7" t="s">
        <v>81</v>
      </c>
      <c r="BK180" s="214">
        <f>ROUND(I180*H180,2)</f>
        <v>0</v>
      </c>
      <c r="BL180" s="17" t="s">
        <v>121</v>
      </c>
      <c r="BM180" s="213" t="s">
        <v>245</v>
      </c>
    </row>
    <row r="181" s="12" customFormat="1">
      <c r="A181" s="12"/>
      <c r="B181" s="215"/>
      <c r="C181" s="216"/>
      <c r="D181" s="217" t="s">
        <v>123</v>
      </c>
      <c r="E181" s="218" t="s">
        <v>19</v>
      </c>
      <c r="F181" s="219" t="s">
        <v>235</v>
      </c>
      <c r="G181" s="216"/>
      <c r="H181" s="218" t="s">
        <v>19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5" t="s">
        <v>123</v>
      </c>
      <c r="AU181" s="225" t="s">
        <v>81</v>
      </c>
      <c r="AV181" s="12" t="s">
        <v>81</v>
      </c>
      <c r="AW181" s="12" t="s">
        <v>37</v>
      </c>
      <c r="AX181" s="12" t="s">
        <v>76</v>
      </c>
      <c r="AY181" s="225" t="s">
        <v>116</v>
      </c>
    </row>
    <row r="182" s="13" customFormat="1">
      <c r="A182" s="13"/>
      <c r="B182" s="226"/>
      <c r="C182" s="227"/>
      <c r="D182" s="217" t="s">
        <v>123</v>
      </c>
      <c r="E182" s="228" t="s">
        <v>19</v>
      </c>
      <c r="F182" s="229" t="s">
        <v>246</v>
      </c>
      <c r="G182" s="227"/>
      <c r="H182" s="230">
        <v>32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123</v>
      </c>
      <c r="AU182" s="236" t="s">
        <v>81</v>
      </c>
      <c r="AV182" s="13" t="s">
        <v>83</v>
      </c>
      <c r="AW182" s="13" t="s">
        <v>37</v>
      </c>
      <c r="AX182" s="13" t="s">
        <v>76</v>
      </c>
      <c r="AY182" s="236" t="s">
        <v>116</v>
      </c>
    </row>
    <row r="183" s="14" customFormat="1">
      <c r="A183" s="14"/>
      <c r="B183" s="237"/>
      <c r="C183" s="238"/>
      <c r="D183" s="217" t="s">
        <v>123</v>
      </c>
      <c r="E183" s="239" t="s">
        <v>19</v>
      </c>
      <c r="F183" s="240" t="s">
        <v>124</v>
      </c>
      <c r="G183" s="238"/>
      <c r="H183" s="241">
        <v>32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123</v>
      </c>
      <c r="AU183" s="247" t="s">
        <v>81</v>
      </c>
      <c r="AV183" s="14" t="s">
        <v>125</v>
      </c>
      <c r="AW183" s="14" t="s">
        <v>37</v>
      </c>
      <c r="AX183" s="14" t="s">
        <v>81</v>
      </c>
      <c r="AY183" s="247" t="s">
        <v>116</v>
      </c>
    </row>
    <row r="184" s="2" customFormat="1" ht="16.5" customHeight="1">
      <c r="A184" s="38"/>
      <c r="B184" s="39"/>
      <c r="C184" s="202" t="s">
        <v>247</v>
      </c>
      <c r="D184" s="202" t="s">
        <v>117</v>
      </c>
      <c r="E184" s="203" t="s">
        <v>248</v>
      </c>
      <c r="F184" s="204" t="s">
        <v>249</v>
      </c>
      <c r="G184" s="205" t="s">
        <v>181</v>
      </c>
      <c r="H184" s="206">
        <v>6.7939999999999996</v>
      </c>
      <c r="I184" s="207"/>
      <c r="J184" s="208">
        <f>ROUND(I184*H184,2)</f>
        <v>0</v>
      </c>
      <c r="K184" s="204" t="s">
        <v>19</v>
      </c>
      <c r="L184" s="44"/>
      <c r="M184" s="209" t="s">
        <v>19</v>
      </c>
      <c r="N184" s="210" t="s">
        <v>47</v>
      </c>
      <c r="O184" s="84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3" t="s">
        <v>121</v>
      </c>
      <c r="AT184" s="213" t="s">
        <v>117</v>
      </c>
      <c r="AU184" s="213" t="s">
        <v>81</v>
      </c>
      <c r="AY184" s="17" t="s">
        <v>116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7" t="s">
        <v>81</v>
      </c>
      <c r="BK184" s="214">
        <f>ROUND(I184*H184,2)</f>
        <v>0</v>
      </c>
      <c r="BL184" s="17" t="s">
        <v>121</v>
      </c>
      <c r="BM184" s="213" t="s">
        <v>250</v>
      </c>
    </row>
    <row r="185" s="12" customFormat="1">
      <c r="A185" s="12"/>
      <c r="B185" s="215"/>
      <c r="C185" s="216"/>
      <c r="D185" s="217" t="s">
        <v>123</v>
      </c>
      <c r="E185" s="218" t="s">
        <v>19</v>
      </c>
      <c r="F185" s="219" t="s">
        <v>209</v>
      </c>
      <c r="G185" s="216"/>
      <c r="H185" s="218" t="s">
        <v>19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5" t="s">
        <v>123</v>
      </c>
      <c r="AU185" s="225" t="s">
        <v>81</v>
      </c>
      <c r="AV185" s="12" t="s">
        <v>81</v>
      </c>
      <c r="AW185" s="12" t="s">
        <v>37</v>
      </c>
      <c r="AX185" s="12" t="s">
        <v>76</v>
      </c>
      <c r="AY185" s="225" t="s">
        <v>116</v>
      </c>
    </row>
    <row r="186" s="13" customFormat="1">
      <c r="A186" s="13"/>
      <c r="B186" s="226"/>
      <c r="C186" s="227"/>
      <c r="D186" s="217" t="s">
        <v>123</v>
      </c>
      <c r="E186" s="228" t="s">
        <v>19</v>
      </c>
      <c r="F186" s="229" t="s">
        <v>251</v>
      </c>
      <c r="G186" s="227"/>
      <c r="H186" s="230">
        <v>6.7939999999999996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123</v>
      </c>
      <c r="AU186" s="236" t="s">
        <v>81</v>
      </c>
      <c r="AV186" s="13" t="s">
        <v>83</v>
      </c>
      <c r="AW186" s="13" t="s">
        <v>37</v>
      </c>
      <c r="AX186" s="13" t="s">
        <v>76</v>
      </c>
      <c r="AY186" s="236" t="s">
        <v>116</v>
      </c>
    </row>
    <row r="187" s="14" customFormat="1">
      <c r="A187" s="14"/>
      <c r="B187" s="237"/>
      <c r="C187" s="238"/>
      <c r="D187" s="217" t="s">
        <v>123</v>
      </c>
      <c r="E187" s="239" t="s">
        <v>19</v>
      </c>
      <c r="F187" s="240" t="s">
        <v>124</v>
      </c>
      <c r="G187" s="238"/>
      <c r="H187" s="241">
        <v>6.7939999999999996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123</v>
      </c>
      <c r="AU187" s="247" t="s">
        <v>81</v>
      </c>
      <c r="AV187" s="14" t="s">
        <v>125</v>
      </c>
      <c r="AW187" s="14" t="s">
        <v>37</v>
      </c>
      <c r="AX187" s="14" t="s">
        <v>81</v>
      </c>
      <c r="AY187" s="247" t="s">
        <v>116</v>
      </c>
    </row>
    <row r="188" s="2" customFormat="1" ht="21.75" customHeight="1">
      <c r="A188" s="38"/>
      <c r="B188" s="39"/>
      <c r="C188" s="202" t="s">
        <v>252</v>
      </c>
      <c r="D188" s="202" t="s">
        <v>117</v>
      </c>
      <c r="E188" s="203" t="s">
        <v>253</v>
      </c>
      <c r="F188" s="204" t="s">
        <v>254</v>
      </c>
      <c r="G188" s="205" t="s">
        <v>200</v>
      </c>
      <c r="H188" s="206">
        <v>389</v>
      </c>
      <c r="I188" s="207"/>
      <c r="J188" s="208">
        <f>ROUND(I188*H188,2)</f>
        <v>0</v>
      </c>
      <c r="K188" s="204" t="s">
        <v>255</v>
      </c>
      <c r="L188" s="44"/>
      <c r="M188" s="209" t="s">
        <v>19</v>
      </c>
      <c r="N188" s="210" t="s">
        <v>47</v>
      </c>
      <c r="O188" s="84"/>
      <c r="P188" s="211">
        <f>O188*H188</f>
        <v>0</v>
      </c>
      <c r="Q188" s="211">
        <v>2.2563399999999998</v>
      </c>
      <c r="R188" s="211">
        <f>Q188*H188</f>
        <v>877.71625999999992</v>
      </c>
      <c r="S188" s="211">
        <v>0</v>
      </c>
      <c r="T188" s="21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3" t="s">
        <v>121</v>
      </c>
      <c r="AT188" s="213" t="s">
        <v>117</v>
      </c>
      <c r="AU188" s="213" t="s">
        <v>81</v>
      </c>
      <c r="AY188" s="17" t="s">
        <v>116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7" t="s">
        <v>81</v>
      </c>
      <c r="BK188" s="214">
        <f>ROUND(I188*H188,2)</f>
        <v>0</v>
      </c>
      <c r="BL188" s="17" t="s">
        <v>121</v>
      </c>
      <c r="BM188" s="213" t="s">
        <v>256</v>
      </c>
    </row>
    <row r="189" s="12" customFormat="1">
      <c r="A189" s="12"/>
      <c r="B189" s="215"/>
      <c r="C189" s="216"/>
      <c r="D189" s="217" t="s">
        <v>123</v>
      </c>
      <c r="E189" s="218" t="s">
        <v>19</v>
      </c>
      <c r="F189" s="219" t="s">
        <v>209</v>
      </c>
      <c r="G189" s="216"/>
      <c r="H189" s="218" t="s">
        <v>19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5" t="s">
        <v>123</v>
      </c>
      <c r="AU189" s="225" t="s">
        <v>81</v>
      </c>
      <c r="AV189" s="12" t="s">
        <v>81</v>
      </c>
      <c r="AW189" s="12" t="s">
        <v>37</v>
      </c>
      <c r="AX189" s="12" t="s">
        <v>76</v>
      </c>
      <c r="AY189" s="225" t="s">
        <v>116</v>
      </c>
    </row>
    <row r="190" s="13" customFormat="1">
      <c r="A190" s="13"/>
      <c r="B190" s="226"/>
      <c r="C190" s="227"/>
      <c r="D190" s="217" t="s">
        <v>123</v>
      </c>
      <c r="E190" s="228" t="s">
        <v>19</v>
      </c>
      <c r="F190" s="229" t="s">
        <v>257</v>
      </c>
      <c r="G190" s="227"/>
      <c r="H190" s="230">
        <v>389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123</v>
      </c>
      <c r="AU190" s="236" t="s">
        <v>81</v>
      </c>
      <c r="AV190" s="13" t="s">
        <v>83</v>
      </c>
      <c r="AW190" s="13" t="s">
        <v>37</v>
      </c>
      <c r="AX190" s="13" t="s">
        <v>76</v>
      </c>
      <c r="AY190" s="236" t="s">
        <v>116</v>
      </c>
    </row>
    <row r="191" s="14" customFormat="1">
      <c r="A191" s="14"/>
      <c r="B191" s="237"/>
      <c r="C191" s="238"/>
      <c r="D191" s="217" t="s">
        <v>123</v>
      </c>
      <c r="E191" s="239" t="s">
        <v>19</v>
      </c>
      <c r="F191" s="240" t="s">
        <v>124</v>
      </c>
      <c r="G191" s="238"/>
      <c r="H191" s="241">
        <v>389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123</v>
      </c>
      <c r="AU191" s="247" t="s">
        <v>81</v>
      </c>
      <c r="AV191" s="14" t="s">
        <v>125</v>
      </c>
      <c r="AW191" s="14" t="s">
        <v>37</v>
      </c>
      <c r="AX191" s="14" t="s">
        <v>81</v>
      </c>
      <c r="AY191" s="247" t="s">
        <v>116</v>
      </c>
    </row>
    <row r="192" s="2" customFormat="1" ht="21.75" customHeight="1">
      <c r="A192" s="38"/>
      <c r="B192" s="39"/>
      <c r="C192" s="202" t="s">
        <v>258</v>
      </c>
      <c r="D192" s="202" t="s">
        <v>117</v>
      </c>
      <c r="E192" s="203" t="s">
        <v>259</v>
      </c>
      <c r="F192" s="204" t="s">
        <v>260</v>
      </c>
      <c r="G192" s="205" t="s">
        <v>200</v>
      </c>
      <c r="H192" s="206">
        <v>4480</v>
      </c>
      <c r="I192" s="207"/>
      <c r="J192" s="208">
        <f>ROUND(I192*H192,2)</f>
        <v>0</v>
      </c>
      <c r="K192" s="204" t="s">
        <v>140</v>
      </c>
      <c r="L192" s="44"/>
      <c r="M192" s="209" t="s">
        <v>19</v>
      </c>
      <c r="N192" s="210" t="s">
        <v>47</v>
      </c>
      <c r="O192" s="84"/>
      <c r="P192" s="211">
        <f>O192*H192</f>
        <v>0</v>
      </c>
      <c r="Q192" s="211">
        <v>2.45329</v>
      </c>
      <c r="R192" s="211">
        <f>Q192*H192</f>
        <v>10990.7392</v>
      </c>
      <c r="S192" s="211">
        <v>0</v>
      </c>
      <c r="T192" s="21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3" t="s">
        <v>121</v>
      </c>
      <c r="AT192" s="213" t="s">
        <v>117</v>
      </c>
      <c r="AU192" s="213" t="s">
        <v>81</v>
      </c>
      <c r="AY192" s="17" t="s">
        <v>116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7" t="s">
        <v>81</v>
      </c>
      <c r="BK192" s="214">
        <f>ROUND(I192*H192,2)</f>
        <v>0</v>
      </c>
      <c r="BL192" s="17" t="s">
        <v>121</v>
      </c>
      <c r="BM192" s="213" t="s">
        <v>261</v>
      </c>
    </row>
    <row r="193" s="12" customFormat="1">
      <c r="A193" s="12"/>
      <c r="B193" s="215"/>
      <c r="C193" s="216"/>
      <c r="D193" s="217" t="s">
        <v>123</v>
      </c>
      <c r="E193" s="218" t="s">
        <v>19</v>
      </c>
      <c r="F193" s="219" t="s">
        <v>209</v>
      </c>
      <c r="G193" s="216"/>
      <c r="H193" s="218" t="s">
        <v>19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5" t="s">
        <v>123</v>
      </c>
      <c r="AU193" s="225" t="s">
        <v>81</v>
      </c>
      <c r="AV193" s="12" t="s">
        <v>81</v>
      </c>
      <c r="AW193" s="12" t="s">
        <v>37</v>
      </c>
      <c r="AX193" s="12" t="s">
        <v>76</v>
      </c>
      <c r="AY193" s="225" t="s">
        <v>116</v>
      </c>
    </row>
    <row r="194" s="13" customFormat="1">
      <c r="A194" s="13"/>
      <c r="B194" s="226"/>
      <c r="C194" s="227"/>
      <c r="D194" s="217" t="s">
        <v>123</v>
      </c>
      <c r="E194" s="228" t="s">
        <v>19</v>
      </c>
      <c r="F194" s="229" t="s">
        <v>262</v>
      </c>
      <c r="G194" s="227"/>
      <c r="H194" s="230">
        <v>4480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123</v>
      </c>
      <c r="AU194" s="236" t="s">
        <v>81</v>
      </c>
      <c r="AV194" s="13" t="s">
        <v>83</v>
      </c>
      <c r="AW194" s="13" t="s">
        <v>37</v>
      </c>
      <c r="AX194" s="13" t="s">
        <v>76</v>
      </c>
      <c r="AY194" s="236" t="s">
        <v>116</v>
      </c>
    </row>
    <row r="195" s="14" customFormat="1">
      <c r="A195" s="14"/>
      <c r="B195" s="237"/>
      <c r="C195" s="238"/>
      <c r="D195" s="217" t="s">
        <v>123</v>
      </c>
      <c r="E195" s="239" t="s">
        <v>19</v>
      </c>
      <c r="F195" s="240" t="s">
        <v>124</v>
      </c>
      <c r="G195" s="238"/>
      <c r="H195" s="241">
        <v>4480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123</v>
      </c>
      <c r="AU195" s="247" t="s">
        <v>81</v>
      </c>
      <c r="AV195" s="14" t="s">
        <v>125</v>
      </c>
      <c r="AW195" s="14" t="s">
        <v>37</v>
      </c>
      <c r="AX195" s="14" t="s">
        <v>81</v>
      </c>
      <c r="AY195" s="247" t="s">
        <v>116</v>
      </c>
    </row>
    <row r="196" s="2" customFormat="1" ht="16.5" customHeight="1">
      <c r="A196" s="38"/>
      <c r="B196" s="39"/>
      <c r="C196" s="202" t="s">
        <v>263</v>
      </c>
      <c r="D196" s="202" t="s">
        <v>117</v>
      </c>
      <c r="E196" s="203" t="s">
        <v>264</v>
      </c>
      <c r="F196" s="204" t="s">
        <v>265</v>
      </c>
      <c r="G196" s="205" t="s">
        <v>200</v>
      </c>
      <c r="H196" s="206">
        <v>1194</v>
      </c>
      <c r="I196" s="207"/>
      <c r="J196" s="208">
        <f>ROUND(I196*H196,2)</f>
        <v>0</v>
      </c>
      <c r="K196" s="204" t="s">
        <v>19</v>
      </c>
      <c r="L196" s="44"/>
      <c r="M196" s="209" t="s">
        <v>19</v>
      </c>
      <c r="N196" s="210" t="s">
        <v>47</v>
      </c>
      <c r="O196" s="84"/>
      <c r="P196" s="211">
        <f>O196*H196</f>
        <v>0</v>
      </c>
      <c r="Q196" s="211">
        <v>2.45329</v>
      </c>
      <c r="R196" s="211">
        <f>Q196*H196</f>
        <v>2929.2282599999999</v>
      </c>
      <c r="S196" s="211">
        <v>0</v>
      </c>
      <c r="T196" s="21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3" t="s">
        <v>121</v>
      </c>
      <c r="AT196" s="213" t="s">
        <v>117</v>
      </c>
      <c r="AU196" s="213" t="s">
        <v>81</v>
      </c>
      <c r="AY196" s="17" t="s">
        <v>116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7" t="s">
        <v>81</v>
      </c>
      <c r="BK196" s="214">
        <f>ROUND(I196*H196,2)</f>
        <v>0</v>
      </c>
      <c r="BL196" s="17" t="s">
        <v>121</v>
      </c>
      <c r="BM196" s="213" t="s">
        <v>266</v>
      </c>
    </row>
    <row r="197" s="12" customFormat="1">
      <c r="A197" s="12"/>
      <c r="B197" s="215"/>
      <c r="C197" s="216"/>
      <c r="D197" s="217" t="s">
        <v>123</v>
      </c>
      <c r="E197" s="218" t="s">
        <v>19</v>
      </c>
      <c r="F197" s="219" t="s">
        <v>209</v>
      </c>
      <c r="G197" s="216"/>
      <c r="H197" s="218" t="s">
        <v>19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5" t="s">
        <v>123</v>
      </c>
      <c r="AU197" s="225" t="s">
        <v>81</v>
      </c>
      <c r="AV197" s="12" t="s">
        <v>81</v>
      </c>
      <c r="AW197" s="12" t="s">
        <v>37</v>
      </c>
      <c r="AX197" s="12" t="s">
        <v>76</v>
      </c>
      <c r="AY197" s="225" t="s">
        <v>116</v>
      </c>
    </row>
    <row r="198" s="13" customFormat="1">
      <c r="A198" s="13"/>
      <c r="B198" s="226"/>
      <c r="C198" s="227"/>
      <c r="D198" s="217" t="s">
        <v>123</v>
      </c>
      <c r="E198" s="228" t="s">
        <v>19</v>
      </c>
      <c r="F198" s="229" t="s">
        <v>267</v>
      </c>
      <c r="G198" s="227"/>
      <c r="H198" s="230">
        <v>1194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123</v>
      </c>
      <c r="AU198" s="236" t="s">
        <v>81</v>
      </c>
      <c r="AV198" s="13" t="s">
        <v>83</v>
      </c>
      <c r="AW198" s="13" t="s">
        <v>37</v>
      </c>
      <c r="AX198" s="13" t="s">
        <v>76</v>
      </c>
      <c r="AY198" s="236" t="s">
        <v>116</v>
      </c>
    </row>
    <row r="199" s="14" customFormat="1">
      <c r="A199" s="14"/>
      <c r="B199" s="237"/>
      <c r="C199" s="238"/>
      <c r="D199" s="217" t="s">
        <v>123</v>
      </c>
      <c r="E199" s="239" t="s">
        <v>19</v>
      </c>
      <c r="F199" s="240" t="s">
        <v>124</v>
      </c>
      <c r="G199" s="238"/>
      <c r="H199" s="241">
        <v>1194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123</v>
      </c>
      <c r="AU199" s="247" t="s">
        <v>81</v>
      </c>
      <c r="AV199" s="14" t="s">
        <v>125</v>
      </c>
      <c r="AW199" s="14" t="s">
        <v>37</v>
      </c>
      <c r="AX199" s="14" t="s">
        <v>81</v>
      </c>
      <c r="AY199" s="247" t="s">
        <v>116</v>
      </c>
    </row>
    <row r="200" s="2" customFormat="1" ht="16.5" customHeight="1">
      <c r="A200" s="38"/>
      <c r="B200" s="39"/>
      <c r="C200" s="202" t="s">
        <v>268</v>
      </c>
      <c r="D200" s="202" t="s">
        <v>117</v>
      </c>
      <c r="E200" s="203" t="s">
        <v>269</v>
      </c>
      <c r="F200" s="204" t="s">
        <v>270</v>
      </c>
      <c r="G200" s="205" t="s">
        <v>271</v>
      </c>
      <c r="H200" s="206">
        <v>97.5</v>
      </c>
      <c r="I200" s="207"/>
      <c r="J200" s="208">
        <f>ROUND(I200*H200,2)</f>
        <v>0</v>
      </c>
      <c r="K200" s="204" t="s">
        <v>140</v>
      </c>
      <c r="L200" s="44"/>
      <c r="M200" s="209" t="s">
        <v>19</v>
      </c>
      <c r="N200" s="210" t="s">
        <v>47</v>
      </c>
      <c r="O200" s="84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3" t="s">
        <v>121</v>
      </c>
      <c r="AT200" s="213" t="s">
        <v>117</v>
      </c>
      <c r="AU200" s="213" t="s">
        <v>81</v>
      </c>
      <c r="AY200" s="17" t="s">
        <v>116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7" t="s">
        <v>81</v>
      </c>
      <c r="BK200" s="214">
        <f>ROUND(I200*H200,2)</f>
        <v>0</v>
      </c>
      <c r="BL200" s="17" t="s">
        <v>121</v>
      </c>
      <c r="BM200" s="213" t="s">
        <v>272</v>
      </c>
    </row>
    <row r="201" s="12" customFormat="1">
      <c r="A201" s="12"/>
      <c r="B201" s="215"/>
      <c r="C201" s="216"/>
      <c r="D201" s="217" t="s">
        <v>123</v>
      </c>
      <c r="E201" s="218" t="s">
        <v>19</v>
      </c>
      <c r="F201" s="219" t="s">
        <v>209</v>
      </c>
      <c r="G201" s="216"/>
      <c r="H201" s="218" t="s">
        <v>19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5" t="s">
        <v>123</v>
      </c>
      <c r="AU201" s="225" t="s">
        <v>81</v>
      </c>
      <c r="AV201" s="12" t="s">
        <v>81</v>
      </c>
      <c r="AW201" s="12" t="s">
        <v>37</v>
      </c>
      <c r="AX201" s="12" t="s">
        <v>76</v>
      </c>
      <c r="AY201" s="225" t="s">
        <v>116</v>
      </c>
    </row>
    <row r="202" s="13" customFormat="1">
      <c r="A202" s="13"/>
      <c r="B202" s="226"/>
      <c r="C202" s="227"/>
      <c r="D202" s="217" t="s">
        <v>123</v>
      </c>
      <c r="E202" s="228" t="s">
        <v>19</v>
      </c>
      <c r="F202" s="229" t="s">
        <v>273</v>
      </c>
      <c r="G202" s="227"/>
      <c r="H202" s="230">
        <v>97.5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123</v>
      </c>
      <c r="AU202" s="236" t="s">
        <v>81</v>
      </c>
      <c r="AV202" s="13" t="s">
        <v>83</v>
      </c>
      <c r="AW202" s="13" t="s">
        <v>37</v>
      </c>
      <c r="AX202" s="13" t="s">
        <v>76</v>
      </c>
      <c r="AY202" s="236" t="s">
        <v>116</v>
      </c>
    </row>
    <row r="203" s="14" customFormat="1">
      <c r="A203" s="14"/>
      <c r="B203" s="237"/>
      <c r="C203" s="238"/>
      <c r="D203" s="217" t="s">
        <v>123</v>
      </c>
      <c r="E203" s="239" t="s">
        <v>19</v>
      </c>
      <c r="F203" s="240" t="s">
        <v>124</v>
      </c>
      <c r="G203" s="238"/>
      <c r="H203" s="241">
        <v>97.5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123</v>
      </c>
      <c r="AU203" s="247" t="s">
        <v>81</v>
      </c>
      <c r="AV203" s="14" t="s">
        <v>125</v>
      </c>
      <c r="AW203" s="14" t="s">
        <v>37</v>
      </c>
      <c r="AX203" s="14" t="s">
        <v>81</v>
      </c>
      <c r="AY203" s="247" t="s">
        <v>116</v>
      </c>
    </row>
    <row r="204" s="2" customFormat="1" ht="16.5" customHeight="1">
      <c r="A204" s="38"/>
      <c r="B204" s="39"/>
      <c r="C204" s="202" t="s">
        <v>274</v>
      </c>
      <c r="D204" s="202" t="s">
        <v>117</v>
      </c>
      <c r="E204" s="203" t="s">
        <v>275</v>
      </c>
      <c r="F204" s="204" t="s">
        <v>276</v>
      </c>
      <c r="G204" s="205" t="s">
        <v>159</v>
      </c>
      <c r="H204" s="206">
        <v>4657</v>
      </c>
      <c r="I204" s="207"/>
      <c r="J204" s="208">
        <f>ROUND(I204*H204,2)</f>
        <v>0</v>
      </c>
      <c r="K204" s="204" t="s">
        <v>19</v>
      </c>
      <c r="L204" s="44"/>
      <c r="M204" s="209" t="s">
        <v>19</v>
      </c>
      <c r="N204" s="210" t="s">
        <v>47</v>
      </c>
      <c r="O204" s="84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3" t="s">
        <v>121</v>
      </c>
      <c r="AT204" s="213" t="s">
        <v>117</v>
      </c>
      <c r="AU204" s="213" t="s">
        <v>81</v>
      </c>
      <c r="AY204" s="17" t="s">
        <v>116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7" t="s">
        <v>81</v>
      </c>
      <c r="BK204" s="214">
        <f>ROUND(I204*H204,2)</f>
        <v>0</v>
      </c>
      <c r="BL204" s="17" t="s">
        <v>121</v>
      </c>
      <c r="BM204" s="213" t="s">
        <v>277</v>
      </c>
    </row>
    <row r="205" s="12" customFormat="1">
      <c r="A205" s="12"/>
      <c r="B205" s="215"/>
      <c r="C205" s="216"/>
      <c r="D205" s="217" t="s">
        <v>123</v>
      </c>
      <c r="E205" s="218" t="s">
        <v>19</v>
      </c>
      <c r="F205" s="219" t="s">
        <v>278</v>
      </c>
      <c r="G205" s="216"/>
      <c r="H205" s="218" t="s">
        <v>19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5" t="s">
        <v>123</v>
      </c>
      <c r="AU205" s="225" t="s">
        <v>81</v>
      </c>
      <c r="AV205" s="12" t="s">
        <v>81</v>
      </c>
      <c r="AW205" s="12" t="s">
        <v>37</v>
      </c>
      <c r="AX205" s="12" t="s">
        <v>76</v>
      </c>
      <c r="AY205" s="225" t="s">
        <v>116</v>
      </c>
    </row>
    <row r="206" s="13" customFormat="1">
      <c r="A206" s="13"/>
      <c r="B206" s="226"/>
      <c r="C206" s="227"/>
      <c r="D206" s="217" t="s">
        <v>123</v>
      </c>
      <c r="E206" s="228" t="s">
        <v>19</v>
      </c>
      <c r="F206" s="229" t="s">
        <v>279</v>
      </c>
      <c r="G206" s="227"/>
      <c r="H206" s="230">
        <v>4657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123</v>
      </c>
      <c r="AU206" s="236" t="s">
        <v>81</v>
      </c>
      <c r="AV206" s="13" t="s">
        <v>83</v>
      </c>
      <c r="AW206" s="13" t="s">
        <v>37</v>
      </c>
      <c r="AX206" s="13" t="s">
        <v>76</v>
      </c>
      <c r="AY206" s="236" t="s">
        <v>116</v>
      </c>
    </row>
    <row r="207" s="14" customFormat="1">
      <c r="A207" s="14"/>
      <c r="B207" s="237"/>
      <c r="C207" s="238"/>
      <c r="D207" s="217" t="s">
        <v>123</v>
      </c>
      <c r="E207" s="239" t="s">
        <v>19</v>
      </c>
      <c r="F207" s="240" t="s">
        <v>124</v>
      </c>
      <c r="G207" s="238"/>
      <c r="H207" s="241">
        <v>4657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123</v>
      </c>
      <c r="AU207" s="247" t="s">
        <v>81</v>
      </c>
      <c r="AV207" s="14" t="s">
        <v>125</v>
      </c>
      <c r="AW207" s="14" t="s">
        <v>37</v>
      </c>
      <c r="AX207" s="14" t="s">
        <v>81</v>
      </c>
      <c r="AY207" s="247" t="s">
        <v>116</v>
      </c>
    </row>
    <row r="208" s="2" customFormat="1" ht="16.5" customHeight="1">
      <c r="A208" s="38"/>
      <c r="B208" s="39"/>
      <c r="C208" s="202" t="s">
        <v>280</v>
      </c>
      <c r="D208" s="202" t="s">
        <v>117</v>
      </c>
      <c r="E208" s="203" t="s">
        <v>281</v>
      </c>
      <c r="F208" s="204" t="s">
        <v>282</v>
      </c>
      <c r="G208" s="205" t="s">
        <v>228</v>
      </c>
      <c r="H208" s="206">
        <v>1024</v>
      </c>
      <c r="I208" s="207"/>
      <c r="J208" s="208">
        <f>ROUND(I208*H208,2)</f>
        <v>0</v>
      </c>
      <c r="K208" s="204" t="s">
        <v>19</v>
      </c>
      <c r="L208" s="44"/>
      <c r="M208" s="209" t="s">
        <v>19</v>
      </c>
      <c r="N208" s="210" t="s">
        <v>47</v>
      </c>
      <c r="O208" s="84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3" t="s">
        <v>121</v>
      </c>
      <c r="AT208" s="213" t="s">
        <v>117</v>
      </c>
      <c r="AU208" s="213" t="s">
        <v>81</v>
      </c>
      <c r="AY208" s="17" t="s">
        <v>116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7" t="s">
        <v>81</v>
      </c>
      <c r="BK208" s="214">
        <f>ROUND(I208*H208,2)</f>
        <v>0</v>
      </c>
      <c r="BL208" s="17" t="s">
        <v>121</v>
      </c>
      <c r="BM208" s="213" t="s">
        <v>283</v>
      </c>
    </row>
    <row r="209" s="12" customFormat="1">
      <c r="A209" s="12"/>
      <c r="B209" s="215"/>
      <c r="C209" s="216"/>
      <c r="D209" s="217" t="s">
        <v>123</v>
      </c>
      <c r="E209" s="218" t="s">
        <v>19</v>
      </c>
      <c r="F209" s="219" t="s">
        <v>209</v>
      </c>
      <c r="G209" s="216"/>
      <c r="H209" s="218" t="s">
        <v>19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5" t="s">
        <v>123</v>
      </c>
      <c r="AU209" s="225" t="s">
        <v>81</v>
      </c>
      <c r="AV209" s="12" t="s">
        <v>81</v>
      </c>
      <c r="AW209" s="12" t="s">
        <v>37</v>
      </c>
      <c r="AX209" s="12" t="s">
        <v>76</v>
      </c>
      <c r="AY209" s="225" t="s">
        <v>116</v>
      </c>
    </row>
    <row r="210" s="13" customFormat="1">
      <c r="A210" s="13"/>
      <c r="B210" s="226"/>
      <c r="C210" s="227"/>
      <c r="D210" s="217" t="s">
        <v>123</v>
      </c>
      <c r="E210" s="228" t="s">
        <v>19</v>
      </c>
      <c r="F210" s="229" t="s">
        <v>284</v>
      </c>
      <c r="G210" s="227"/>
      <c r="H210" s="230">
        <v>1024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123</v>
      </c>
      <c r="AU210" s="236" t="s">
        <v>81</v>
      </c>
      <c r="AV210" s="13" t="s">
        <v>83</v>
      </c>
      <c r="AW210" s="13" t="s">
        <v>37</v>
      </c>
      <c r="AX210" s="13" t="s">
        <v>76</v>
      </c>
      <c r="AY210" s="236" t="s">
        <v>116</v>
      </c>
    </row>
    <row r="211" s="14" customFormat="1">
      <c r="A211" s="14"/>
      <c r="B211" s="237"/>
      <c r="C211" s="238"/>
      <c r="D211" s="217" t="s">
        <v>123</v>
      </c>
      <c r="E211" s="239" t="s">
        <v>19</v>
      </c>
      <c r="F211" s="240" t="s">
        <v>124</v>
      </c>
      <c r="G211" s="238"/>
      <c r="H211" s="241">
        <v>1024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123</v>
      </c>
      <c r="AU211" s="247" t="s">
        <v>81</v>
      </c>
      <c r="AV211" s="14" t="s">
        <v>125</v>
      </c>
      <c r="AW211" s="14" t="s">
        <v>37</v>
      </c>
      <c r="AX211" s="14" t="s">
        <v>81</v>
      </c>
      <c r="AY211" s="247" t="s">
        <v>116</v>
      </c>
    </row>
    <row r="212" s="2" customFormat="1" ht="16.5" customHeight="1">
      <c r="A212" s="38"/>
      <c r="B212" s="39"/>
      <c r="C212" s="202" t="s">
        <v>285</v>
      </c>
      <c r="D212" s="202" t="s">
        <v>117</v>
      </c>
      <c r="E212" s="203" t="s">
        <v>286</v>
      </c>
      <c r="F212" s="204" t="s">
        <v>287</v>
      </c>
      <c r="G212" s="205" t="s">
        <v>228</v>
      </c>
      <c r="H212" s="206">
        <v>2494</v>
      </c>
      <c r="I212" s="207"/>
      <c r="J212" s="208">
        <f>ROUND(I212*H212,2)</f>
        <v>0</v>
      </c>
      <c r="K212" s="204" t="s">
        <v>140</v>
      </c>
      <c r="L212" s="44"/>
      <c r="M212" s="209" t="s">
        <v>19</v>
      </c>
      <c r="N212" s="210" t="s">
        <v>47</v>
      </c>
      <c r="O212" s="84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3" t="s">
        <v>121</v>
      </c>
      <c r="AT212" s="213" t="s">
        <v>117</v>
      </c>
      <c r="AU212" s="213" t="s">
        <v>81</v>
      </c>
      <c r="AY212" s="17" t="s">
        <v>116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7" t="s">
        <v>81</v>
      </c>
      <c r="BK212" s="214">
        <f>ROUND(I212*H212,2)</f>
        <v>0</v>
      </c>
      <c r="BL212" s="17" t="s">
        <v>121</v>
      </c>
      <c r="BM212" s="213" t="s">
        <v>288</v>
      </c>
    </row>
    <row r="213" s="12" customFormat="1">
      <c r="A213" s="12"/>
      <c r="B213" s="215"/>
      <c r="C213" s="216"/>
      <c r="D213" s="217" t="s">
        <v>123</v>
      </c>
      <c r="E213" s="218" t="s">
        <v>19</v>
      </c>
      <c r="F213" s="219" t="s">
        <v>209</v>
      </c>
      <c r="G213" s="216"/>
      <c r="H213" s="218" t="s">
        <v>19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5" t="s">
        <v>123</v>
      </c>
      <c r="AU213" s="225" t="s">
        <v>81</v>
      </c>
      <c r="AV213" s="12" t="s">
        <v>81</v>
      </c>
      <c r="AW213" s="12" t="s">
        <v>37</v>
      </c>
      <c r="AX213" s="12" t="s">
        <v>76</v>
      </c>
      <c r="AY213" s="225" t="s">
        <v>116</v>
      </c>
    </row>
    <row r="214" s="13" customFormat="1">
      <c r="A214" s="13"/>
      <c r="B214" s="226"/>
      <c r="C214" s="227"/>
      <c r="D214" s="217" t="s">
        <v>123</v>
      </c>
      <c r="E214" s="228" t="s">
        <v>19</v>
      </c>
      <c r="F214" s="229" t="s">
        <v>230</v>
      </c>
      <c r="G214" s="227"/>
      <c r="H214" s="230">
        <v>2494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123</v>
      </c>
      <c r="AU214" s="236" t="s">
        <v>81</v>
      </c>
      <c r="AV214" s="13" t="s">
        <v>83</v>
      </c>
      <c r="AW214" s="13" t="s">
        <v>37</v>
      </c>
      <c r="AX214" s="13" t="s">
        <v>76</v>
      </c>
      <c r="AY214" s="236" t="s">
        <v>116</v>
      </c>
    </row>
    <row r="215" s="14" customFormat="1">
      <c r="A215" s="14"/>
      <c r="B215" s="237"/>
      <c r="C215" s="238"/>
      <c r="D215" s="217" t="s">
        <v>123</v>
      </c>
      <c r="E215" s="239" t="s">
        <v>19</v>
      </c>
      <c r="F215" s="240" t="s">
        <v>124</v>
      </c>
      <c r="G215" s="238"/>
      <c r="H215" s="241">
        <v>2494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123</v>
      </c>
      <c r="AU215" s="247" t="s">
        <v>81</v>
      </c>
      <c r="AV215" s="14" t="s">
        <v>125</v>
      </c>
      <c r="AW215" s="14" t="s">
        <v>37</v>
      </c>
      <c r="AX215" s="14" t="s">
        <v>81</v>
      </c>
      <c r="AY215" s="247" t="s">
        <v>116</v>
      </c>
    </row>
    <row r="216" s="2" customFormat="1" ht="16.5" customHeight="1">
      <c r="A216" s="38"/>
      <c r="B216" s="39"/>
      <c r="C216" s="202" t="s">
        <v>289</v>
      </c>
      <c r="D216" s="202" t="s">
        <v>117</v>
      </c>
      <c r="E216" s="203" t="s">
        <v>290</v>
      </c>
      <c r="F216" s="204" t="s">
        <v>291</v>
      </c>
      <c r="G216" s="205" t="s">
        <v>200</v>
      </c>
      <c r="H216" s="206">
        <v>4363</v>
      </c>
      <c r="I216" s="207"/>
      <c r="J216" s="208">
        <f>ROUND(I216*H216,2)</f>
        <v>0</v>
      </c>
      <c r="K216" s="204" t="s">
        <v>140</v>
      </c>
      <c r="L216" s="44"/>
      <c r="M216" s="209" t="s">
        <v>19</v>
      </c>
      <c r="N216" s="210" t="s">
        <v>47</v>
      </c>
      <c r="O216" s="84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3" t="s">
        <v>121</v>
      </c>
      <c r="AT216" s="213" t="s">
        <v>117</v>
      </c>
      <c r="AU216" s="213" t="s">
        <v>81</v>
      </c>
      <c r="AY216" s="17" t="s">
        <v>116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7" t="s">
        <v>81</v>
      </c>
      <c r="BK216" s="214">
        <f>ROUND(I216*H216,2)</f>
        <v>0</v>
      </c>
      <c r="BL216" s="17" t="s">
        <v>121</v>
      </c>
      <c r="BM216" s="213" t="s">
        <v>292</v>
      </c>
    </row>
    <row r="217" s="12" customFormat="1">
      <c r="A217" s="12"/>
      <c r="B217" s="215"/>
      <c r="C217" s="216"/>
      <c r="D217" s="217" t="s">
        <v>123</v>
      </c>
      <c r="E217" s="218" t="s">
        <v>19</v>
      </c>
      <c r="F217" s="219" t="s">
        <v>209</v>
      </c>
      <c r="G217" s="216"/>
      <c r="H217" s="218" t="s">
        <v>19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5" t="s">
        <v>123</v>
      </c>
      <c r="AU217" s="225" t="s">
        <v>81</v>
      </c>
      <c r="AV217" s="12" t="s">
        <v>81</v>
      </c>
      <c r="AW217" s="12" t="s">
        <v>37</v>
      </c>
      <c r="AX217" s="12" t="s">
        <v>76</v>
      </c>
      <c r="AY217" s="225" t="s">
        <v>116</v>
      </c>
    </row>
    <row r="218" s="13" customFormat="1">
      <c r="A218" s="13"/>
      <c r="B218" s="226"/>
      <c r="C218" s="227"/>
      <c r="D218" s="217" t="s">
        <v>123</v>
      </c>
      <c r="E218" s="228" t="s">
        <v>19</v>
      </c>
      <c r="F218" s="229" t="s">
        <v>293</v>
      </c>
      <c r="G218" s="227"/>
      <c r="H218" s="230">
        <v>4363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123</v>
      </c>
      <c r="AU218" s="236" t="s">
        <v>81</v>
      </c>
      <c r="AV218" s="13" t="s">
        <v>83</v>
      </c>
      <c r="AW218" s="13" t="s">
        <v>37</v>
      </c>
      <c r="AX218" s="13" t="s">
        <v>76</v>
      </c>
      <c r="AY218" s="236" t="s">
        <v>116</v>
      </c>
    </row>
    <row r="219" s="14" customFormat="1">
      <c r="A219" s="14"/>
      <c r="B219" s="237"/>
      <c r="C219" s="238"/>
      <c r="D219" s="217" t="s">
        <v>123</v>
      </c>
      <c r="E219" s="239" t="s">
        <v>19</v>
      </c>
      <c r="F219" s="240" t="s">
        <v>124</v>
      </c>
      <c r="G219" s="238"/>
      <c r="H219" s="241">
        <v>4363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123</v>
      </c>
      <c r="AU219" s="247" t="s">
        <v>81</v>
      </c>
      <c r="AV219" s="14" t="s">
        <v>125</v>
      </c>
      <c r="AW219" s="14" t="s">
        <v>37</v>
      </c>
      <c r="AX219" s="14" t="s">
        <v>81</v>
      </c>
      <c r="AY219" s="247" t="s">
        <v>116</v>
      </c>
    </row>
    <row r="220" s="2" customFormat="1" ht="21.75" customHeight="1">
      <c r="A220" s="38"/>
      <c r="B220" s="39"/>
      <c r="C220" s="202" t="s">
        <v>294</v>
      </c>
      <c r="D220" s="202" t="s">
        <v>117</v>
      </c>
      <c r="E220" s="203" t="s">
        <v>295</v>
      </c>
      <c r="F220" s="204" t="s">
        <v>296</v>
      </c>
      <c r="G220" s="205" t="s">
        <v>228</v>
      </c>
      <c r="H220" s="206">
        <v>10170</v>
      </c>
      <c r="I220" s="207"/>
      <c r="J220" s="208">
        <f>ROUND(I220*H220,2)</f>
        <v>0</v>
      </c>
      <c r="K220" s="204" t="s">
        <v>140</v>
      </c>
      <c r="L220" s="44"/>
      <c r="M220" s="209" t="s">
        <v>19</v>
      </c>
      <c r="N220" s="210" t="s">
        <v>47</v>
      </c>
      <c r="O220" s="84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3" t="s">
        <v>121</v>
      </c>
      <c r="AT220" s="213" t="s">
        <v>117</v>
      </c>
      <c r="AU220" s="213" t="s">
        <v>81</v>
      </c>
      <c r="AY220" s="17" t="s">
        <v>116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7" t="s">
        <v>81</v>
      </c>
      <c r="BK220" s="214">
        <f>ROUND(I220*H220,2)</f>
        <v>0</v>
      </c>
      <c r="BL220" s="17" t="s">
        <v>121</v>
      </c>
      <c r="BM220" s="213" t="s">
        <v>297</v>
      </c>
    </row>
    <row r="221" s="12" customFormat="1">
      <c r="A221" s="12"/>
      <c r="B221" s="215"/>
      <c r="C221" s="216"/>
      <c r="D221" s="217" t="s">
        <v>123</v>
      </c>
      <c r="E221" s="218" t="s">
        <v>19</v>
      </c>
      <c r="F221" s="219" t="s">
        <v>209</v>
      </c>
      <c r="G221" s="216"/>
      <c r="H221" s="218" t="s">
        <v>19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5" t="s">
        <v>123</v>
      </c>
      <c r="AU221" s="225" t="s">
        <v>81</v>
      </c>
      <c r="AV221" s="12" t="s">
        <v>81</v>
      </c>
      <c r="AW221" s="12" t="s">
        <v>37</v>
      </c>
      <c r="AX221" s="12" t="s">
        <v>76</v>
      </c>
      <c r="AY221" s="225" t="s">
        <v>116</v>
      </c>
    </row>
    <row r="222" s="13" customFormat="1">
      <c r="A222" s="13"/>
      <c r="B222" s="226"/>
      <c r="C222" s="227"/>
      <c r="D222" s="217" t="s">
        <v>123</v>
      </c>
      <c r="E222" s="228" t="s">
        <v>19</v>
      </c>
      <c r="F222" s="229" t="s">
        <v>298</v>
      </c>
      <c r="G222" s="227"/>
      <c r="H222" s="230">
        <v>10170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123</v>
      </c>
      <c r="AU222" s="236" t="s">
        <v>81</v>
      </c>
      <c r="AV222" s="13" t="s">
        <v>83</v>
      </c>
      <c r="AW222" s="13" t="s">
        <v>37</v>
      </c>
      <c r="AX222" s="13" t="s">
        <v>76</v>
      </c>
      <c r="AY222" s="236" t="s">
        <v>116</v>
      </c>
    </row>
    <row r="223" s="14" customFormat="1">
      <c r="A223" s="14"/>
      <c r="B223" s="237"/>
      <c r="C223" s="238"/>
      <c r="D223" s="217" t="s">
        <v>123</v>
      </c>
      <c r="E223" s="239" t="s">
        <v>19</v>
      </c>
      <c r="F223" s="240" t="s">
        <v>124</v>
      </c>
      <c r="G223" s="238"/>
      <c r="H223" s="241">
        <v>10170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123</v>
      </c>
      <c r="AU223" s="247" t="s">
        <v>81</v>
      </c>
      <c r="AV223" s="14" t="s">
        <v>125</v>
      </c>
      <c r="AW223" s="14" t="s">
        <v>37</v>
      </c>
      <c r="AX223" s="14" t="s">
        <v>81</v>
      </c>
      <c r="AY223" s="247" t="s">
        <v>116</v>
      </c>
    </row>
    <row r="224" s="11" customFormat="1" ht="25.92" customHeight="1">
      <c r="A224" s="11"/>
      <c r="B224" s="188"/>
      <c r="C224" s="189"/>
      <c r="D224" s="190" t="s">
        <v>75</v>
      </c>
      <c r="E224" s="191" t="s">
        <v>299</v>
      </c>
      <c r="F224" s="191" t="s">
        <v>300</v>
      </c>
      <c r="G224" s="189"/>
      <c r="H224" s="189"/>
      <c r="I224" s="192"/>
      <c r="J224" s="193">
        <f>BK224</f>
        <v>0</v>
      </c>
      <c r="K224" s="189"/>
      <c r="L224" s="194"/>
      <c r="M224" s="195"/>
      <c r="N224" s="196"/>
      <c r="O224" s="196"/>
      <c r="P224" s="197">
        <f>SUM(P225:P240)</f>
        <v>0</v>
      </c>
      <c r="Q224" s="196"/>
      <c r="R224" s="197">
        <f>SUM(R225:R240)</f>
        <v>0</v>
      </c>
      <c r="S224" s="196"/>
      <c r="T224" s="198">
        <f>SUM(T225:T240)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99" t="s">
        <v>115</v>
      </c>
      <c r="AT224" s="200" t="s">
        <v>75</v>
      </c>
      <c r="AU224" s="200" t="s">
        <v>76</v>
      </c>
      <c r="AY224" s="199" t="s">
        <v>116</v>
      </c>
      <c r="BK224" s="201">
        <f>SUM(BK225:BK240)</f>
        <v>0</v>
      </c>
    </row>
    <row r="225" s="2" customFormat="1" ht="21.75" customHeight="1">
      <c r="A225" s="38"/>
      <c r="B225" s="39"/>
      <c r="C225" s="202" t="s">
        <v>301</v>
      </c>
      <c r="D225" s="202" t="s">
        <v>117</v>
      </c>
      <c r="E225" s="203" t="s">
        <v>302</v>
      </c>
      <c r="F225" s="204" t="s">
        <v>303</v>
      </c>
      <c r="G225" s="205" t="s">
        <v>181</v>
      </c>
      <c r="H225" s="206">
        <v>988.68799999999999</v>
      </c>
      <c r="I225" s="207"/>
      <c r="J225" s="208">
        <f>ROUND(I225*H225,2)</f>
        <v>0</v>
      </c>
      <c r="K225" s="204" t="s">
        <v>140</v>
      </c>
      <c r="L225" s="44"/>
      <c r="M225" s="209" t="s">
        <v>19</v>
      </c>
      <c r="N225" s="210" t="s">
        <v>47</v>
      </c>
      <c r="O225" s="84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3" t="s">
        <v>121</v>
      </c>
      <c r="AT225" s="213" t="s">
        <v>117</v>
      </c>
      <c r="AU225" s="213" t="s">
        <v>81</v>
      </c>
      <c r="AY225" s="17" t="s">
        <v>116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7" t="s">
        <v>81</v>
      </c>
      <c r="BK225" s="214">
        <f>ROUND(I225*H225,2)</f>
        <v>0</v>
      </c>
      <c r="BL225" s="17" t="s">
        <v>121</v>
      </c>
      <c r="BM225" s="213" t="s">
        <v>304</v>
      </c>
    </row>
    <row r="226" s="12" customFormat="1">
      <c r="A226" s="12"/>
      <c r="B226" s="215"/>
      <c r="C226" s="216"/>
      <c r="D226" s="217" t="s">
        <v>123</v>
      </c>
      <c r="E226" s="218" t="s">
        <v>19</v>
      </c>
      <c r="F226" s="219" t="s">
        <v>235</v>
      </c>
      <c r="G226" s="216"/>
      <c r="H226" s="218" t="s">
        <v>19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5" t="s">
        <v>123</v>
      </c>
      <c r="AU226" s="225" t="s">
        <v>81</v>
      </c>
      <c r="AV226" s="12" t="s">
        <v>81</v>
      </c>
      <c r="AW226" s="12" t="s">
        <v>37</v>
      </c>
      <c r="AX226" s="12" t="s">
        <v>76</v>
      </c>
      <c r="AY226" s="225" t="s">
        <v>116</v>
      </c>
    </row>
    <row r="227" s="13" customFormat="1">
      <c r="A227" s="13"/>
      <c r="B227" s="226"/>
      <c r="C227" s="227"/>
      <c r="D227" s="217" t="s">
        <v>123</v>
      </c>
      <c r="E227" s="228" t="s">
        <v>19</v>
      </c>
      <c r="F227" s="229" t="s">
        <v>305</v>
      </c>
      <c r="G227" s="227"/>
      <c r="H227" s="230">
        <v>988.68799999999999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123</v>
      </c>
      <c r="AU227" s="236" t="s">
        <v>81</v>
      </c>
      <c r="AV227" s="13" t="s">
        <v>83</v>
      </c>
      <c r="AW227" s="13" t="s">
        <v>37</v>
      </c>
      <c r="AX227" s="13" t="s">
        <v>76</v>
      </c>
      <c r="AY227" s="236" t="s">
        <v>116</v>
      </c>
    </row>
    <row r="228" s="14" customFormat="1">
      <c r="A228" s="14"/>
      <c r="B228" s="237"/>
      <c r="C228" s="238"/>
      <c r="D228" s="217" t="s">
        <v>123</v>
      </c>
      <c r="E228" s="239" t="s">
        <v>19</v>
      </c>
      <c r="F228" s="240" t="s">
        <v>124</v>
      </c>
      <c r="G228" s="238"/>
      <c r="H228" s="241">
        <v>988.68799999999999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123</v>
      </c>
      <c r="AU228" s="247" t="s">
        <v>81</v>
      </c>
      <c r="AV228" s="14" t="s">
        <v>125</v>
      </c>
      <c r="AW228" s="14" t="s">
        <v>37</v>
      </c>
      <c r="AX228" s="14" t="s">
        <v>81</v>
      </c>
      <c r="AY228" s="247" t="s">
        <v>116</v>
      </c>
    </row>
    <row r="229" s="2" customFormat="1" ht="16.5" customHeight="1">
      <c r="A229" s="38"/>
      <c r="B229" s="39"/>
      <c r="C229" s="202" t="s">
        <v>306</v>
      </c>
      <c r="D229" s="202" t="s">
        <v>117</v>
      </c>
      <c r="E229" s="203" t="s">
        <v>307</v>
      </c>
      <c r="F229" s="204" t="s">
        <v>308</v>
      </c>
      <c r="G229" s="205" t="s">
        <v>228</v>
      </c>
      <c r="H229" s="206">
        <v>469</v>
      </c>
      <c r="I229" s="207"/>
      <c r="J229" s="208">
        <f>ROUND(I229*H229,2)</f>
        <v>0</v>
      </c>
      <c r="K229" s="204" t="s">
        <v>153</v>
      </c>
      <c r="L229" s="44"/>
      <c r="M229" s="209" t="s">
        <v>19</v>
      </c>
      <c r="N229" s="210" t="s">
        <v>47</v>
      </c>
      <c r="O229" s="84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3" t="s">
        <v>121</v>
      </c>
      <c r="AT229" s="213" t="s">
        <v>117</v>
      </c>
      <c r="AU229" s="213" t="s">
        <v>81</v>
      </c>
      <c r="AY229" s="17" t="s">
        <v>116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7" t="s">
        <v>81</v>
      </c>
      <c r="BK229" s="214">
        <f>ROUND(I229*H229,2)</f>
        <v>0</v>
      </c>
      <c r="BL229" s="17" t="s">
        <v>121</v>
      </c>
      <c r="BM229" s="213" t="s">
        <v>309</v>
      </c>
    </row>
    <row r="230" s="12" customFormat="1">
      <c r="A230" s="12"/>
      <c r="B230" s="215"/>
      <c r="C230" s="216"/>
      <c r="D230" s="217" t="s">
        <v>123</v>
      </c>
      <c r="E230" s="218" t="s">
        <v>19</v>
      </c>
      <c r="F230" s="219" t="s">
        <v>310</v>
      </c>
      <c r="G230" s="216"/>
      <c r="H230" s="218" t="s">
        <v>19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5" t="s">
        <v>123</v>
      </c>
      <c r="AU230" s="225" t="s">
        <v>81</v>
      </c>
      <c r="AV230" s="12" t="s">
        <v>81</v>
      </c>
      <c r="AW230" s="12" t="s">
        <v>37</v>
      </c>
      <c r="AX230" s="12" t="s">
        <v>76</v>
      </c>
      <c r="AY230" s="225" t="s">
        <v>116</v>
      </c>
    </row>
    <row r="231" s="13" customFormat="1">
      <c r="A231" s="13"/>
      <c r="B231" s="226"/>
      <c r="C231" s="227"/>
      <c r="D231" s="217" t="s">
        <v>123</v>
      </c>
      <c r="E231" s="228" t="s">
        <v>19</v>
      </c>
      <c r="F231" s="229" t="s">
        <v>311</v>
      </c>
      <c r="G231" s="227"/>
      <c r="H231" s="230">
        <v>469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123</v>
      </c>
      <c r="AU231" s="236" t="s">
        <v>81</v>
      </c>
      <c r="AV231" s="13" t="s">
        <v>83</v>
      </c>
      <c r="AW231" s="13" t="s">
        <v>37</v>
      </c>
      <c r="AX231" s="13" t="s">
        <v>76</v>
      </c>
      <c r="AY231" s="236" t="s">
        <v>116</v>
      </c>
    </row>
    <row r="232" s="14" customFormat="1">
      <c r="A232" s="14"/>
      <c r="B232" s="237"/>
      <c r="C232" s="238"/>
      <c r="D232" s="217" t="s">
        <v>123</v>
      </c>
      <c r="E232" s="239" t="s">
        <v>19</v>
      </c>
      <c r="F232" s="240" t="s">
        <v>124</v>
      </c>
      <c r="G232" s="238"/>
      <c r="H232" s="241">
        <v>469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123</v>
      </c>
      <c r="AU232" s="247" t="s">
        <v>81</v>
      </c>
      <c r="AV232" s="14" t="s">
        <v>125</v>
      </c>
      <c r="AW232" s="14" t="s">
        <v>37</v>
      </c>
      <c r="AX232" s="14" t="s">
        <v>81</v>
      </c>
      <c r="AY232" s="247" t="s">
        <v>116</v>
      </c>
    </row>
    <row r="233" s="2" customFormat="1" ht="16.5" customHeight="1">
      <c r="A233" s="38"/>
      <c r="B233" s="39"/>
      <c r="C233" s="202" t="s">
        <v>312</v>
      </c>
      <c r="D233" s="202" t="s">
        <v>117</v>
      </c>
      <c r="E233" s="203" t="s">
        <v>313</v>
      </c>
      <c r="F233" s="204" t="s">
        <v>314</v>
      </c>
      <c r="G233" s="205" t="s">
        <v>228</v>
      </c>
      <c r="H233" s="206">
        <v>469</v>
      </c>
      <c r="I233" s="207"/>
      <c r="J233" s="208">
        <f>ROUND(I233*H233,2)</f>
        <v>0</v>
      </c>
      <c r="K233" s="204" t="s">
        <v>19</v>
      </c>
      <c r="L233" s="44"/>
      <c r="M233" s="209" t="s">
        <v>19</v>
      </c>
      <c r="N233" s="210" t="s">
        <v>47</v>
      </c>
      <c r="O233" s="84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3" t="s">
        <v>121</v>
      </c>
      <c r="AT233" s="213" t="s">
        <v>117</v>
      </c>
      <c r="AU233" s="213" t="s">
        <v>81</v>
      </c>
      <c r="AY233" s="17" t="s">
        <v>116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7" t="s">
        <v>81</v>
      </c>
      <c r="BK233" s="214">
        <f>ROUND(I233*H233,2)</f>
        <v>0</v>
      </c>
      <c r="BL233" s="17" t="s">
        <v>121</v>
      </c>
      <c r="BM233" s="213" t="s">
        <v>315</v>
      </c>
    </row>
    <row r="234" s="12" customFormat="1">
      <c r="A234" s="12"/>
      <c r="B234" s="215"/>
      <c r="C234" s="216"/>
      <c r="D234" s="217" t="s">
        <v>123</v>
      </c>
      <c r="E234" s="218" t="s">
        <v>19</v>
      </c>
      <c r="F234" s="219" t="s">
        <v>310</v>
      </c>
      <c r="G234" s="216"/>
      <c r="H234" s="218" t="s">
        <v>19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25" t="s">
        <v>123</v>
      </c>
      <c r="AU234" s="225" t="s">
        <v>81</v>
      </c>
      <c r="AV234" s="12" t="s">
        <v>81</v>
      </c>
      <c r="AW234" s="12" t="s">
        <v>37</v>
      </c>
      <c r="AX234" s="12" t="s">
        <v>76</v>
      </c>
      <c r="AY234" s="225" t="s">
        <v>116</v>
      </c>
    </row>
    <row r="235" s="13" customFormat="1">
      <c r="A235" s="13"/>
      <c r="B235" s="226"/>
      <c r="C235" s="227"/>
      <c r="D235" s="217" t="s">
        <v>123</v>
      </c>
      <c r="E235" s="228" t="s">
        <v>19</v>
      </c>
      <c r="F235" s="229" t="s">
        <v>311</v>
      </c>
      <c r="G235" s="227"/>
      <c r="H235" s="230">
        <v>469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123</v>
      </c>
      <c r="AU235" s="236" t="s">
        <v>81</v>
      </c>
      <c r="AV235" s="13" t="s">
        <v>83</v>
      </c>
      <c r="AW235" s="13" t="s">
        <v>37</v>
      </c>
      <c r="AX235" s="13" t="s">
        <v>76</v>
      </c>
      <c r="AY235" s="236" t="s">
        <v>116</v>
      </c>
    </row>
    <row r="236" s="14" customFormat="1">
      <c r="A236" s="14"/>
      <c r="B236" s="237"/>
      <c r="C236" s="238"/>
      <c r="D236" s="217" t="s">
        <v>123</v>
      </c>
      <c r="E236" s="239" t="s">
        <v>19</v>
      </c>
      <c r="F236" s="240" t="s">
        <v>124</v>
      </c>
      <c r="G236" s="238"/>
      <c r="H236" s="241">
        <v>469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123</v>
      </c>
      <c r="AU236" s="247" t="s">
        <v>81</v>
      </c>
      <c r="AV236" s="14" t="s">
        <v>125</v>
      </c>
      <c r="AW236" s="14" t="s">
        <v>37</v>
      </c>
      <c r="AX236" s="14" t="s">
        <v>81</v>
      </c>
      <c r="AY236" s="247" t="s">
        <v>116</v>
      </c>
    </row>
    <row r="237" s="2" customFormat="1" ht="16.5" customHeight="1">
      <c r="A237" s="38"/>
      <c r="B237" s="39"/>
      <c r="C237" s="202" t="s">
        <v>316</v>
      </c>
      <c r="D237" s="202" t="s">
        <v>117</v>
      </c>
      <c r="E237" s="203" t="s">
        <v>317</v>
      </c>
      <c r="F237" s="204" t="s">
        <v>318</v>
      </c>
      <c r="G237" s="205" t="s">
        <v>228</v>
      </c>
      <c r="H237" s="206">
        <v>469</v>
      </c>
      <c r="I237" s="207"/>
      <c r="J237" s="208">
        <f>ROUND(I237*H237,2)</f>
        <v>0</v>
      </c>
      <c r="K237" s="204" t="s">
        <v>19</v>
      </c>
      <c r="L237" s="44"/>
      <c r="M237" s="209" t="s">
        <v>19</v>
      </c>
      <c r="N237" s="210" t="s">
        <v>47</v>
      </c>
      <c r="O237" s="84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3" t="s">
        <v>121</v>
      </c>
      <c r="AT237" s="213" t="s">
        <v>117</v>
      </c>
      <c r="AU237" s="213" t="s">
        <v>81</v>
      </c>
      <c r="AY237" s="17" t="s">
        <v>116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7" t="s">
        <v>81</v>
      </c>
      <c r="BK237" s="214">
        <f>ROUND(I237*H237,2)</f>
        <v>0</v>
      </c>
      <c r="BL237" s="17" t="s">
        <v>121</v>
      </c>
      <c r="BM237" s="213" t="s">
        <v>319</v>
      </c>
    </row>
    <row r="238" s="12" customFormat="1">
      <c r="A238" s="12"/>
      <c r="B238" s="215"/>
      <c r="C238" s="216"/>
      <c r="D238" s="217" t="s">
        <v>123</v>
      </c>
      <c r="E238" s="218" t="s">
        <v>19</v>
      </c>
      <c r="F238" s="219" t="s">
        <v>310</v>
      </c>
      <c r="G238" s="216"/>
      <c r="H238" s="218" t="s">
        <v>19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5" t="s">
        <v>123</v>
      </c>
      <c r="AU238" s="225" t="s">
        <v>81</v>
      </c>
      <c r="AV238" s="12" t="s">
        <v>81</v>
      </c>
      <c r="AW238" s="12" t="s">
        <v>37</v>
      </c>
      <c r="AX238" s="12" t="s">
        <v>76</v>
      </c>
      <c r="AY238" s="225" t="s">
        <v>116</v>
      </c>
    </row>
    <row r="239" s="13" customFormat="1">
      <c r="A239" s="13"/>
      <c r="B239" s="226"/>
      <c r="C239" s="227"/>
      <c r="D239" s="217" t="s">
        <v>123</v>
      </c>
      <c r="E239" s="228" t="s">
        <v>19</v>
      </c>
      <c r="F239" s="229" t="s">
        <v>311</v>
      </c>
      <c r="G239" s="227"/>
      <c r="H239" s="230">
        <v>469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123</v>
      </c>
      <c r="AU239" s="236" t="s">
        <v>81</v>
      </c>
      <c r="AV239" s="13" t="s">
        <v>83</v>
      </c>
      <c r="AW239" s="13" t="s">
        <v>37</v>
      </c>
      <c r="AX239" s="13" t="s">
        <v>76</v>
      </c>
      <c r="AY239" s="236" t="s">
        <v>116</v>
      </c>
    </row>
    <row r="240" s="14" customFormat="1">
      <c r="A240" s="14"/>
      <c r="B240" s="237"/>
      <c r="C240" s="238"/>
      <c r="D240" s="217" t="s">
        <v>123</v>
      </c>
      <c r="E240" s="239" t="s">
        <v>19</v>
      </c>
      <c r="F240" s="240" t="s">
        <v>124</v>
      </c>
      <c r="G240" s="238"/>
      <c r="H240" s="241">
        <v>469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123</v>
      </c>
      <c r="AU240" s="247" t="s">
        <v>81</v>
      </c>
      <c r="AV240" s="14" t="s">
        <v>125</v>
      </c>
      <c r="AW240" s="14" t="s">
        <v>37</v>
      </c>
      <c r="AX240" s="14" t="s">
        <v>81</v>
      </c>
      <c r="AY240" s="247" t="s">
        <v>116</v>
      </c>
    </row>
    <row r="241" s="11" customFormat="1" ht="25.92" customHeight="1">
      <c r="A241" s="11"/>
      <c r="B241" s="188"/>
      <c r="C241" s="189"/>
      <c r="D241" s="190" t="s">
        <v>75</v>
      </c>
      <c r="E241" s="191" t="s">
        <v>320</v>
      </c>
      <c r="F241" s="191" t="s">
        <v>321</v>
      </c>
      <c r="G241" s="189"/>
      <c r="H241" s="189"/>
      <c r="I241" s="192"/>
      <c r="J241" s="193">
        <f>BK241</f>
        <v>0</v>
      </c>
      <c r="K241" s="189"/>
      <c r="L241" s="194"/>
      <c r="M241" s="195"/>
      <c r="N241" s="196"/>
      <c r="O241" s="196"/>
      <c r="P241" s="197">
        <f>SUM(P242:P321)</f>
        <v>0</v>
      </c>
      <c r="Q241" s="196"/>
      <c r="R241" s="197">
        <f>SUM(R242:R321)</f>
        <v>0</v>
      </c>
      <c r="S241" s="196"/>
      <c r="T241" s="198">
        <f>SUM(T242:T321)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199" t="s">
        <v>115</v>
      </c>
      <c r="AT241" s="200" t="s">
        <v>75</v>
      </c>
      <c r="AU241" s="200" t="s">
        <v>76</v>
      </c>
      <c r="AY241" s="199" t="s">
        <v>116</v>
      </c>
      <c r="BK241" s="201">
        <f>SUM(BK242:BK321)</f>
        <v>0</v>
      </c>
    </row>
    <row r="242" s="2" customFormat="1" ht="16.5" customHeight="1">
      <c r="A242" s="38"/>
      <c r="B242" s="39"/>
      <c r="C242" s="202" t="s">
        <v>322</v>
      </c>
      <c r="D242" s="202" t="s">
        <v>117</v>
      </c>
      <c r="E242" s="203" t="s">
        <v>323</v>
      </c>
      <c r="F242" s="204" t="s">
        <v>324</v>
      </c>
      <c r="G242" s="205" t="s">
        <v>181</v>
      </c>
      <c r="H242" s="206">
        <v>99.882000000000005</v>
      </c>
      <c r="I242" s="207"/>
      <c r="J242" s="208">
        <f>ROUND(I242*H242,2)</f>
        <v>0</v>
      </c>
      <c r="K242" s="204" t="s">
        <v>140</v>
      </c>
      <c r="L242" s="44"/>
      <c r="M242" s="209" t="s">
        <v>19</v>
      </c>
      <c r="N242" s="210" t="s">
        <v>47</v>
      </c>
      <c r="O242" s="84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3" t="s">
        <v>121</v>
      </c>
      <c r="AT242" s="213" t="s">
        <v>117</v>
      </c>
      <c r="AU242" s="213" t="s">
        <v>81</v>
      </c>
      <c r="AY242" s="17" t="s">
        <v>116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7" t="s">
        <v>81</v>
      </c>
      <c r="BK242" s="214">
        <f>ROUND(I242*H242,2)</f>
        <v>0</v>
      </c>
      <c r="BL242" s="17" t="s">
        <v>121</v>
      </c>
      <c r="BM242" s="213" t="s">
        <v>325</v>
      </c>
    </row>
    <row r="243" s="12" customFormat="1">
      <c r="A243" s="12"/>
      <c r="B243" s="215"/>
      <c r="C243" s="216"/>
      <c r="D243" s="217" t="s">
        <v>123</v>
      </c>
      <c r="E243" s="218" t="s">
        <v>19</v>
      </c>
      <c r="F243" s="219" t="s">
        <v>326</v>
      </c>
      <c r="G243" s="216"/>
      <c r="H243" s="218" t="s">
        <v>19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5" t="s">
        <v>123</v>
      </c>
      <c r="AU243" s="225" t="s">
        <v>81</v>
      </c>
      <c r="AV243" s="12" t="s">
        <v>81</v>
      </c>
      <c r="AW243" s="12" t="s">
        <v>37</v>
      </c>
      <c r="AX243" s="12" t="s">
        <v>76</v>
      </c>
      <c r="AY243" s="225" t="s">
        <v>116</v>
      </c>
    </row>
    <row r="244" s="13" customFormat="1">
      <c r="A244" s="13"/>
      <c r="B244" s="226"/>
      <c r="C244" s="227"/>
      <c r="D244" s="217" t="s">
        <v>123</v>
      </c>
      <c r="E244" s="228" t="s">
        <v>19</v>
      </c>
      <c r="F244" s="229" t="s">
        <v>327</v>
      </c>
      <c r="G244" s="227"/>
      <c r="H244" s="230">
        <v>99.882000000000005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123</v>
      </c>
      <c r="AU244" s="236" t="s">
        <v>81</v>
      </c>
      <c r="AV244" s="13" t="s">
        <v>83</v>
      </c>
      <c r="AW244" s="13" t="s">
        <v>37</v>
      </c>
      <c r="AX244" s="13" t="s">
        <v>76</v>
      </c>
      <c r="AY244" s="236" t="s">
        <v>116</v>
      </c>
    </row>
    <row r="245" s="14" customFormat="1">
      <c r="A245" s="14"/>
      <c r="B245" s="237"/>
      <c r="C245" s="238"/>
      <c r="D245" s="217" t="s">
        <v>123</v>
      </c>
      <c r="E245" s="239" t="s">
        <v>19</v>
      </c>
      <c r="F245" s="240" t="s">
        <v>124</v>
      </c>
      <c r="G245" s="238"/>
      <c r="H245" s="241">
        <v>99.882000000000005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123</v>
      </c>
      <c r="AU245" s="247" t="s">
        <v>81</v>
      </c>
      <c r="AV245" s="14" t="s">
        <v>125</v>
      </c>
      <c r="AW245" s="14" t="s">
        <v>37</v>
      </c>
      <c r="AX245" s="14" t="s">
        <v>81</v>
      </c>
      <c r="AY245" s="247" t="s">
        <v>116</v>
      </c>
    </row>
    <row r="246" s="2" customFormat="1" ht="21.75" customHeight="1">
      <c r="A246" s="38"/>
      <c r="B246" s="39"/>
      <c r="C246" s="202" t="s">
        <v>328</v>
      </c>
      <c r="D246" s="202" t="s">
        <v>117</v>
      </c>
      <c r="E246" s="203" t="s">
        <v>329</v>
      </c>
      <c r="F246" s="204" t="s">
        <v>330</v>
      </c>
      <c r="G246" s="205" t="s">
        <v>139</v>
      </c>
      <c r="H246" s="206">
        <v>149</v>
      </c>
      <c r="I246" s="207"/>
      <c r="J246" s="208">
        <f>ROUND(I246*H246,2)</f>
        <v>0</v>
      </c>
      <c r="K246" s="204" t="s">
        <v>140</v>
      </c>
      <c r="L246" s="44"/>
      <c r="M246" s="209" t="s">
        <v>19</v>
      </c>
      <c r="N246" s="210" t="s">
        <v>47</v>
      </c>
      <c r="O246" s="84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3" t="s">
        <v>121</v>
      </c>
      <c r="AT246" s="213" t="s">
        <v>117</v>
      </c>
      <c r="AU246" s="213" t="s">
        <v>81</v>
      </c>
      <c r="AY246" s="17" t="s">
        <v>116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7" t="s">
        <v>81</v>
      </c>
      <c r="BK246" s="214">
        <f>ROUND(I246*H246,2)</f>
        <v>0</v>
      </c>
      <c r="BL246" s="17" t="s">
        <v>121</v>
      </c>
      <c r="BM246" s="213" t="s">
        <v>331</v>
      </c>
    </row>
    <row r="247" s="12" customFormat="1">
      <c r="A247" s="12"/>
      <c r="B247" s="215"/>
      <c r="C247" s="216"/>
      <c r="D247" s="217" t="s">
        <v>123</v>
      </c>
      <c r="E247" s="218" t="s">
        <v>19</v>
      </c>
      <c r="F247" s="219" t="s">
        <v>235</v>
      </c>
      <c r="G247" s="216"/>
      <c r="H247" s="218" t="s">
        <v>19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5" t="s">
        <v>123</v>
      </c>
      <c r="AU247" s="225" t="s">
        <v>81</v>
      </c>
      <c r="AV247" s="12" t="s">
        <v>81</v>
      </c>
      <c r="AW247" s="12" t="s">
        <v>37</v>
      </c>
      <c r="AX247" s="12" t="s">
        <v>76</v>
      </c>
      <c r="AY247" s="225" t="s">
        <v>116</v>
      </c>
    </row>
    <row r="248" s="13" customFormat="1">
      <c r="A248" s="13"/>
      <c r="B248" s="226"/>
      <c r="C248" s="227"/>
      <c r="D248" s="217" t="s">
        <v>123</v>
      </c>
      <c r="E248" s="228" t="s">
        <v>19</v>
      </c>
      <c r="F248" s="229" t="s">
        <v>332</v>
      </c>
      <c r="G248" s="227"/>
      <c r="H248" s="230">
        <v>149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123</v>
      </c>
      <c r="AU248" s="236" t="s">
        <v>81</v>
      </c>
      <c r="AV248" s="13" t="s">
        <v>83</v>
      </c>
      <c r="AW248" s="13" t="s">
        <v>37</v>
      </c>
      <c r="AX248" s="13" t="s">
        <v>76</v>
      </c>
      <c r="AY248" s="236" t="s">
        <v>116</v>
      </c>
    </row>
    <row r="249" s="14" customFormat="1">
      <c r="A249" s="14"/>
      <c r="B249" s="237"/>
      <c r="C249" s="238"/>
      <c r="D249" s="217" t="s">
        <v>123</v>
      </c>
      <c r="E249" s="239" t="s">
        <v>19</v>
      </c>
      <c r="F249" s="240" t="s">
        <v>124</v>
      </c>
      <c r="G249" s="238"/>
      <c r="H249" s="241">
        <v>149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123</v>
      </c>
      <c r="AU249" s="247" t="s">
        <v>81</v>
      </c>
      <c r="AV249" s="14" t="s">
        <v>125</v>
      </c>
      <c r="AW249" s="14" t="s">
        <v>37</v>
      </c>
      <c r="AX249" s="14" t="s">
        <v>81</v>
      </c>
      <c r="AY249" s="247" t="s">
        <v>116</v>
      </c>
    </row>
    <row r="250" s="2" customFormat="1" ht="21.75" customHeight="1">
      <c r="A250" s="38"/>
      <c r="B250" s="39"/>
      <c r="C250" s="202" t="s">
        <v>333</v>
      </c>
      <c r="D250" s="202" t="s">
        <v>117</v>
      </c>
      <c r="E250" s="203" t="s">
        <v>334</v>
      </c>
      <c r="F250" s="204" t="s">
        <v>335</v>
      </c>
      <c r="G250" s="205" t="s">
        <v>139</v>
      </c>
      <c r="H250" s="206">
        <v>32.5</v>
      </c>
      <c r="I250" s="207"/>
      <c r="J250" s="208">
        <f>ROUND(I250*H250,2)</f>
        <v>0</v>
      </c>
      <c r="K250" s="204" t="s">
        <v>140</v>
      </c>
      <c r="L250" s="44"/>
      <c r="M250" s="209" t="s">
        <v>19</v>
      </c>
      <c r="N250" s="210" t="s">
        <v>47</v>
      </c>
      <c r="O250" s="84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3" t="s">
        <v>121</v>
      </c>
      <c r="AT250" s="213" t="s">
        <v>117</v>
      </c>
      <c r="AU250" s="213" t="s">
        <v>81</v>
      </c>
      <c r="AY250" s="17" t="s">
        <v>116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7" t="s">
        <v>81</v>
      </c>
      <c r="BK250" s="214">
        <f>ROUND(I250*H250,2)</f>
        <v>0</v>
      </c>
      <c r="BL250" s="17" t="s">
        <v>121</v>
      </c>
      <c r="BM250" s="213" t="s">
        <v>336</v>
      </c>
    </row>
    <row r="251" s="12" customFormat="1">
      <c r="A251" s="12"/>
      <c r="B251" s="215"/>
      <c r="C251" s="216"/>
      <c r="D251" s="217" t="s">
        <v>123</v>
      </c>
      <c r="E251" s="218" t="s">
        <v>19</v>
      </c>
      <c r="F251" s="219" t="s">
        <v>235</v>
      </c>
      <c r="G251" s="216"/>
      <c r="H251" s="218" t="s">
        <v>19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5" t="s">
        <v>123</v>
      </c>
      <c r="AU251" s="225" t="s">
        <v>81</v>
      </c>
      <c r="AV251" s="12" t="s">
        <v>81</v>
      </c>
      <c r="AW251" s="12" t="s">
        <v>37</v>
      </c>
      <c r="AX251" s="12" t="s">
        <v>76</v>
      </c>
      <c r="AY251" s="225" t="s">
        <v>116</v>
      </c>
    </row>
    <row r="252" s="13" customFormat="1">
      <c r="A252" s="13"/>
      <c r="B252" s="226"/>
      <c r="C252" s="227"/>
      <c r="D252" s="217" t="s">
        <v>123</v>
      </c>
      <c r="E252" s="228" t="s">
        <v>19</v>
      </c>
      <c r="F252" s="229" t="s">
        <v>337</v>
      </c>
      <c r="G252" s="227"/>
      <c r="H252" s="230">
        <v>32.5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123</v>
      </c>
      <c r="AU252" s="236" t="s">
        <v>81</v>
      </c>
      <c r="AV252" s="13" t="s">
        <v>83</v>
      </c>
      <c r="AW252" s="13" t="s">
        <v>37</v>
      </c>
      <c r="AX252" s="13" t="s">
        <v>76</v>
      </c>
      <c r="AY252" s="236" t="s">
        <v>116</v>
      </c>
    </row>
    <row r="253" s="14" customFormat="1">
      <c r="A253" s="14"/>
      <c r="B253" s="237"/>
      <c r="C253" s="238"/>
      <c r="D253" s="217" t="s">
        <v>123</v>
      </c>
      <c r="E253" s="239" t="s">
        <v>19</v>
      </c>
      <c r="F253" s="240" t="s">
        <v>124</v>
      </c>
      <c r="G253" s="238"/>
      <c r="H253" s="241">
        <v>32.5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123</v>
      </c>
      <c r="AU253" s="247" t="s">
        <v>81</v>
      </c>
      <c r="AV253" s="14" t="s">
        <v>125</v>
      </c>
      <c r="AW253" s="14" t="s">
        <v>37</v>
      </c>
      <c r="AX253" s="14" t="s">
        <v>81</v>
      </c>
      <c r="AY253" s="247" t="s">
        <v>116</v>
      </c>
    </row>
    <row r="254" s="2" customFormat="1" ht="21.75" customHeight="1">
      <c r="A254" s="38"/>
      <c r="B254" s="39"/>
      <c r="C254" s="202" t="s">
        <v>338</v>
      </c>
      <c r="D254" s="202" t="s">
        <v>117</v>
      </c>
      <c r="E254" s="203" t="s">
        <v>339</v>
      </c>
      <c r="F254" s="204" t="s">
        <v>340</v>
      </c>
      <c r="G254" s="205" t="s">
        <v>139</v>
      </c>
      <c r="H254" s="206">
        <v>0.5</v>
      </c>
      <c r="I254" s="207"/>
      <c r="J254" s="208">
        <f>ROUND(I254*H254,2)</f>
        <v>0</v>
      </c>
      <c r="K254" s="204" t="s">
        <v>19</v>
      </c>
      <c r="L254" s="44"/>
      <c r="M254" s="209" t="s">
        <v>19</v>
      </c>
      <c r="N254" s="210" t="s">
        <v>47</v>
      </c>
      <c r="O254" s="84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3" t="s">
        <v>121</v>
      </c>
      <c r="AT254" s="213" t="s">
        <v>117</v>
      </c>
      <c r="AU254" s="213" t="s">
        <v>81</v>
      </c>
      <c r="AY254" s="17" t="s">
        <v>116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7" t="s">
        <v>81</v>
      </c>
      <c r="BK254" s="214">
        <f>ROUND(I254*H254,2)</f>
        <v>0</v>
      </c>
      <c r="BL254" s="17" t="s">
        <v>121</v>
      </c>
      <c r="BM254" s="213" t="s">
        <v>341</v>
      </c>
    </row>
    <row r="255" s="12" customFormat="1">
      <c r="A255" s="12"/>
      <c r="B255" s="215"/>
      <c r="C255" s="216"/>
      <c r="D255" s="217" t="s">
        <v>123</v>
      </c>
      <c r="E255" s="218" t="s">
        <v>19</v>
      </c>
      <c r="F255" s="219" t="s">
        <v>235</v>
      </c>
      <c r="G255" s="216"/>
      <c r="H255" s="218" t="s">
        <v>19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5" t="s">
        <v>123</v>
      </c>
      <c r="AU255" s="225" t="s">
        <v>81</v>
      </c>
      <c r="AV255" s="12" t="s">
        <v>81</v>
      </c>
      <c r="AW255" s="12" t="s">
        <v>37</v>
      </c>
      <c r="AX255" s="12" t="s">
        <v>76</v>
      </c>
      <c r="AY255" s="225" t="s">
        <v>116</v>
      </c>
    </row>
    <row r="256" s="13" customFormat="1">
      <c r="A256" s="13"/>
      <c r="B256" s="226"/>
      <c r="C256" s="227"/>
      <c r="D256" s="217" t="s">
        <v>123</v>
      </c>
      <c r="E256" s="228" t="s">
        <v>19</v>
      </c>
      <c r="F256" s="229" t="s">
        <v>342</v>
      </c>
      <c r="G256" s="227"/>
      <c r="H256" s="230">
        <v>0.5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123</v>
      </c>
      <c r="AU256" s="236" t="s">
        <v>81</v>
      </c>
      <c r="AV256" s="13" t="s">
        <v>83</v>
      </c>
      <c r="AW256" s="13" t="s">
        <v>37</v>
      </c>
      <c r="AX256" s="13" t="s">
        <v>76</v>
      </c>
      <c r="AY256" s="236" t="s">
        <v>116</v>
      </c>
    </row>
    <row r="257" s="14" customFormat="1">
      <c r="A257" s="14"/>
      <c r="B257" s="237"/>
      <c r="C257" s="238"/>
      <c r="D257" s="217" t="s">
        <v>123</v>
      </c>
      <c r="E257" s="239" t="s">
        <v>19</v>
      </c>
      <c r="F257" s="240" t="s">
        <v>124</v>
      </c>
      <c r="G257" s="238"/>
      <c r="H257" s="241">
        <v>0.5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123</v>
      </c>
      <c r="AU257" s="247" t="s">
        <v>81</v>
      </c>
      <c r="AV257" s="14" t="s">
        <v>125</v>
      </c>
      <c r="AW257" s="14" t="s">
        <v>37</v>
      </c>
      <c r="AX257" s="14" t="s">
        <v>81</v>
      </c>
      <c r="AY257" s="247" t="s">
        <v>116</v>
      </c>
    </row>
    <row r="258" s="2" customFormat="1" ht="21.75" customHeight="1">
      <c r="A258" s="38"/>
      <c r="B258" s="39"/>
      <c r="C258" s="202" t="s">
        <v>343</v>
      </c>
      <c r="D258" s="202" t="s">
        <v>117</v>
      </c>
      <c r="E258" s="203" t="s">
        <v>344</v>
      </c>
      <c r="F258" s="204" t="s">
        <v>345</v>
      </c>
      <c r="G258" s="205" t="s">
        <v>152</v>
      </c>
      <c r="H258" s="206">
        <v>13</v>
      </c>
      <c r="I258" s="207"/>
      <c r="J258" s="208">
        <f>ROUND(I258*H258,2)</f>
        <v>0</v>
      </c>
      <c r="K258" s="204" t="s">
        <v>140</v>
      </c>
      <c r="L258" s="44"/>
      <c r="M258" s="209" t="s">
        <v>19</v>
      </c>
      <c r="N258" s="210" t="s">
        <v>47</v>
      </c>
      <c r="O258" s="84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3" t="s">
        <v>121</v>
      </c>
      <c r="AT258" s="213" t="s">
        <v>117</v>
      </c>
      <c r="AU258" s="213" t="s">
        <v>81</v>
      </c>
      <c r="AY258" s="17" t="s">
        <v>116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7" t="s">
        <v>81</v>
      </c>
      <c r="BK258" s="214">
        <f>ROUND(I258*H258,2)</f>
        <v>0</v>
      </c>
      <c r="BL258" s="17" t="s">
        <v>121</v>
      </c>
      <c r="BM258" s="213" t="s">
        <v>346</v>
      </c>
    </row>
    <row r="259" s="12" customFormat="1">
      <c r="A259" s="12"/>
      <c r="B259" s="215"/>
      <c r="C259" s="216"/>
      <c r="D259" s="217" t="s">
        <v>123</v>
      </c>
      <c r="E259" s="218" t="s">
        <v>19</v>
      </c>
      <c r="F259" s="219" t="s">
        <v>347</v>
      </c>
      <c r="G259" s="216"/>
      <c r="H259" s="218" t="s">
        <v>19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5" t="s">
        <v>123</v>
      </c>
      <c r="AU259" s="225" t="s">
        <v>81</v>
      </c>
      <c r="AV259" s="12" t="s">
        <v>81</v>
      </c>
      <c r="AW259" s="12" t="s">
        <v>37</v>
      </c>
      <c r="AX259" s="12" t="s">
        <v>76</v>
      </c>
      <c r="AY259" s="225" t="s">
        <v>116</v>
      </c>
    </row>
    <row r="260" s="13" customFormat="1">
      <c r="A260" s="13"/>
      <c r="B260" s="226"/>
      <c r="C260" s="227"/>
      <c r="D260" s="217" t="s">
        <v>123</v>
      </c>
      <c r="E260" s="228" t="s">
        <v>19</v>
      </c>
      <c r="F260" s="229" t="s">
        <v>348</v>
      </c>
      <c r="G260" s="227"/>
      <c r="H260" s="230">
        <v>13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123</v>
      </c>
      <c r="AU260" s="236" t="s">
        <v>81</v>
      </c>
      <c r="AV260" s="13" t="s">
        <v>83</v>
      </c>
      <c r="AW260" s="13" t="s">
        <v>37</v>
      </c>
      <c r="AX260" s="13" t="s">
        <v>76</v>
      </c>
      <c r="AY260" s="236" t="s">
        <v>116</v>
      </c>
    </row>
    <row r="261" s="14" customFormat="1">
      <c r="A261" s="14"/>
      <c r="B261" s="237"/>
      <c r="C261" s="238"/>
      <c r="D261" s="217" t="s">
        <v>123</v>
      </c>
      <c r="E261" s="239" t="s">
        <v>19</v>
      </c>
      <c r="F261" s="240" t="s">
        <v>124</v>
      </c>
      <c r="G261" s="238"/>
      <c r="H261" s="241">
        <v>13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123</v>
      </c>
      <c r="AU261" s="247" t="s">
        <v>81</v>
      </c>
      <c r="AV261" s="14" t="s">
        <v>125</v>
      </c>
      <c r="AW261" s="14" t="s">
        <v>37</v>
      </c>
      <c r="AX261" s="14" t="s">
        <v>81</v>
      </c>
      <c r="AY261" s="247" t="s">
        <v>116</v>
      </c>
    </row>
    <row r="262" s="2" customFormat="1" ht="21.75" customHeight="1">
      <c r="A262" s="38"/>
      <c r="B262" s="39"/>
      <c r="C262" s="202" t="s">
        <v>349</v>
      </c>
      <c r="D262" s="202" t="s">
        <v>117</v>
      </c>
      <c r="E262" s="203" t="s">
        <v>350</v>
      </c>
      <c r="F262" s="204" t="s">
        <v>351</v>
      </c>
      <c r="G262" s="205" t="s">
        <v>139</v>
      </c>
      <c r="H262" s="206">
        <v>149</v>
      </c>
      <c r="I262" s="207"/>
      <c r="J262" s="208">
        <f>ROUND(I262*H262,2)</f>
        <v>0</v>
      </c>
      <c r="K262" s="204" t="s">
        <v>140</v>
      </c>
      <c r="L262" s="44"/>
      <c r="M262" s="209" t="s">
        <v>19</v>
      </c>
      <c r="N262" s="210" t="s">
        <v>47</v>
      </c>
      <c r="O262" s="84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3" t="s">
        <v>121</v>
      </c>
      <c r="AT262" s="213" t="s">
        <v>117</v>
      </c>
      <c r="AU262" s="213" t="s">
        <v>81</v>
      </c>
      <c r="AY262" s="17" t="s">
        <v>116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7" t="s">
        <v>81</v>
      </c>
      <c r="BK262" s="214">
        <f>ROUND(I262*H262,2)</f>
        <v>0</v>
      </c>
      <c r="BL262" s="17" t="s">
        <v>121</v>
      </c>
      <c r="BM262" s="213" t="s">
        <v>352</v>
      </c>
    </row>
    <row r="263" s="12" customFormat="1">
      <c r="A263" s="12"/>
      <c r="B263" s="215"/>
      <c r="C263" s="216"/>
      <c r="D263" s="217" t="s">
        <v>123</v>
      </c>
      <c r="E263" s="218" t="s">
        <v>19</v>
      </c>
      <c r="F263" s="219" t="s">
        <v>235</v>
      </c>
      <c r="G263" s="216"/>
      <c r="H263" s="218" t="s">
        <v>19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25" t="s">
        <v>123</v>
      </c>
      <c r="AU263" s="225" t="s">
        <v>81</v>
      </c>
      <c r="AV263" s="12" t="s">
        <v>81</v>
      </c>
      <c r="AW263" s="12" t="s">
        <v>37</v>
      </c>
      <c r="AX263" s="12" t="s">
        <v>76</v>
      </c>
      <c r="AY263" s="225" t="s">
        <v>116</v>
      </c>
    </row>
    <row r="264" s="13" customFormat="1">
      <c r="A264" s="13"/>
      <c r="B264" s="226"/>
      <c r="C264" s="227"/>
      <c r="D264" s="217" t="s">
        <v>123</v>
      </c>
      <c r="E264" s="228" t="s">
        <v>19</v>
      </c>
      <c r="F264" s="229" t="s">
        <v>332</v>
      </c>
      <c r="G264" s="227"/>
      <c r="H264" s="230">
        <v>149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123</v>
      </c>
      <c r="AU264" s="236" t="s">
        <v>81</v>
      </c>
      <c r="AV264" s="13" t="s">
        <v>83</v>
      </c>
      <c r="AW264" s="13" t="s">
        <v>37</v>
      </c>
      <c r="AX264" s="13" t="s">
        <v>76</v>
      </c>
      <c r="AY264" s="236" t="s">
        <v>116</v>
      </c>
    </row>
    <row r="265" s="14" customFormat="1">
      <c r="A265" s="14"/>
      <c r="B265" s="237"/>
      <c r="C265" s="238"/>
      <c r="D265" s="217" t="s">
        <v>123</v>
      </c>
      <c r="E265" s="239" t="s">
        <v>19</v>
      </c>
      <c r="F265" s="240" t="s">
        <v>124</v>
      </c>
      <c r="G265" s="238"/>
      <c r="H265" s="241">
        <v>149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123</v>
      </c>
      <c r="AU265" s="247" t="s">
        <v>81</v>
      </c>
      <c r="AV265" s="14" t="s">
        <v>125</v>
      </c>
      <c r="AW265" s="14" t="s">
        <v>37</v>
      </c>
      <c r="AX265" s="14" t="s">
        <v>81</v>
      </c>
      <c r="AY265" s="247" t="s">
        <v>116</v>
      </c>
    </row>
    <row r="266" s="2" customFormat="1" ht="21.75" customHeight="1">
      <c r="A266" s="38"/>
      <c r="B266" s="39"/>
      <c r="C266" s="202" t="s">
        <v>353</v>
      </c>
      <c r="D266" s="202" t="s">
        <v>117</v>
      </c>
      <c r="E266" s="203" t="s">
        <v>354</v>
      </c>
      <c r="F266" s="204" t="s">
        <v>355</v>
      </c>
      <c r="G266" s="205" t="s">
        <v>139</v>
      </c>
      <c r="H266" s="206">
        <v>33</v>
      </c>
      <c r="I266" s="207"/>
      <c r="J266" s="208">
        <f>ROUND(I266*H266,2)</f>
        <v>0</v>
      </c>
      <c r="K266" s="204" t="s">
        <v>140</v>
      </c>
      <c r="L266" s="44"/>
      <c r="M266" s="209" t="s">
        <v>19</v>
      </c>
      <c r="N266" s="210" t="s">
        <v>47</v>
      </c>
      <c r="O266" s="84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3" t="s">
        <v>121</v>
      </c>
      <c r="AT266" s="213" t="s">
        <v>117</v>
      </c>
      <c r="AU266" s="213" t="s">
        <v>81</v>
      </c>
      <c r="AY266" s="17" t="s">
        <v>116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7" t="s">
        <v>81</v>
      </c>
      <c r="BK266" s="214">
        <f>ROUND(I266*H266,2)</f>
        <v>0</v>
      </c>
      <c r="BL266" s="17" t="s">
        <v>121</v>
      </c>
      <c r="BM266" s="213" t="s">
        <v>356</v>
      </c>
    </row>
    <row r="267" s="12" customFormat="1">
      <c r="A267" s="12"/>
      <c r="B267" s="215"/>
      <c r="C267" s="216"/>
      <c r="D267" s="217" t="s">
        <v>123</v>
      </c>
      <c r="E267" s="218" t="s">
        <v>19</v>
      </c>
      <c r="F267" s="219" t="s">
        <v>235</v>
      </c>
      <c r="G267" s="216"/>
      <c r="H267" s="218" t="s">
        <v>19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5" t="s">
        <v>123</v>
      </c>
      <c r="AU267" s="225" t="s">
        <v>81</v>
      </c>
      <c r="AV267" s="12" t="s">
        <v>81</v>
      </c>
      <c r="AW267" s="12" t="s">
        <v>37</v>
      </c>
      <c r="AX267" s="12" t="s">
        <v>76</v>
      </c>
      <c r="AY267" s="225" t="s">
        <v>116</v>
      </c>
    </row>
    <row r="268" s="13" customFormat="1">
      <c r="A268" s="13"/>
      <c r="B268" s="226"/>
      <c r="C268" s="227"/>
      <c r="D268" s="217" t="s">
        <v>123</v>
      </c>
      <c r="E268" s="228" t="s">
        <v>19</v>
      </c>
      <c r="F268" s="229" t="s">
        <v>357</v>
      </c>
      <c r="G268" s="227"/>
      <c r="H268" s="230">
        <v>33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123</v>
      </c>
      <c r="AU268" s="236" t="s">
        <v>81</v>
      </c>
      <c r="AV268" s="13" t="s">
        <v>83</v>
      </c>
      <c r="AW268" s="13" t="s">
        <v>37</v>
      </c>
      <c r="AX268" s="13" t="s">
        <v>76</v>
      </c>
      <c r="AY268" s="236" t="s">
        <v>116</v>
      </c>
    </row>
    <row r="269" s="14" customFormat="1">
      <c r="A269" s="14"/>
      <c r="B269" s="237"/>
      <c r="C269" s="238"/>
      <c r="D269" s="217" t="s">
        <v>123</v>
      </c>
      <c r="E269" s="239" t="s">
        <v>19</v>
      </c>
      <c r="F269" s="240" t="s">
        <v>124</v>
      </c>
      <c r="G269" s="238"/>
      <c r="H269" s="241">
        <v>33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123</v>
      </c>
      <c r="AU269" s="247" t="s">
        <v>81</v>
      </c>
      <c r="AV269" s="14" t="s">
        <v>125</v>
      </c>
      <c r="AW269" s="14" t="s">
        <v>37</v>
      </c>
      <c r="AX269" s="14" t="s">
        <v>81</v>
      </c>
      <c r="AY269" s="247" t="s">
        <v>116</v>
      </c>
    </row>
    <row r="270" s="2" customFormat="1" ht="21.75" customHeight="1">
      <c r="A270" s="38"/>
      <c r="B270" s="39"/>
      <c r="C270" s="202" t="s">
        <v>358</v>
      </c>
      <c r="D270" s="202" t="s">
        <v>117</v>
      </c>
      <c r="E270" s="203" t="s">
        <v>359</v>
      </c>
      <c r="F270" s="204" t="s">
        <v>360</v>
      </c>
      <c r="G270" s="205" t="s">
        <v>139</v>
      </c>
      <c r="H270" s="206">
        <v>33</v>
      </c>
      <c r="I270" s="207"/>
      <c r="J270" s="208">
        <f>ROUND(I270*H270,2)</f>
        <v>0</v>
      </c>
      <c r="K270" s="204" t="s">
        <v>140</v>
      </c>
      <c r="L270" s="44"/>
      <c r="M270" s="209" t="s">
        <v>19</v>
      </c>
      <c r="N270" s="210" t="s">
        <v>47</v>
      </c>
      <c r="O270" s="84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3" t="s">
        <v>121</v>
      </c>
      <c r="AT270" s="213" t="s">
        <v>117</v>
      </c>
      <c r="AU270" s="213" t="s">
        <v>81</v>
      </c>
      <c r="AY270" s="17" t="s">
        <v>116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7" t="s">
        <v>81</v>
      </c>
      <c r="BK270" s="214">
        <f>ROUND(I270*H270,2)</f>
        <v>0</v>
      </c>
      <c r="BL270" s="17" t="s">
        <v>121</v>
      </c>
      <c r="BM270" s="213" t="s">
        <v>361</v>
      </c>
    </row>
    <row r="271" s="12" customFormat="1">
      <c r="A271" s="12"/>
      <c r="B271" s="215"/>
      <c r="C271" s="216"/>
      <c r="D271" s="217" t="s">
        <v>123</v>
      </c>
      <c r="E271" s="218" t="s">
        <v>19</v>
      </c>
      <c r="F271" s="219" t="s">
        <v>235</v>
      </c>
      <c r="G271" s="216"/>
      <c r="H271" s="218" t="s">
        <v>19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5" t="s">
        <v>123</v>
      </c>
      <c r="AU271" s="225" t="s">
        <v>81</v>
      </c>
      <c r="AV271" s="12" t="s">
        <v>81</v>
      </c>
      <c r="AW271" s="12" t="s">
        <v>37</v>
      </c>
      <c r="AX271" s="12" t="s">
        <v>76</v>
      </c>
      <c r="AY271" s="225" t="s">
        <v>116</v>
      </c>
    </row>
    <row r="272" s="13" customFormat="1">
      <c r="A272" s="13"/>
      <c r="B272" s="226"/>
      <c r="C272" s="227"/>
      <c r="D272" s="217" t="s">
        <v>123</v>
      </c>
      <c r="E272" s="228" t="s">
        <v>19</v>
      </c>
      <c r="F272" s="229" t="s">
        <v>362</v>
      </c>
      <c r="G272" s="227"/>
      <c r="H272" s="230">
        <v>33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123</v>
      </c>
      <c r="AU272" s="236" t="s">
        <v>81</v>
      </c>
      <c r="AV272" s="13" t="s">
        <v>83</v>
      </c>
      <c r="AW272" s="13" t="s">
        <v>37</v>
      </c>
      <c r="AX272" s="13" t="s">
        <v>76</v>
      </c>
      <c r="AY272" s="236" t="s">
        <v>116</v>
      </c>
    </row>
    <row r="273" s="14" customFormat="1">
      <c r="A273" s="14"/>
      <c r="B273" s="237"/>
      <c r="C273" s="238"/>
      <c r="D273" s="217" t="s">
        <v>123</v>
      </c>
      <c r="E273" s="239" t="s">
        <v>19</v>
      </c>
      <c r="F273" s="240" t="s">
        <v>124</v>
      </c>
      <c r="G273" s="238"/>
      <c r="H273" s="241">
        <v>33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123</v>
      </c>
      <c r="AU273" s="247" t="s">
        <v>81</v>
      </c>
      <c r="AV273" s="14" t="s">
        <v>125</v>
      </c>
      <c r="AW273" s="14" t="s">
        <v>37</v>
      </c>
      <c r="AX273" s="14" t="s">
        <v>81</v>
      </c>
      <c r="AY273" s="247" t="s">
        <v>116</v>
      </c>
    </row>
    <row r="274" s="2" customFormat="1" ht="16.5" customHeight="1">
      <c r="A274" s="38"/>
      <c r="B274" s="39"/>
      <c r="C274" s="202" t="s">
        <v>363</v>
      </c>
      <c r="D274" s="202" t="s">
        <v>117</v>
      </c>
      <c r="E274" s="203" t="s">
        <v>364</v>
      </c>
      <c r="F274" s="204" t="s">
        <v>365</v>
      </c>
      <c r="G274" s="205" t="s">
        <v>152</v>
      </c>
      <c r="H274" s="206">
        <v>182</v>
      </c>
      <c r="I274" s="207"/>
      <c r="J274" s="208">
        <f>ROUND(I274*H274,2)</f>
        <v>0</v>
      </c>
      <c r="K274" s="204" t="s">
        <v>140</v>
      </c>
      <c r="L274" s="44"/>
      <c r="M274" s="209" t="s">
        <v>19</v>
      </c>
      <c r="N274" s="210" t="s">
        <v>47</v>
      </c>
      <c r="O274" s="84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3" t="s">
        <v>121</v>
      </c>
      <c r="AT274" s="213" t="s">
        <v>117</v>
      </c>
      <c r="AU274" s="213" t="s">
        <v>81</v>
      </c>
      <c r="AY274" s="17" t="s">
        <v>116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7" t="s">
        <v>81</v>
      </c>
      <c r="BK274" s="214">
        <f>ROUND(I274*H274,2)</f>
        <v>0</v>
      </c>
      <c r="BL274" s="17" t="s">
        <v>121</v>
      </c>
      <c r="BM274" s="213" t="s">
        <v>366</v>
      </c>
    </row>
    <row r="275" s="12" customFormat="1">
      <c r="A275" s="12"/>
      <c r="B275" s="215"/>
      <c r="C275" s="216"/>
      <c r="D275" s="217" t="s">
        <v>123</v>
      </c>
      <c r="E275" s="218" t="s">
        <v>19</v>
      </c>
      <c r="F275" s="219" t="s">
        <v>235</v>
      </c>
      <c r="G275" s="216"/>
      <c r="H275" s="218" t="s">
        <v>19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5" t="s">
        <v>123</v>
      </c>
      <c r="AU275" s="225" t="s">
        <v>81</v>
      </c>
      <c r="AV275" s="12" t="s">
        <v>81</v>
      </c>
      <c r="AW275" s="12" t="s">
        <v>37</v>
      </c>
      <c r="AX275" s="12" t="s">
        <v>76</v>
      </c>
      <c r="AY275" s="225" t="s">
        <v>116</v>
      </c>
    </row>
    <row r="276" s="13" customFormat="1">
      <c r="A276" s="13"/>
      <c r="B276" s="226"/>
      <c r="C276" s="227"/>
      <c r="D276" s="217" t="s">
        <v>123</v>
      </c>
      <c r="E276" s="228" t="s">
        <v>19</v>
      </c>
      <c r="F276" s="229" t="s">
        <v>367</v>
      </c>
      <c r="G276" s="227"/>
      <c r="H276" s="230">
        <v>182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123</v>
      </c>
      <c r="AU276" s="236" t="s">
        <v>81</v>
      </c>
      <c r="AV276" s="13" t="s">
        <v>83</v>
      </c>
      <c r="AW276" s="13" t="s">
        <v>37</v>
      </c>
      <c r="AX276" s="13" t="s">
        <v>76</v>
      </c>
      <c r="AY276" s="236" t="s">
        <v>116</v>
      </c>
    </row>
    <row r="277" s="14" customFormat="1">
      <c r="A277" s="14"/>
      <c r="B277" s="237"/>
      <c r="C277" s="238"/>
      <c r="D277" s="217" t="s">
        <v>123</v>
      </c>
      <c r="E277" s="239" t="s">
        <v>19</v>
      </c>
      <c r="F277" s="240" t="s">
        <v>124</v>
      </c>
      <c r="G277" s="238"/>
      <c r="H277" s="241">
        <v>182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123</v>
      </c>
      <c r="AU277" s="247" t="s">
        <v>81</v>
      </c>
      <c r="AV277" s="14" t="s">
        <v>125</v>
      </c>
      <c r="AW277" s="14" t="s">
        <v>37</v>
      </c>
      <c r="AX277" s="14" t="s">
        <v>81</v>
      </c>
      <c r="AY277" s="247" t="s">
        <v>116</v>
      </c>
    </row>
    <row r="278" s="2" customFormat="1" ht="21.75" customHeight="1">
      <c r="A278" s="38"/>
      <c r="B278" s="39"/>
      <c r="C278" s="202" t="s">
        <v>368</v>
      </c>
      <c r="D278" s="202" t="s">
        <v>117</v>
      </c>
      <c r="E278" s="203" t="s">
        <v>369</v>
      </c>
      <c r="F278" s="204" t="s">
        <v>370</v>
      </c>
      <c r="G278" s="205" t="s">
        <v>159</v>
      </c>
      <c r="H278" s="206">
        <v>330</v>
      </c>
      <c r="I278" s="207"/>
      <c r="J278" s="208">
        <f>ROUND(I278*H278,2)</f>
        <v>0</v>
      </c>
      <c r="K278" s="204" t="s">
        <v>153</v>
      </c>
      <c r="L278" s="44"/>
      <c r="M278" s="209" t="s">
        <v>19</v>
      </c>
      <c r="N278" s="210" t="s">
        <v>47</v>
      </c>
      <c r="O278" s="84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3" t="s">
        <v>121</v>
      </c>
      <c r="AT278" s="213" t="s">
        <v>117</v>
      </c>
      <c r="AU278" s="213" t="s">
        <v>81</v>
      </c>
      <c r="AY278" s="17" t="s">
        <v>116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7" t="s">
        <v>81</v>
      </c>
      <c r="BK278" s="214">
        <f>ROUND(I278*H278,2)</f>
        <v>0</v>
      </c>
      <c r="BL278" s="17" t="s">
        <v>121</v>
      </c>
      <c r="BM278" s="213" t="s">
        <v>371</v>
      </c>
    </row>
    <row r="279" s="12" customFormat="1">
      <c r="A279" s="12"/>
      <c r="B279" s="215"/>
      <c r="C279" s="216"/>
      <c r="D279" s="217" t="s">
        <v>123</v>
      </c>
      <c r="E279" s="218" t="s">
        <v>19</v>
      </c>
      <c r="F279" s="219" t="s">
        <v>372</v>
      </c>
      <c r="G279" s="216"/>
      <c r="H279" s="218" t="s">
        <v>19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5" t="s">
        <v>123</v>
      </c>
      <c r="AU279" s="225" t="s">
        <v>81</v>
      </c>
      <c r="AV279" s="12" t="s">
        <v>81</v>
      </c>
      <c r="AW279" s="12" t="s">
        <v>37</v>
      </c>
      <c r="AX279" s="12" t="s">
        <v>76</v>
      </c>
      <c r="AY279" s="225" t="s">
        <v>116</v>
      </c>
    </row>
    <row r="280" s="13" customFormat="1">
      <c r="A280" s="13"/>
      <c r="B280" s="226"/>
      <c r="C280" s="227"/>
      <c r="D280" s="217" t="s">
        <v>123</v>
      </c>
      <c r="E280" s="228" t="s">
        <v>19</v>
      </c>
      <c r="F280" s="229" t="s">
        <v>373</v>
      </c>
      <c r="G280" s="227"/>
      <c r="H280" s="230">
        <v>330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123</v>
      </c>
      <c r="AU280" s="236" t="s">
        <v>81</v>
      </c>
      <c r="AV280" s="13" t="s">
        <v>83</v>
      </c>
      <c r="AW280" s="13" t="s">
        <v>37</v>
      </c>
      <c r="AX280" s="13" t="s">
        <v>76</v>
      </c>
      <c r="AY280" s="236" t="s">
        <v>116</v>
      </c>
    </row>
    <row r="281" s="14" customFormat="1">
      <c r="A281" s="14"/>
      <c r="B281" s="237"/>
      <c r="C281" s="238"/>
      <c r="D281" s="217" t="s">
        <v>123</v>
      </c>
      <c r="E281" s="239" t="s">
        <v>19</v>
      </c>
      <c r="F281" s="240" t="s">
        <v>124</v>
      </c>
      <c r="G281" s="238"/>
      <c r="H281" s="241">
        <v>330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123</v>
      </c>
      <c r="AU281" s="247" t="s">
        <v>81</v>
      </c>
      <c r="AV281" s="14" t="s">
        <v>125</v>
      </c>
      <c r="AW281" s="14" t="s">
        <v>37</v>
      </c>
      <c r="AX281" s="14" t="s">
        <v>81</v>
      </c>
      <c r="AY281" s="247" t="s">
        <v>116</v>
      </c>
    </row>
    <row r="282" s="2" customFormat="1" ht="16.5" customHeight="1">
      <c r="A282" s="38"/>
      <c r="B282" s="39"/>
      <c r="C282" s="202" t="s">
        <v>374</v>
      </c>
      <c r="D282" s="202" t="s">
        <v>117</v>
      </c>
      <c r="E282" s="203" t="s">
        <v>375</v>
      </c>
      <c r="F282" s="204" t="s">
        <v>376</v>
      </c>
      <c r="G282" s="205" t="s">
        <v>159</v>
      </c>
      <c r="H282" s="206">
        <v>1242</v>
      </c>
      <c r="I282" s="207"/>
      <c r="J282" s="208">
        <f>ROUND(I282*H282,2)</f>
        <v>0</v>
      </c>
      <c r="K282" s="204" t="s">
        <v>19</v>
      </c>
      <c r="L282" s="44"/>
      <c r="M282" s="209" t="s">
        <v>19</v>
      </c>
      <c r="N282" s="210" t="s">
        <v>47</v>
      </c>
      <c r="O282" s="84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3" t="s">
        <v>121</v>
      </c>
      <c r="AT282" s="213" t="s">
        <v>117</v>
      </c>
      <c r="AU282" s="213" t="s">
        <v>81</v>
      </c>
      <c r="AY282" s="17" t="s">
        <v>116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7" t="s">
        <v>81</v>
      </c>
      <c r="BK282" s="214">
        <f>ROUND(I282*H282,2)</f>
        <v>0</v>
      </c>
      <c r="BL282" s="17" t="s">
        <v>121</v>
      </c>
      <c r="BM282" s="213" t="s">
        <v>377</v>
      </c>
    </row>
    <row r="283" s="12" customFormat="1">
      <c r="A283" s="12"/>
      <c r="B283" s="215"/>
      <c r="C283" s="216"/>
      <c r="D283" s="217" t="s">
        <v>123</v>
      </c>
      <c r="E283" s="218" t="s">
        <v>19</v>
      </c>
      <c r="F283" s="219" t="s">
        <v>161</v>
      </c>
      <c r="G283" s="216"/>
      <c r="H283" s="218" t="s">
        <v>19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5" t="s">
        <v>123</v>
      </c>
      <c r="AU283" s="225" t="s">
        <v>81</v>
      </c>
      <c r="AV283" s="12" t="s">
        <v>81</v>
      </c>
      <c r="AW283" s="12" t="s">
        <v>37</v>
      </c>
      <c r="AX283" s="12" t="s">
        <v>76</v>
      </c>
      <c r="AY283" s="225" t="s">
        <v>116</v>
      </c>
    </row>
    <row r="284" s="13" customFormat="1">
      <c r="A284" s="13"/>
      <c r="B284" s="226"/>
      <c r="C284" s="227"/>
      <c r="D284" s="217" t="s">
        <v>123</v>
      </c>
      <c r="E284" s="228" t="s">
        <v>19</v>
      </c>
      <c r="F284" s="229" t="s">
        <v>162</v>
      </c>
      <c r="G284" s="227"/>
      <c r="H284" s="230">
        <v>1242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123</v>
      </c>
      <c r="AU284" s="236" t="s">
        <v>81</v>
      </c>
      <c r="AV284" s="13" t="s">
        <v>83</v>
      </c>
      <c r="AW284" s="13" t="s">
        <v>37</v>
      </c>
      <c r="AX284" s="13" t="s">
        <v>76</v>
      </c>
      <c r="AY284" s="236" t="s">
        <v>116</v>
      </c>
    </row>
    <row r="285" s="14" customFormat="1">
      <c r="A285" s="14"/>
      <c r="B285" s="237"/>
      <c r="C285" s="238"/>
      <c r="D285" s="217" t="s">
        <v>123</v>
      </c>
      <c r="E285" s="239" t="s">
        <v>19</v>
      </c>
      <c r="F285" s="240" t="s">
        <v>124</v>
      </c>
      <c r="G285" s="238"/>
      <c r="H285" s="241">
        <v>1242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123</v>
      </c>
      <c r="AU285" s="247" t="s">
        <v>81</v>
      </c>
      <c r="AV285" s="14" t="s">
        <v>125</v>
      </c>
      <c r="AW285" s="14" t="s">
        <v>37</v>
      </c>
      <c r="AX285" s="14" t="s">
        <v>81</v>
      </c>
      <c r="AY285" s="247" t="s">
        <v>116</v>
      </c>
    </row>
    <row r="286" s="2" customFormat="1" ht="21.75" customHeight="1">
      <c r="A286" s="38"/>
      <c r="B286" s="39"/>
      <c r="C286" s="202" t="s">
        <v>378</v>
      </c>
      <c r="D286" s="202" t="s">
        <v>117</v>
      </c>
      <c r="E286" s="203" t="s">
        <v>379</v>
      </c>
      <c r="F286" s="204" t="s">
        <v>380</v>
      </c>
      <c r="G286" s="205" t="s">
        <v>159</v>
      </c>
      <c r="H286" s="206">
        <v>360</v>
      </c>
      <c r="I286" s="207"/>
      <c r="J286" s="208">
        <f>ROUND(I286*H286,2)</f>
        <v>0</v>
      </c>
      <c r="K286" s="204" t="s">
        <v>140</v>
      </c>
      <c r="L286" s="44"/>
      <c r="M286" s="209" t="s">
        <v>19</v>
      </c>
      <c r="N286" s="210" t="s">
        <v>47</v>
      </c>
      <c r="O286" s="84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3" t="s">
        <v>121</v>
      </c>
      <c r="AT286" s="213" t="s">
        <v>117</v>
      </c>
      <c r="AU286" s="213" t="s">
        <v>81</v>
      </c>
      <c r="AY286" s="17" t="s">
        <v>116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7" t="s">
        <v>81</v>
      </c>
      <c r="BK286" s="214">
        <f>ROUND(I286*H286,2)</f>
        <v>0</v>
      </c>
      <c r="BL286" s="17" t="s">
        <v>121</v>
      </c>
      <c r="BM286" s="213" t="s">
        <v>381</v>
      </c>
    </row>
    <row r="287" s="12" customFormat="1">
      <c r="A287" s="12"/>
      <c r="B287" s="215"/>
      <c r="C287" s="216"/>
      <c r="D287" s="217" t="s">
        <v>123</v>
      </c>
      <c r="E287" s="218" t="s">
        <v>19</v>
      </c>
      <c r="F287" s="219" t="s">
        <v>161</v>
      </c>
      <c r="G287" s="216"/>
      <c r="H287" s="218" t="s">
        <v>19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5" t="s">
        <v>123</v>
      </c>
      <c r="AU287" s="225" t="s">
        <v>81</v>
      </c>
      <c r="AV287" s="12" t="s">
        <v>81</v>
      </c>
      <c r="AW287" s="12" t="s">
        <v>37</v>
      </c>
      <c r="AX287" s="12" t="s">
        <v>76</v>
      </c>
      <c r="AY287" s="225" t="s">
        <v>116</v>
      </c>
    </row>
    <row r="288" s="13" customFormat="1">
      <c r="A288" s="13"/>
      <c r="B288" s="226"/>
      <c r="C288" s="227"/>
      <c r="D288" s="217" t="s">
        <v>123</v>
      </c>
      <c r="E288" s="228" t="s">
        <v>19</v>
      </c>
      <c r="F288" s="229" t="s">
        <v>167</v>
      </c>
      <c r="G288" s="227"/>
      <c r="H288" s="230">
        <v>360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123</v>
      </c>
      <c r="AU288" s="236" t="s">
        <v>81</v>
      </c>
      <c r="AV288" s="13" t="s">
        <v>83</v>
      </c>
      <c r="AW288" s="13" t="s">
        <v>37</v>
      </c>
      <c r="AX288" s="13" t="s">
        <v>76</v>
      </c>
      <c r="AY288" s="236" t="s">
        <v>116</v>
      </c>
    </row>
    <row r="289" s="14" customFormat="1">
      <c r="A289" s="14"/>
      <c r="B289" s="237"/>
      <c r="C289" s="238"/>
      <c r="D289" s="217" t="s">
        <v>123</v>
      </c>
      <c r="E289" s="239" t="s">
        <v>19</v>
      </c>
      <c r="F289" s="240" t="s">
        <v>124</v>
      </c>
      <c r="G289" s="238"/>
      <c r="H289" s="241">
        <v>360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123</v>
      </c>
      <c r="AU289" s="247" t="s">
        <v>81</v>
      </c>
      <c r="AV289" s="14" t="s">
        <v>125</v>
      </c>
      <c r="AW289" s="14" t="s">
        <v>37</v>
      </c>
      <c r="AX289" s="14" t="s">
        <v>81</v>
      </c>
      <c r="AY289" s="247" t="s">
        <v>116</v>
      </c>
    </row>
    <row r="290" s="2" customFormat="1" ht="21.75" customHeight="1">
      <c r="A290" s="38"/>
      <c r="B290" s="39"/>
      <c r="C290" s="202" t="s">
        <v>382</v>
      </c>
      <c r="D290" s="202" t="s">
        <v>117</v>
      </c>
      <c r="E290" s="203" t="s">
        <v>383</v>
      </c>
      <c r="F290" s="204" t="s">
        <v>384</v>
      </c>
      <c r="G290" s="205" t="s">
        <v>152</v>
      </c>
      <c r="H290" s="206">
        <v>36</v>
      </c>
      <c r="I290" s="207"/>
      <c r="J290" s="208">
        <f>ROUND(I290*H290,2)</f>
        <v>0</v>
      </c>
      <c r="K290" s="204" t="s">
        <v>140</v>
      </c>
      <c r="L290" s="44"/>
      <c r="M290" s="209" t="s">
        <v>19</v>
      </c>
      <c r="N290" s="210" t="s">
        <v>47</v>
      </c>
      <c r="O290" s="84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3" t="s">
        <v>121</v>
      </c>
      <c r="AT290" s="213" t="s">
        <v>117</v>
      </c>
      <c r="AU290" s="213" t="s">
        <v>81</v>
      </c>
      <c r="AY290" s="17" t="s">
        <v>116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7" t="s">
        <v>81</v>
      </c>
      <c r="BK290" s="214">
        <f>ROUND(I290*H290,2)</f>
        <v>0</v>
      </c>
      <c r="BL290" s="17" t="s">
        <v>121</v>
      </c>
      <c r="BM290" s="213" t="s">
        <v>385</v>
      </c>
    </row>
    <row r="291" s="12" customFormat="1">
      <c r="A291" s="12"/>
      <c r="B291" s="215"/>
      <c r="C291" s="216"/>
      <c r="D291" s="217" t="s">
        <v>123</v>
      </c>
      <c r="E291" s="218" t="s">
        <v>19</v>
      </c>
      <c r="F291" s="219" t="s">
        <v>161</v>
      </c>
      <c r="G291" s="216"/>
      <c r="H291" s="218" t="s">
        <v>19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25" t="s">
        <v>123</v>
      </c>
      <c r="AU291" s="225" t="s">
        <v>81</v>
      </c>
      <c r="AV291" s="12" t="s">
        <v>81</v>
      </c>
      <c r="AW291" s="12" t="s">
        <v>37</v>
      </c>
      <c r="AX291" s="12" t="s">
        <v>76</v>
      </c>
      <c r="AY291" s="225" t="s">
        <v>116</v>
      </c>
    </row>
    <row r="292" s="13" customFormat="1">
      <c r="A292" s="13"/>
      <c r="B292" s="226"/>
      <c r="C292" s="227"/>
      <c r="D292" s="217" t="s">
        <v>123</v>
      </c>
      <c r="E292" s="228" t="s">
        <v>19</v>
      </c>
      <c r="F292" s="229" t="s">
        <v>172</v>
      </c>
      <c r="G292" s="227"/>
      <c r="H292" s="230">
        <v>36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123</v>
      </c>
      <c r="AU292" s="236" t="s">
        <v>81</v>
      </c>
      <c r="AV292" s="13" t="s">
        <v>83</v>
      </c>
      <c r="AW292" s="13" t="s">
        <v>37</v>
      </c>
      <c r="AX292" s="13" t="s">
        <v>76</v>
      </c>
      <c r="AY292" s="236" t="s">
        <v>116</v>
      </c>
    </row>
    <row r="293" s="14" customFormat="1">
      <c r="A293" s="14"/>
      <c r="B293" s="237"/>
      <c r="C293" s="238"/>
      <c r="D293" s="217" t="s">
        <v>123</v>
      </c>
      <c r="E293" s="239" t="s">
        <v>19</v>
      </c>
      <c r="F293" s="240" t="s">
        <v>124</v>
      </c>
      <c r="G293" s="238"/>
      <c r="H293" s="241">
        <v>36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123</v>
      </c>
      <c r="AU293" s="247" t="s">
        <v>81</v>
      </c>
      <c r="AV293" s="14" t="s">
        <v>125</v>
      </c>
      <c r="AW293" s="14" t="s">
        <v>37</v>
      </c>
      <c r="AX293" s="14" t="s">
        <v>81</v>
      </c>
      <c r="AY293" s="247" t="s">
        <v>116</v>
      </c>
    </row>
    <row r="294" s="2" customFormat="1" ht="16.5" customHeight="1">
      <c r="A294" s="38"/>
      <c r="B294" s="39"/>
      <c r="C294" s="202" t="s">
        <v>386</v>
      </c>
      <c r="D294" s="202" t="s">
        <v>117</v>
      </c>
      <c r="E294" s="203" t="s">
        <v>387</v>
      </c>
      <c r="F294" s="204" t="s">
        <v>388</v>
      </c>
      <c r="G294" s="205" t="s">
        <v>152</v>
      </c>
      <c r="H294" s="206">
        <v>13</v>
      </c>
      <c r="I294" s="207"/>
      <c r="J294" s="208">
        <f>ROUND(I294*H294,2)</f>
        <v>0</v>
      </c>
      <c r="K294" s="204" t="s">
        <v>140</v>
      </c>
      <c r="L294" s="44"/>
      <c r="M294" s="209" t="s">
        <v>19</v>
      </c>
      <c r="N294" s="210" t="s">
        <v>47</v>
      </c>
      <c r="O294" s="84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3" t="s">
        <v>121</v>
      </c>
      <c r="AT294" s="213" t="s">
        <v>117</v>
      </c>
      <c r="AU294" s="213" t="s">
        <v>81</v>
      </c>
      <c r="AY294" s="17" t="s">
        <v>116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7" t="s">
        <v>81</v>
      </c>
      <c r="BK294" s="214">
        <f>ROUND(I294*H294,2)</f>
        <v>0</v>
      </c>
      <c r="BL294" s="17" t="s">
        <v>121</v>
      </c>
      <c r="BM294" s="213" t="s">
        <v>389</v>
      </c>
    </row>
    <row r="295" s="12" customFormat="1">
      <c r="A295" s="12"/>
      <c r="B295" s="215"/>
      <c r="C295" s="216"/>
      <c r="D295" s="217" t="s">
        <v>123</v>
      </c>
      <c r="E295" s="218" t="s">
        <v>19</v>
      </c>
      <c r="F295" s="219" t="s">
        <v>161</v>
      </c>
      <c r="G295" s="216"/>
      <c r="H295" s="218" t="s">
        <v>19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25" t="s">
        <v>123</v>
      </c>
      <c r="AU295" s="225" t="s">
        <v>81</v>
      </c>
      <c r="AV295" s="12" t="s">
        <v>81</v>
      </c>
      <c r="AW295" s="12" t="s">
        <v>37</v>
      </c>
      <c r="AX295" s="12" t="s">
        <v>76</v>
      </c>
      <c r="AY295" s="225" t="s">
        <v>116</v>
      </c>
    </row>
    <row r="296" s="13" customFormat="1">
      <c r="A296" s="13"/>
      <c r="B296" s="226"/>
      <c r="C296" s="227"/>
      <c r="D296" s="217" t="s">
        <v>123</v>
      </c>
      <c r="E296" s="228" t="s">
        <v>19</v>
      </c>
      <c r="F296" s="229" t="s">
        <v>177</v>
      </c>
      <c r="G296" s="227"/>
      <c r="H296" s="230">
        <v>13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123</v>
      </c>
      <c r="AU296" s="236" t="s">
        <v>81</v>
      </c>
      <c r="AV296" s="13" t="s">
        <v>83</v>
      </c>
      <c r="AW296" s="13" t="s">
        <v>37</v>
      </c>
      <c r="AX296" s="13" t="s">
        <v>76</v>
      </c>
      <c r="AY296" s="236" t="s">
        <v>116</v>
      </c>
    </row>
    <row r="297" s="14" customFormat="1">
      <c r="A297" s="14"/>
      <c r="B297" s="237"/>
      <c r="C297" s="238"/>
      <c r="D297" s="217" t="s">
        <v>123</v>
      </c>
      <c r="E297" s="239" t="s">
        <v>19</v>
      </c>
      <c r="F297" s="240" t="s">
        <v>124</v>
      </c>
      <c r="G297" s="238"/>
      <c r="H297" s="241">
        <v>13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123</v>
      </c>
      <c r="AU297" s="247" t="s">
        <v>81</v>
      </c>
      <c r="AV297" s="14" t="s">
        <v>125</v>
      </c>
      <c r="AW297" s="14" t="s">
        <v>37</v>
      </c>
      <c r="AX297" s="14" t="s">
        <v>81</v>
      </c>
      <c r="AY297" s="247" t="s">
        <v>116</v>
      </c>
    </row>
    <row r="298" s="2" customFormat="1" ht="16.5" customHeight="1">
      <c r="A298" s="38"/>
      <c r="B298" s="39"/>
      <c r="C298" s="202" t="s">
        <v>390</v>
      </c>
      <c r="D298" s="202" t="s">
        <v>117</v>
      </c>
      <c r="E298" s="203" t="s">
        <v>391</v>
      </c>
      <c r="F298" s="204" t="s">
        <v>392</v>
      </c>
      <c r="G298" s="205" t="s">
        <v>152</v>
      </c>
      <c r="H298" s="206">
        <v>3</v>
      </c>
      <c r="I298" s="207"/>
      <c r="J298" s="208">
        <f>ROUND(I298*H298,2)</f>
        <v>0</v>
      </c>
      <c r="K298" s="204" t="s">
        <v>153</v>
      </c>
      <c r="L298" s="44"/>
      <c r="M298" s="209" t="s">
        <v>19</v>
      </c>
      <c r="N298" s="210" t="s">
        <v>47</v>
      </c>
      <c r="O298" s="84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3" t="s">
        <v>121</v>
      </c>
      <c r="AT298" s="213" t="s">
        <v>117</v>
      </c>
      <c r="AU298" s="213" t="s">
        <v>81</v>
      </c>
      <c r="AY298" s="17" t="s">
        <v>116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7" t="s">
        <v>81</v>
      </c>
      <c r="BK298" s="214">
        <f>ROUND(I298*H298,2)</f>
        <v>0</v>
      </c>
      <c r="BL298" s="17" t="s">
        <v>121</v>
      </c>
      <c r="BM298" s="213" t="s">
        <v>393</v>
      </c>
    </row>
    <row r="299" s="12" customFormat="1">
      <c r="A299" s="12"/>
      <c r="B299" s="215"/>
      <c r="C299" s="216"/>
      <c r="D299" s="217" t="s">
        <v>123</v>
      </c>
      <c r="E299" s="218" t="s">
        <v>19</v>
      </c>
      <c r="F299" s="219" t="s">
        <v>394</v>
      </c>
      <c r="G299" s="216"/>
      <c r="H299" s="218" t="s">
        <v>19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5" t="s">
        <v>123</v>
      </c>
      <c r="AU299" s="225" t="s">
        <v>81</v>
      </c>
      <c r="AV299" s="12" t="s">
        <v>81</v>
      </c>
      <c r="AW299" s="12" t="s">
        <v>37</v>
      </c>
      <c r="AX299" s="12" t="s">
        <v>76</v>
      </c>
      <c r="AY299" s="225" t="s">
        <v>116</v>
      </c>
    </row>
    <row r="300" s="13" customFormat="1">
      <c r="A300" s="13"/>
      <c r="B300" s="226"/>
      <c r="C300" s="227"/>
      <c r="D300" s="217" t="s">
        <v>123</v>
      </c>
      <c r="E300" s="228" t="s">
        <v>19</v>
      </c>
      <c r="F300" s="229" t="s">
        <v>115</v>
      </c>
      <c r="G300" s="227"/>
      <c r="H300" s="230">
        <v>3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123</v>
      </c>
      <c r="AU300" s="236" t="s">
        <v>81</v>
      </c>
      <c r="AV300" s="13" t="s">
        <v>83</v>
      </c>
      <c r="AW300" s="13" t="s">
        <v>37</v>
      </c>
      <c r="AX300" s="13" t="s">
        <v>76</v>
      </c>
      <c r="AY300" s="236" t="s">
        <v>116</v>
      </c>
    </row>
    <row r="301" s="14" customFormat="1">
      <c r="A301" s="14"/>
      <c r="B301" s="237"/>
      <c r="C301" s="238"/>
      <c r="D301" s="217" t="s">
        <v>123</v>
      </c>
      <c r="E301" s="239" t="s">
        <v>19</v>
      </c>
      <c r="F301" s="240" t="s">
        <v>124</v>
      </c>
      <c r="G301" s="238"/>
      <c r="H301" s="241">
        <v>3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123</v>
      </c>
      <c r="AU301" s="247" t="s">
        <v>81</v>
      </c>
      <c r="AV301" s="14" t="s">
        <v>125</v>
      </c>
      <c r="AW301" s="14" t="s">
        <v>37</v>
      </c>
      <c r="AX301" s="14" t="s">
        <v>81</v>
      </c>
      <c r="AY301" s="247" t="s">
        <v>116</v>
      </c>
    </row>
    <row r="302" s="2" customFormat="1" ht="16.5" customHeight="1">
      <c r="A302" s="38"/>
      <c r="B302" s="39"/>
      <c r="C302" s="202" t="s">
        <v>395</v>
      </c>
      <c r="D302" s="202" t="s">
        <v>117</v>
      </c>
      <c r="E302" s="203" t="s">
        <v>396</v>
      </c>
      <c r="F302" s="204" t="s">
        <v>397</v>
      </c>
      <c r="G302" s="205" t="s">
        <v>152</v>
      </c>
      <c r="H302" s="206">
        <v>105</v>
      </c>
      <c r="I302" s="207"/>
      <c r="J302" s="208">
        <f>ROUND(I302*H302,2)</f>
        <v>0</v>
      </c>
      <c r="K302" s="204" t="s">
        <v>140</v>
      </c>
      <c r="L302" s="44"/>
      <c r="M302" s="209" t="s">
        <v>19</v>
      </c>
      <c r="N302" s="210" t="s">
        <v>47</v>
      </c>
      <c r="O302" s="84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3" t="s">
        <v>121</v>
      </c>
      <c r="AT302" s="213" t="s">
        <v>117</v>
      </c>
      <c r="AU302" s="213" t="s">
        <v>81</v>
      </c>
      <c r="AY302" s="17" t="s">
        <v>116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7" t="s">
        <v>81</v>
      </c>
      <c r="BK302" s="214">
        <f>ROUND(I302*H302,2)</f>
        <v>0</v>
      </c>
      <c r="BL302" s="17" t="s">
        <v>121</v>
      </c>
      <c r="BM302" s="213" t="s">
        <v>398</v>
      </c>
    </row>
    <row r="303" s="12" customFormat="1">
      <c r="A303" s="12"/>
      <c r="B303" s="215"/>
      <c r="C303" s="216"/>
      <c r="D303" s="217" t="s">
        <v>123</v>
      </c>
      <c r="E303" s="218" t="s">
        <v>19</v>
      </c>
      <c r="F303" s="219" t="s">
        <v>394</v>
      </c>
      <c r="G303" s="216"/>
      <c r="H303" s="218" t="s">
        <v>19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5" t="s">
        <v>123</v>
      </c>
      <c r="AU303" s="225" t="s">
        <v>81</v>
      </c>
      <c r="AV303" s="12" t="s">
        <v>81</v>
      </c>
      <c r="AW303" s="12" t="s">
        <v>37</v>
      </c>
      <c r="AX303" s="12" t="s">
        <v>76</v>
      </c>
      <c r="AY303" s="225" t="s">
        <v>116</v>
      </c>
    </row>
    <row r="304" s="13" customFormat="1">
      <c r="A304" s="13"/>
      <c r="B304" s="226"/>
      <c r="C304" s="227"/>
      <c r="D304" s="217" t="s">
        <v>123</v>
      </c>
      <c r="E304" s="228" t="s">
        <v>19</v>
      </c>
      <c r="F304" s="229" t="s">
        <v>399</v>
      </c>
      <c r="G304" s="227"/>
      <c r="H304" s="230">
        <v>105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123</v>
      </c>
      <c r="AU304" s="236" t="s">
        <v>81</v>
      </c>
      <c r="AV304" s="13" t="s">
        <v>83</v>
      </c>
      <c r="AW304" s="13" t="s">
        <v>37</v>
      </c>
      <c r="AX304" s="13" t="s">
        <v>76</v>
      </c>
      <c r="AY304" s="236" t="s">
        <v>116</v>
      </c>
    </row>
    <row r="305" s="14" customFormat="1">
      <c r="A305" s="14"/>
      <c r="B305" s="237"/>
      <c r="C305" s="238"/>
      <c r="D305" s="217" t="s">
        <v>123</v>
      </c>
      <c r="E305" s="239" t="s">
        <v>19</v>
      </c>
      <c r="F305" s="240" t="s">
        <v>124</v>
      </c>
      <c r="G305" s="238"/>
      <c r="H305" s="241">
        <v>105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123</v>
      </c>
      <c r="AU305" s="247" t="s">
        <v>81</v>
      </c>
      <c r="AV305" s="14" t="s">
        <v>125</v>
      </c>
      <c r="AW305" s="14" t="s">
        <v>37</v>
      </c>
      <c r="AX305" s="14" t="s">
        <v>81</v>
      </c>
      <c r="AY305" s="247" t="s">
        <v>116</v>
      </c>
    </row>
    <row r="306" s="2" customFormat="1" ht="21.75" customHeight="1">
      <c r="A306" s="38"/>
      <c r="B306" s="39"/>
      <c r="C306" s="202" t="s">
        <v>400</v>
      </c>
      <c r="D306" s="202" t="s">
        <v>117</v>
      </c>
      <c r="E306" s="203" t="s">
        <v>401</v>
      </c>
      <c r="F306" s="204" t="s">
        <v>402</v>
      </c>
      <c r="G306" s="205" t="s">
        <v>152</v>
      </c>
      <c r="H306" s="206">
        <v>368</v>
      </c>
      <c r="I306" s="207"/>
      <c r="J306" s="208">
        <f>ROUND(I306*H306,2)</f>
        <v>0</v>
      </c>
      <c r="K306" s="204" t="s">
        <v>140</v>
      </c>
      <c r="L306" s="44"/>
      <c r="M306" s="209" t="s">
        <v>19</v>
      </c>
      <c r="N306" s="210" t="s">
        <v>47</v>
      </c>
      <c r="O306" s="84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3" t="s">
        <v>121</v>
      </c>
      <c r="AT306" s="213" t="s">
        <v>117</v>
      </c>
      <c r="AU306" s="213" t="s">
        <v>81</v>
      </c>
      <c r="AY306" s="17" t="s">
        <v>116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7" t="s">
        <v>81</v>
      </c>
      <c r="BK306" s="214">
        <f>ROUND(I306*H306,2)</f>
        <v>0</v>
      </c>
      <c r="BL306" s="17" t="s">
        <v>121</v>
      </c>
      <c r="BM306" s="213" t="s">
        <v>403</v>
      </c>
    </row>
    <row r="307" s="12" customFormat="1">
      <c r="A307" s="12"/>
      <c r="B307" s="215"/>
      <c r="C307" s="216"/>
      <c r="D307" s="217" t="s">
        <v>123</v>
      </c>
      <c r="E307" s="218" t="s">
        <v>19</v>
      </c>
      <c r="F307" s="219" t="s">
        <v>394</v>
      </c>
      <c r="G307" s="216"/>
      <c r="H307" s="218" t="s">
        <v>19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5" t="s">
        <v>123</v>
      </c>
      <c r="AU307" s="225" t="s">
        <v>81</v>
      </c>
      <c r="AV307" s="12" t="s">
        <v>81</v>
      </c>
      <c r="AW307" s="12" t="s">
        <v>37</v>
      </c>
      <c r="AX307" s="12" t="s">
        <v>76</v>
      </c>
      <c r="AY307" s="225" t="s">
        <v>116</v>
      </c>
    </row>
    <row r="308" s="13" customFormat="1">
      <c r="A308" s="13"/>
      <c r="B308" s="226"/>
      <c r="C308" s="227"/>
      <c r="D308" s="217" t="s">
        <v>123</v>
      </c>
      <c r="E308" s="228" t="s">
        <v>19</v>
      </c>
      <c r="F308" s="229" t="s">
        <v>404</v>
      </c>
      <c r="G308" s="227"/>
      <c r="H308" s="230">
        <v>368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123</v>
      </c>
      <c r="AU308" s="236" t="s">
        <v>81</v>
      </c>
      <c r="AV308" s="13" t="s">
        <v>83</v>
      </c>
      <c r="AW308" s="13" t="s">
        <v>37</v>
      </c>
      <c r="AX308" s="13" t="s">
        <v>76</v>
      </c>
      <c r="AY308" s="236" t="s">
        <v>116</v>
      </c>
    </row>
    <row r="309" s="14" customFormat="1">
      <c r="A309" s="14"/>
      <c r="B309" s="237"/>
      <c r="C309" s="238"/>
      <c r="D309" s="217" t="s">
        <v>123</v>
      </c>
      <c r="E309" s="239" t="s">
        <v>19</v>
      </c>
      <c r="F309" s="240" t="s">
        <v>124</v>
      </c>
      <c r="G309" s="238"/>
      <c r="H309" s="241">
        <v>368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123</v>
      </c>
      <c r="AU309" s="247" t="s">
        <v>81</v>
      </c>
      <c r="AV309" s="14" t="s">
        <v>125</v>
      </c>
      <c r="AW309" s="14" t="s">
        <v>37</v>
      </c>
      <c r="AX309" s="14" t="s">
        <v>81</v>
      </c>
      <c r="AY309" s="247" t="s">
        <v>116</v>
      </c>
    </row>
    <row r="310" s="2" customFormat="1" ht="16.5" customHeight="1">
      <c r="A310" s="38"/>
      <c r="B310" s="39"/>
      <c r="C310" s="202" t="s">
        <v>405</v>
      </c>
      <c r="D310" s="202" t="s">
        <v>117</v>
      </c>
      <c r="E310" s="203" t="s">
        <v>406</v>
      </c>
      <c r="F310" s="204" t="s">
        <v>407</v>
      </c>
      <c r="G310" s="205" t="s">
        <v>152</v>
      </c>
      <c r="H310" s="206">
        <v>463</v>
      </c>
      <c r="I310" s="207"/>
      <c r="J310" s="208">
        <f>ROUND(I310*H310,2)</f>
        <v>0</v>
      </c>
      <c r="K310" s="204" t="s">
        <v>140</v>
      </c>
      <c r="L310" s="44"/>
      <c r="M310" s="209" t="s">
        <v>19</v>
      </c>
      <c r="N310" s="210" t="s">
        <v>47</v>
      </c>
      <c r="O310" s="84"/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3" t="s">
        <v>121</v>
      </c>
      <c r="AT310" s="213" t="s">
        <v>117</v>
      </c>
      <c r="AU310" s="213" t="s">
        <v>81</v>
      </c>
      <c r="AY310" s="17" t="s">
        <v>116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7" t="s">
        <v>81</v>
      </c>
      <c r="BK310" s="214">
        <f>ROUND(I310*H310,2)</f>
        <v>0</v>
      </c>
      <c r="BL310" s="17" t="s">
        <v>121</v>
      </c>
      <c r="BM310" s="213" t="s">
        <v>408</v>
      </c>
    </row>
    <row r="311" s="12" customFormat="1">
      <c r="A311" s="12"/>
      <c r="B311" s="215"/>
      <c r="C311" s="216"/>
      <c r="D311" s="217" t="s">
        <v>123</v>
      </c>
      <c r="E311" s="218" t="s">
        <v>19</v>
      </c>
      <c r="F311" s="219" t="s">
        <v>394</v>
      </c>
      <c r="G311" s="216"/>
      <c r="H311" s="218" t="s">
        <v>19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25" t="s">
        <v>123</v>
      </c>
      <c r="AU311" s="225" t="s">
        <v>81</v>
      </c>
      <c r="AV311" s="12" t="s">
        <v>81</v>
      </c>
      <c r="AW311" s="12" t="s">
        <v>37</v>
      </c>
      <c r="AX311" s="12" t="s">
        <v>76</v>
      </c>
      <c r="AY311" s="225" t="s">
        <v>116</v>
      </c>
    </row>
    <row r="312" s="13" customFormat="1">
      <c r="A312" s="13"/>
      <c r="B312" s="226"/>
      <c r="C312" s="227"/>
      <c r="D312" s="217" t="s">
        <v>123</v>
      </c>
      <c r="E312" s="228" t="s">
        <v>19</v>
      </c>
      <c r="F312" s="229" t="s">
        <v>409</v>
      </c>
      <c r="G312" s="227"/>
      <c r="H312" s="230">
        <v>463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123</v>
      </c>
      <c r="AU312" s="236" t="s">
        <v>81</v>
      </c>
      <c r="AV312" s="13" t="s">
        <v>83</v>
      </c>
      <c r="AW312" s="13" t="s">
        <v>37</v>
      </c>
      <c r="AX312" s="13" t="s">
        <v>76</v>
      </c>
      <c r="AY312" s="236" t="s">
        <v>116</v>
      </c>
    </row>
    <row r="313" s="14" customFormat="1">
      <c r="A313" s="14"/>
      <c r="B313" s="237"/>
      <c r="C313" s="238"/>
      <c r="D313" s="217" t="s">
        <v>123</v>
      </c>
      <c r="E313" s="239" t="s">
        <v>19</v>
      </c>
      <c r="F313" s="240" t="s">
        <v>124</v>
      </c>
      <c r="G313" s="238"/>
      <c r="H313" s="241">
        <v>463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123</v>
      </c>
      <c r="AU313" s="247" t="s">
        <v>81</v>
      </c>
      <c r="AV313" s="14" t="s">
        <v>125</v>
      </c>
      <c r="AW313" s="14" t="s">
        <v>37</v>
      </c>
      <c r="AX313" s="14" t="s">
        <v>81</v>
      </c>
      <c r="AY313" s="247" t="s">
        <v>116</v>
      </c>
    </row>
    <row r="314" s="2" customFormat="1" ht="16.5" customHeight="1">
      <c r="A314" s="38"/>
      <c r="B314" s="39"/>
      <c r="C314" s="202" t="s">
        <v>410</v>
      </c>
      <c r="D314" s="202" t="s">
        <v>117</v>
      </c>
      <c r="E314" s="203" t="s">
        <v>411</v>
      </c>
      <c r="F314" s="204" t="s">
        <v>412</v>
      </c>
      <c r="G314" s="205" t="s">
        <v>152</v>
      </c>
      <c r="H314" s="206">
        <v>30</v>
      </c>
      <c r="I314" s="207"/>
      <c r="J314" s="208">
        <f>ROUND(I314*H314,2)</f>
        <v>0</v>
      </c>
      <c r="K314" s="204" t="s">
        <v>19</v>
      </c>
      <c r="L314" s="44"/>
      <c r="M314" s="209" t="s">
        <v>19</v>
      </c>
      <c r="N314" s="210" t="s">
        <v>47</v>
      </c>
      <c r="O314" s="84"/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3" t="s">
        <v>121</v>
      </c>
      <c r="AT314" s="213" t="s">
        <v>117</v>
      </c>
      <c r="AU314" s="213" t="s">
        <v>81</v>
      </c>
      <c r="AY314" s="17" t="s">
        <v>116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7" t="s">
        <v>81</v>
      </c>
      <c r="BK314" s="214">
        <f>ROUND(I314*H314,2)</f>
        <v>0</v>
      </c>
      <c r="BL314" s="17" t="s">
        <v>121</v>
      </c>
      <c r="BM314" s="213" t="s">
        <v>413</v>
      </c>
    </row>
    <row r="315" s="12" customFormat="1">
      <c r="A315" s="12"/>
      <c r="B315" s="215"/>
      <c r="C315" s="216"/>
      <c r="D315" s="217" t="s">
        <v>123</v>
      </c>
      <c r="E315" s="218" t="s">
        <v>19</v>
      </c>
      <c r="F315" s="219" t="s">
        <v>394</v>
      </c>
      <c r="G315" s="216"/>
      <c r="H315" s="218" t="s">
        <v>19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25" t="s">
        <v>123</v>
      </c>
      <c r="AU315" s="225" t="s">
        <v>81</v>
      </c>
      <c r="AV315" s="12" t="s">
        <v>81</v>
      </c>
      <c r="AW315" s="12" t="s">
        <v>37</v>
      </c>
      <c r="AX315" s="12" t="s">
        <v>76</v>
      </c>
      <c r="AY315" s="225" t="s">
        <v>116</v>
      </c>
    </row>
    <row r="316" s="13" customFormat="1">
      <c r="A316" s="13"/>
      <c r="B316" s="226"/>
      <c r="C316" s="227"/>
      <c r="D316" s="217" t="s">
        <v>123</v>
      </c>
      <c r="E316" s="228" t="s">
        <v>19</v>
      </c>
      <c r="F316" s="229" t="s">
        <v>274</v>
      </c>
      <c r="G316" s="227"/>
      <c r="H316" s="230">
        <v>30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123</v>
      </c>
      <c r="AU316" s="236" t="s">
        <v>81</v>
      </c>
      <c r="AV316" s="13" t="s">
        <v>83</v>
      </c>
      <c r="AW316" s="13" t="s">
        <v>37</v>
      </c>
      <c r="AX316" s="13" t="s">
        <v>76</v>
      </c>
      <c r="AY316" s="236" t="s">
        <v>116</v>
      </c>
    </row>
    <row r="317" s="14" customFormat="1">
      <c r="A317" s="14"/>
      <c r="B317" s="237"/>
      <c r="C317" s="238"/>
      <c r="D317" s="217" t="s">
        <v>123</v>
      </c>
      <c r="E317" s="239" t="s">
        <v>19</v>
      </c>
      <c r="F317" s="240" t="s">
        <v>124</v>
      </c>
      <c r="G317" s="238"/>
      <c r="H317" s="241">
        <v>30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123</v>
      </c>
      <c r="AU317" s="247" t="s">
        <v>81</v>
      </c>
      <c r="AV317" s="14" t="s">
        <v>125</v>
      </c>
      <c r="AW317" s="14" t="s">
        <v>37</v>
      </c>
      <c r="AX317" s="14" t="s">
        <v>81</v>
      </c>
      <c r="AY317" s="247" t="s">
        <v>116</v>
      </c>
    </row>
    <row r="318" s="2" customFormat="1" ht="16.5" customHeight="1">
      <c r="A318" s="38"/>
      <c r="B318" s="39"/>
      <c r="C318" s="202" t="s">
        <v>414</v>
      </c>
      <c r="D318" s="202" t="s">
        <v>117</v>
      </c>
      <c r="E318" s="203" t="s">
        <v>415</v>
      </c>
      <c r="F318" s="204" t="s">
        <v>416</v>
      </c>
      <c r="G318" s="205" t="s">
        <v>120</v>
      </c>
      <c r="H318" s="206">
        <v>1</v>
      </c>
      <c r="I318" s="207"/>
      <c r="J318" s="208">
        <f>ROUND(I318*H318,2)</f>
        <v>0</v>
      </c>
      <c r="K318" s="204" t="s">
        <v>19</v>
      </c>
      <c r="L318" s="44"/>
      <c r="M318" s="209" t="s">
        <v>19</v>
      </c>
      <c r="N318" s="210" t="s">
        <v>47</v>
      </c>
      <c r="O318" s="84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3" t="s">
        <v>121</v>
      </c>
      <c r="AT318" s="213" t="s">
        <v>117</v>
      </c>
      <c r="AU318" s="213" t="s">
        <v>81</v>
      </c>
      <c r="AY318" s="17" t="s">
        <v>116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7" t="s">
        <v>81</v>
      </c>
      <c r="BK318" s="214">
        <f>ROUND(I318*H318,2)</f>
        <v>0</v>
      </c>
      <c r="BL318" s="17" t="s">
        <v>121</v>
      </c>
      <c r="BM318" s="213" t="s">
        <v>417</v>
      </c>
    </row>
    <row r="319" s="12" customFormat="1">
      <c r="A319" s="12"/>
      <c r="B319" s="215"/>
      <c r="C319" s="216"/>
      <c r="D319" s="217" t="s">
        <v>123</v>
      </c>
      <c r="E319" s="218" t="s">
        <v>19</v>
      </c>
      <c r="F319" s="219" t="s">
        <v>394</v>
      </c>
      <c r="G319" s="216"/>
      <c r="H319" s="218" t="s">
        <v>19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25" t="s">
        <v>123</v>
      </c>
      <c r="AU319" s="225" t="s">
        <v>81</v>
      </c>
      <c r="AV319" s="12" t="s">
        <v>81</v>
      </c>
      <c r="AW319" s="12" t="s">
        <v>37</v>
      </c>
      <c r="AX319" s="12" t="s">
        <v>76</v>
      </c>
      <c r="AY319" s="225" t="s">
        <v>116</v>
      </c>
    </row>
    <row r="320" s="13" customFormat="1">
      <c r="A320" s="13"/>
      <c r="B320" s="226"/>
      <c r="C320" s="227"/>
      <c r="D320" s="217" t="s">
        <v>123</v>
      </c>
      <c r="E320" s="228" t="s">
        <v>19</v>
      </c>
      <c r="F320" s="229" t="s">
        <v>81</v>
      </c>
      <c r="G320" s="227"/>
      <c r="H320" s="230">
        <v>1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123</v>
      </c>
      <c r="AU320" s="236" t="s">
        <v>81</v>
      </c>
      <c r="AV320" s="13" t="s">
        <v>83</v>
      </c>
      <c r="AW320" s="13" t="s">
        <v>37</v>
      </c>
      <c r="AX320" s="13" t="s">
        <v>76</v>
      </c>
      <c r="AY320" s="236" t="s">
        <v>116</v>
      </c>
    </row>
    <row r="321" s="14" customFormat="1">
      <c r="A321" s="14"/>
      <c r="B321" s="237"/>
      <c r="C321" s="238"/>
      <c r="D321" s="217" t="s">
        <v>123</v>
      </c>
      <c r="E321" s="239" t="s">
        <v>19</v>
      </c>
      <c r="F321" s="240" t="s">
        <v>124</v>
      </c>
      <c r="G321" s="238"/>
      <c r="H321" s="241">
        <v>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123</v>
      </c>
      <c r="AU321" s="247" t="s">
        <v>81</v>
      </c>
      <c r="AV321" s="14" t="s">
        <v>125</v>
      </c>
      <c r="AW321" s="14" t="s">
        <v>37</v>
      </c>
      <c r="AX321" s="14" t="s">
        <v>81</v>
      </c>
      <c r="AY321" s="247" t="s">
        <v>116</v>
      </c>
    </row>
    <row r="322" s="11" customFormat="1" ht="25.92" customHeight="1">
      <c r="A322" s="11"/>
      <c r="B322" s="188"/>
      <c r="C322" s="189"/>
      <c r="D322" s="190" t="s">
        <v>75</v>
      </c>
      <c r="E322" s="191" t="s">
        <v>418</v>
      </c>
      <c r="F322" s="191" t="s">
        <v>419</v>
      </c>
      <c r="G322" s="189"/>
      <c r="H322" s="189"/>
      <c r="I322" s="192"/>
      <c r="J322" s="193">
        <f>BK322</f>
        <v>0</v>
      </c>
      <c r="K322" s="189"/>
      <c r="L322" s="194"/>
      <c r="M322" s="195"/>
      <c r="N322" s="196"/>
      <c r="O322" s="196"/>
      <c r="P322" s="197">
        <f>SUM(P323:P399)</f>
        <v>0</v>
      </c>
      <c r="Q322" s="196"/>
      <c r="R322" s="197">
        <f>SUM(R323:R399)</f>
        <v>0.81916</v>
      </c>
      <c r="S322" s="196"/>
      <c r="T322" s="198">
        <f>SUM(T323:T399)</f>
        <v>0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R322" s="199" t="s">
        <v>115</v>
      </c>
      <c r="AT322" s="200" t="s">
        <v>75</v>
      </c>
      <c r="AU322" s="200" t="s">
        <v>76</v>
      </c>
      <c r="AY322" s="199" t="s">
        <v>116</v>
      </c>
      <c r="BK322" s="201">
        <f>SUM(BK323:BK399)</f>
        <v>0</v>
      </c>
    </row>
    <row r="323" s="2" customFormat="1" ht="16.5" customHeight="1">
      <c r="A323" s="38"/>
      <c r="B323" s="39"/>
      <c r="C323" s="202" t="s">
        <v>420</v>
      </c>
      <c r="D323" s="202" t="s">
        <v>117</v>
      </c>
      <c r="E323" s="203" t="s">
        <v>421</v>
      </c>
      <c r="F323" s="204" t="s">
        <v>324</v>
      </c>
      <c r="G323" s="205" t="s">
        <v>181</v>
      </c>
      <c r="H323" s="206">
        <v>16.234999999999999</v>
      </c>
      <c r="I323" s="207"/>
      <c r="J323" s="208">
        <f>ROUND(I323*H323,2)</f>
        <v>0</v>
      </c>
      <c r="K323" s="204" t="s">
        <v>19</v>
      </c>
      <c r="L323" s="44"/>
      <c r="M323" s="209" t="s">
        <v>19</v>
      </c>
      <c r="N323" s="210" t="s">
        <v>47</v>
      </c>
      <c r="O323" s="84"/>
      <c r="P323" s="211">
        <f>O323*H323</f>
        <v>0</v>
      </c>
      <c r="Q323" s="211">
        <v>0</v>
      </c>
      <c r="R323" s="211">
        <f>Q323*H323</f>
        <v>0</v>
      </c>
      <c r="S323" s="211">
        <v>0</v>
      </c>
      <c r="T323" s="21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3" t="s">
        <v>121</v>
      </c>
      <c r="AT323" s="213" t="s">
        <v>117</v>
      </c>
      <c r="AU323" s="213" t="s">
        <v>81</v>
      </c>
      <c r="AY323" s="17" t="s">
        <v>116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7" t="s">
        <v>81</v>
      </c>
      <c r="BK323" s="214">
        <f>ROUND(I323*H323,2)</f>
        <v>0</v>
      </c>
      <c r="BL323" s="17" t="s">
        <v>121</v>
      </c>
      <c r="BM323" s="213" t="s">
        <v>422</v>
      </c>
    </row>
    <row r="324" s="2" customFormat="1" ht="21.75" customHeight="1">
      <c r="A324" s="38"/>
      <c r="B324" s="39"/>
      <c r="C324" s="202" t="s">
        <v>423</v>
      </c>
      <c r="D324" s="202" t="s">
        <v>117</v>
      </c>
      <c r="E324" s="203" t="s">
        <v>424</v>
      </c>
      <c r="F324" s="204" t="s">
        <v>425</v>
      </c>
      <c r="G324" s="205" t="s">
        <v>139</v>
      </c>
      <c r="H324" s="206">
        <v>182</v>
      </c>
      <c r="I324" s="207"/>
      <c r="J324" s="208">
        <f>ROUND(I324*H324,2)</f>
        <v>0</v>
      </c>
      <c r="K324" s="204" t="s">
        <v>140</v>
      </c>
      <c r="L324" s="44"/>
      <c r="M324" s="209" t="s">
        <v>19</v>
      </c>
      <c r="N324" s="210" t="s">
        <v>47</v>
      </c>
      <c r="O324" s="84"/>
      <c r="P324" s="211">
        <f>O324*H324</f>
        <v>0</v>
      </c>
      <c r="Q324" s="211">
        <v>0</v>
      </c>
      <c r="R324" s="211">
        <f>Q324*H324</f>
        <v>0</v>
      </c>
      <c r="S324" s="211">
        <v>0</v>
      </c>
      <c r="T324" s="21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3" t="s">
        <v>121</v>
      </c>
      <c r="AT324" s="213" t="s">
        <v>117</v>
      </c>
      <c r="AU324" s="213" t="s">
        <v>81</v>
      </c>
      <c r="AY324" s="17" t="s">
        <v>116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7" t="s">
        <v>81</v>
      </c>
      <c r="BK324" s="214">
        <f>ROUND(I324*H324,2)</f>
        <v>0</v>
      </c>
      <c r="BL324" s="17" t="s">
        <v>121</v>
      </c>
      <c r="BM324" s="213" t="s">
        <v>426</v>
      </c>
    </row>
    <row r="325" s="12" customFormat="1">
      <c r="A325" s="12"/>
      <c r="B325" s="215"/>
      <c r="C325" s="216"/>
      <c r="D325" s="217" t="s">
        <v>123</v>
      </c>
      <c r="E325" s="218" t="s">
        <v>19</v>
      </c>
      <c r="F325" s="219" t="s">
        <v>235</v>
      </c>
      <c r="G325" s="216"/>
      <c r="H325" s="218" t="s">
        <v>19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5" t="s">
        <v>123</v>
      </c>
      <c r="AU325" s="225" t="s">
        <v>81</v>
      </c>
      <c r="AV325" s="12" t="s">
        <v>81</v>
      </c>
      <c r="AW325" s="12" t="s">
        <v>37</v>
      </c>
      <c r="AX325" s="12" t="s">
        <v>76</v>
      </c>
      <c r="AY325" s="225" t="s">
        <v>116</v>
      </c>
    </row>
    <row r="326" s="13" customFormat="1">
      <c r="A326" s="13"/>
      <c r="B326" s="226"/>
      <c r="C326" s="227"/>
      <c r="D326" s="217" t="s">
        <v>123</v>
      </c>
      <c r="E326" s="228" t="s">
        <v>19</v>
      </c>
      <c r="F326" s="229" t="s">
        <v>427</v>
      </c>
      <c r="G326" s="227"/>
      <c r="H326" s="230">
        <v>182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123</v>
      </c>
      <c r="AU326" s="236" t="s">
        <v>81</v>
      </c>
      <c r="AV326" s="13" t="s">
        <v>83</v>
      </c>
      <c r="AW326" s="13" t="s">
        <v>37</v>
      </c>
      <c r="AX326" s="13" t="s">
        <v>76</v>
      </c>
      <c r="AY326" s="236" t="s">
        <v>116</v>
      </c>
    </row>
    <row r="327" s="14" customFormat="1">
      <c r="A327" s="14"/>
      <c r="B327" s="237"/>
      <c r="C327" s="238"/>
      <c r="D327" s="217" t="s">
        <v>123</v>
      </c>
      <c r="E327" s="239" t="s">
        <v>19</v>
      </c>
      <c r="F327" s="240" t="s">
        <v>124</v>
      </c>
      <c r="G327" s="238"/>
      <c r="H327" s="241">
        <v>182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123</v>
      </c>
      <c r="AU327" s="247" t="s">
        <v>81</v>
      </c>
      <c r="AV327" s="14" t="s">
        <v>125</v>
      </c>
      <c r="AW327" s="14" t="s">
        <v>37</v>
      </c>
      <c r="AX327" s="14" t="s">
        <v>81</v>
      </c>
      <c r="AY327" s="247" t="s">
        <v>116</v>
      </c>
    </row>
    <row r="328" s="2" customFormat="1" ht="21.75" customHeight="1">
      <c r="A328" s="38"/>
      <c r="B328" s="39"/>
      <c r="C328" s="202" t="s">
        <v>428</v>
      </c>
      <c r="D328" s="202" t="s">
        <v>117</v>
      </c>
      <c r="E328" s="203" t="s">
        <v>429</v>
      </c>
      <c r="F328" s="204" t="s">
        <v>430</v>
      </c>
      <c r="G328" s="205" t="s">
        <v>139</v>
      </c>
      <c r="H328" s="206">
        <v>149</v>
      </c>
      <c r="I328" s="207"/>
      <c r="J328" s="208">
        <f>ROUND(I328*H328,2)</f>
        <v>0</v>
      </c>
      <c r="K328" s="204" t="s">
        <v>140</v>
      </c>
      <c r="L328" s="44"/>
      <c r="M328" s="209" t="s">
        <v>19</v>
      </c>
      <c r="N328" s="210" t="s">
        <v>47</v>
      </c>
      <c r="O328" s="84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3" t="s">
        <v>121</v>
      </c>
      <c r="AT328" s="213" t="s">
        <v>117</v>
      </c>
      <c r="AU328" s="213" t="s">
        <v>81</v>
      </c>
      <c r="AY328" s="17" t="s">
        <v>116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7" t="s">
        <v>81</v>
      </c>
      <c r="BK328" s="214">
        <f>ROUND(I328*H328,2)</f>
        <v>0</v>
      </c>
      <c r="BL328" s="17" t="s">
        <v>121</v>
      </c>
      <c r="BM328" s="213" t="s">
        <v>431</v>
      </c>
    </row>
    <row r="329" s="12" customFormat="1">
      <c r="A329" s="12"/>
      <c r="B329" s="215"/>
      <c r="C329" s="216"/>
      <c r="D329" s="217" t="s">
        <v>123</v>
      </c>
      <c r="E329" s="218" t="s">
        <v>19</v>
      </c>
      <c r="F329" s="219" t="s">
        <v>235</v>
      </c>
      <c r="G329" s="216"/>
      <c r="H329" s="218" t="s">
        <v>19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25" t="s">
        <v>123</v>
      </c>
      <c r="AU329" s="225" t="s">
        <v>81</v>
      </c>
      <c r="AV329" s="12" t="s">
        <v>81</v>
      </c>
      <c r="AW329" s="12" t="s">
        <v>37</v>
      </c>
      <c r="AX329" s="12" t="s">
        <v>76</v>
      </c>
      <c r="AY329" s="225" t="s">
        <v>116</v>
      </c>
    </row>
    <row r="330" s="13" customFormat="1">
      <c r="A330" s="13"/>
      <c r="B330" s="226"/>
      <c r="C330" s="227"/>
      <c r="D330" s="217" t="s">
        <v>123</v>
      </c>
      <c r="E330" s="228" t="s">
        <v>19</v>
      </c>
      <c r="F330" s="229" t="s">
        <v>332</v>
      </c>
      <c r="G330" s="227"/>
      <c r="H330" s="230">
        <v>149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123</v>
      </c>
      <c r="AU330" s="236" t="s">
        <v>81</v>
      </c>
      <c r="AV330" s="13" t="s">
        <v>83</v>
      </c>
      <c r="AW330" s="13" t="s">
        <v>37</v>
      </c>
      <c r="AX330" s="13" t="s">
        <v>76</v>
      </c>
      <c r="AY330" s="236" t="s">
        <v>116</v>
      </c>
    </row>
    <row r="331" s="14" customFormat="1">
      <c r="A331" s="14"/>
      <c r="B331" s="237"/>
      <c r="C331" s="238"/>
      <c r="D331" s="217" t="s">
        <v>123</v>
      </c>
      <c r="E331" s="239" t="s">
        <v>19</v>
      </c>
      <c r="F331" s="240" t="s">
        <v>124</v>
      </c>
      <c r="G331" s="238"/>
      <c r="H331" s="241">
        <v>149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123</v>
      </c>
      <c r="AU331" s="247" t="s">
        <v>81</v>
      </c>
      <c r="AV331" s="14" t="s">
        <v>125</v>
      </c>
      <c r="AW331" s="14" t="s">
        <v>37</v>
      </c>
      <c r="AX331" s="14" t="s">
        <v>81</v>
      </c>
      <c r="AY331" s="247" t="s">
        <v>116</v>
      </c>
    </row>
    <row r="332" s="2" customFormat="1" ht="21.75" customHeight="1">
      <c r="A332" s="38"/>
      <c r="B332" s="39"/>
      <c r="C332" s="202" t="s">
        <v>432</v>
      </c>
      <c r="D332" s="202" t="s">
        <v>117</v>
      </c>
      <c r="E332" s="203" t="s">
        <v>433</v>
      </c>
      <c r="F332" s="204" t="s">
        <v>434</v>
      </c>
      <c r="G332" s="205" t="s">
        <v>139</v>
      </c>
      <c r="H332" s="206">
        <v>23.5</v>
      </c>
      <c r="I332" s="207"/>
      <c r="J332" s="208">
        <f>ROUND(I332*H332,2)</f>
        <v>0</v>
      </c>
      <c r="K332" s="204" t="s">
        <v>140</v>
      </c>
      <c r="L332" s="44"/>
      <c r="M332" s="209" t="s">
        <v>19</v>
      </c>
      <c r="N332" s="210" t="s">
        <v>47</v>
      </c>
      <c r="O332" s="84"/>
      <c r="P332" s="211">
        <f>O332*H332</f>
        <v>0</v>
      </c>
      <c r="Q332" s="211">
        <v>0</v>
      </c>
      <c r="R332" s="211">
        <f>Q332*H332</f>
        <v>0</v>
      </c>
      <c r="S332" s="211">
        <v>0</v>
      </c>
      <c r="T332" s="21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3" t="s">
        <v>121</v>
      </c>
      <c r="AT332" s="213" t="s">
        <v>117</v>
      </c>
      <c r="AU332" s="213" t="s">
        <v>81</v>
      </c>
      <c r="AY332" s="17" t="s">
        <v>116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7" t="s">
        <v>81</v>
      </c>
      <c r="BK332" s="214">
        <f>ROUND(I332*H332,2)</f>
        <v>0</v>
      </c>
      <c r="BL332" s="17" t="s">
        <v>121</v>
      </c>
      <c r="BM332" s="213" t="s">
        <v>435</v>
      </c>
    </row>
    <row r="333" s="12" customFormat="1">
      <c r="A333" s="12"/>
      <c r="B333" s="215"/>
      <c r="C333" s="216"/>
      <c r="D333" s="217" t="s">
        <v>123</v>
      </c>
      <c r="E333" s="218" t="s">
        <v>19</v>
      </c>
      <c r="F333" s="219" t="s">
        <v>347</v>
      </c>
      <c r="G333" s="216"/>
      <c r="H333" s="218" t="s">
        <v>19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25" t="s">
        <v>123</v>
      </c>
      <c r="AU333" s="225" t="s">
        <v>81</v>
      </c>
      <c r="AV333" s="12" t="s">
        <v>81</v>
      </c>
      <c r="AW333" s="12" t="s">
        <v>37</v>
      </c>
      <c r="AX333" s="12" t="s">
        <v>76</v>
      </c>
      <c r="AY333" s="225" t="s">
        <v>116</v>
      </c>
    </row>
    <row r="334" s="13" customFormat="1">
      <c r="A334" s="13"/>
      <c r="B334" s="226"/>
      <c r="C334" s="227"/>
      <c r="D334" s="217" t="s">
        <v>123</v>
      </c>
      <c r="E334" s="228" t="s">
        <v>19</v>
      </c>
      <c r="F334" s="229" t="s">
        <v>436</v>
      </c>
      <c r="G334" s="227"/>
      <c r="H334" s="230">
        <v>23.5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123</v>
      </c>
      <c r="AU334" s="236" t="s">
        <v>81</v>
      </c>
      <c r="AV334" s="13" t="s">
        <v>83</v>
      </c>
      <c r="AW334" s="13" t="s">
        <v>37</v>
      </c>
      <c r="AX334" s="13" t="s">
        <v>76</v>
      </c>
      <c r="AY334" s="236" t="s">
        <v>116</v>
      </c>
    </row>
    <row r="335" s="14" customFormat="1">
      <c r="A335" s="14"/>
      <c r="B335" s="237"/>
      <c r="C335" s="238"/>
      <c r="D335" s="217" t="s">
        <v>123</v>
      </c>
      <c r="E335" s="239" t="s">
        <v>19</v>
      </c>
      <c r="F335" s="240" t="s">
        <v>124</v>
      </c>
      <c r="G335" s="238"/>
      <c r="H335" s="241">
        <v>23.5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123</v>
      </c>
      <c r="AU335" s="247" t="s">
        <v>81</v>
      </c>
      <c r="AV335" s="14" t="s">
        <v>125</v>
      </c>
      <c r="AW335" s="14" t="s">
        <v>37</v>
      </c>
      <c r="AX335" s="14" t="s">
        <v>81</v>
      </c>
      <c r="AY335" s="247" t="s">
        <v>116</v>
      </c>
    </row>
    <row r="336" s="2" customFormat="1" ht="21.75" customHeight="1">
      <c r="A336" s="38"/>
      <c r="B336" s="39"/>
      <c r="C336" s="202" t="s">
        <v>437</v>
      </c>
      <c r="D336" s="202" t="s">
        <v>117</v>
      </c>
      <c r="E336" s="203" t="s">
        <v>438</v>
      </c>
      <c r="F336" s="204" t="s">
        <v>439</v>
      </c>
      <c r="G336" s="205" t="s">
        <v>139</v>
      </c>
      <c r="H336" s="206">
        <v>0.5</v>
      </c>
      <c r="I336" s="207"/>
      <c r="J336" s="208">
        <f>ROUND(I336*H336,2)</f>
        <v>0</v>
      </c>
      <c r="K336" s="204" t="s">
        <v>19</v>
      </c>
      <c r="L336" s="44"/>
      <c r="M336" s="209" t="s">
        <v>19</v>
      </c>
      <c r="N336" s="210" t="s">
        <v>47</v>
      </c>
      <c r="O336" s="84"/>
      <c r="P336" s="211">
        <f>O336*H336</f>
        <v>0</v>
      </c>
      <c r="Q336" s="211">
        <v>0</v>
      </c>
      <c r="R336" s="211">
        <f>Q336*H336</f>
        <v>0</v>
      </c>
      <c r="S336" s="211">
        <v>0</v>
      </c>
      <c r="T336" s="21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3" t="s">
        <v>121</v>
      </c>
      <c r="AT336" s="213" t="s">
        <v>117</v>
      </c>
      <c r="AU336" s="213" t="s">
        <v>81</v>
      </c>
      <c r="AY336" s="17" t="s">
        <v>116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7" t="s">
        <v>81</v>
      </c>
      <c r="BK336" s="214">
        <f>ROUND(I336*H336,2)</f>
        <v>0</v>
      </c>
      <c r="BL336" s="17" t="s">
        <v>121</v>
      </c>
      <c r="BM336" s="213" t="s">
        <v>440</v>
      </c>
    </row>
    <row r="337" s="12" customFormat="1">
      <c r="A337" s="12"/>
      <c r="B337" s="215"/>
      <c r="C337" s="216"/>
      <c r="D337" s="217" t="s">
        <v>123</v>
      </c>
      <c r="E337" s="218" t="s">
        <v>19</v>
      </c>
      <c r="F337" s="219" t="s">
        <v>347</v>
      </c>
      <c r="G337" s="216"/>
      <c r="H337" s="218" t="s">
        <v>19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5" t="s">
        <v>123</v>
      </c>
      <c r="AU337" s="225" t="s">
        <v>81</v>
      </c>
      <c r="AV337" s="12" t="s">
        <v>81</v>
      </c>
      <c r="AW337" s="12" t="s">
        <v>37</v>
      </c>
      <c r="AX337" s="12" t="s">
        <v>76</v>
      </c>
      <c r="AY337" s="225" t="s">
        <v>116</v>
      </c>
    </row>
    <row r="338" s="13" customFormat="1">
      <c r="A338" s="13"/>
      <c r="B338" s="226"/>
      <c r="C338" s="227"/>
      <c r="D338" s="217" t="s">
        <v>123</v>
      </c>
      <c r="E338" s="228" t="s">
        <v>19</v>
      </c>
      <c r="F338" s="229" t="s">
        <v>342</v>
      </c>
      <c r="G338" s="227"/>
      <c r="H338" s="230">
        <v>0.5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123</v>
      </c>
      <c r="AU338" s="236" t="s">
        <v>81</v>
      </c>
      <c r="AV338" s="13" t="s">
        <v>83</v>
      </c>
      <c r="AW338" s="13" t="s">
        <v>37</v>
      </c>
      <c r="AX338" s="13" t="s">
        <v>76</v>
      </c>
      <c r="AY338" s="236" t="s">
        <v>116</v>
      </c>
    </row>
    <row r="339" s="14" customFormat="1">
      <c r="A339" s="14"/>
      <c r="B339" s="237"/>
      <c r="C339" s="238"/>
      <c r="D339" s="217" t="s">
        <v>123</v>
      </c>
      <c r="E339" s="239" t="s">
        <v>19</v>
      </c>
      <c r="F339" s="240" t="s">
        <v>124</v>
      </c>
      <c r="G339" s="238"/>
      <c r="H339" s="241">
        <v>0.5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123</v>
      </c>
      <c r="AU339" s="247" t="s">
        <v>81</v>
      </c>
      <c r="AV339" s="14" t="s">
        <v>125</v>
      </c>
      <c r="AW339" s="14" t="s">
        <v>37</v>
      </c>
      <c r="AX339" s="14" t="s">
        <v>81</v>
      </c>
      <c r="AY339" s="247" t="s">
        <v>116</v>
      </c>
    </row>
    <row r="340" s="2" customFormat="1" ht="21.75" customHeight="1">
      <c r="A340" s="38"/>
      <c r="B340" s="39"/>
      <c r="C340" s="202" t="s">
        <v>441</v>
      </c>
      <c r="D340" s="202" t="s">
        <v>117</v>
      </c>
      <c r="E340" s="203" t="s">
        <v>442</v>
      </c>
      <c r="F340" s="204" t="s">
        <v>443</v>
      </c>
      <c r="G340" s="205" t="s">
        <v>139</v>
      </c>
      <c r="H340" s="206">
        <v>9</v>
      </c>
      <c r="I340" s="207"/>
      <c r="J340" s="208">
        <f>ROUND(I340*H340,2)</f>
        <v>0</v>
      </c>
      <c r="K340" s="204" t="s">
        <v>140</v>
      </c>
      <c r="L340" s="44"/>
      <c r="M340" s="209" t="s">
        <v>19</v>
      </c>
      <c r="N340" s="210" t="s">
        <v>47</v>
      </c>
      <c r="O340" s="84"/>
      <c r="P340" s="211">
        <f>O340*H340</f>
        <v>0</v>
      </c>
      <c r="Q340" s="211">
        <v>0</v>
      </c>
      <c r="R340" s="211">
        <f>Q340*H340</f>
        <v>0</v>
      </c>
      <c r="S340" s="211">
        <v>0</v>
      </c>
      <c r="T340" s="21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3" t="s">
        <v>121</v>
      </c>
      <c r="AT340" s="213" t="s">
        <v>117</v>
      </c>
      <c r="AU340" s="213" t="s">
        <v>81</v>
      </c>
      <c r="AY340" s="17" t="s">
        <v>116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7" t="s">
        <v>81</v>
      </c>
      <c r="BK340" s="214">
        <f>ROUND(I340*H340,2)</f>
        <v>0</v>
      </c>
      <c r="BL340" s="17" t="s">
        <v>121</v>
      </c>
      <c r="BM340" s="213" t="s">
        <v>444</v>
      </c>
    </row>
    <row r="341" s="12" customFormat="1">
      <c r="A341" s="12"/>
      <c r="B341" s="215"/>
      <c r="C341" s="216"/>
      <c r="D341" s="217" t="s">
        <v>123</v>
      </c>
      <c r="E341" s="218" t="s">
        <v>19</v>
      </c>
      <c r="F341" s="219" t="s">
        <v>347</v>
      </c>
      <c r="G341" s="216"/>
      <c r="H341" s="218" t="s">
        <v>19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25" t="s">
        <v>123</v>
      </c>
      <c r="AU341" s="225" t="s">
        <v>81</v>
      </c>
      <c r="AV341" s="12" t="s">
        <v>81</v>
      </c>
      <c r="AW341" s="12" t="s">
        <v>37</v>
      </c>
      <c r="AX341" s="12" t="s">
        <v>76</v>
      </c>
      <c r="AY341" s="225" t="s">
        <v>116</v>
      </c>
    </row>
    <row r="342" s="13" customFormat="1">
      <c r="A342" s="13"/>
      <c r="B342" s="226"/>
      <c r="C342" s="227"/>
      <c r="D342" s="217" t="s">
        <v>123</v>
      </c>
      <c r="E342" s="228" t="s">
        <v>19</v>
      </c>
      <c r="F342" s="229" t="s">
        <v>445</v>
      </c>
      <c r="G342" s="227"/>
      <c r="H342" s="230">
        <v>9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123</v>
      </c>
      <c r="AU342" s="236" t="s">
        <v>81</v>
      </c>
      <c r="AV342" s="13" t="s">
        <v>83</v>
      </c>
      <c r="AW342" s="13" t="s">
        <v>37</v>
      </c>
      <c r="AX342" s="13" t="s">
        <v>76</v>
      </c>
      <c r="AY342" s="236" t="s">
        <v>116</v>
      </c>
    </row>
    <row r="343" s="14" customFormat="1">
      <c r="A343" s="14"/>
      <c r="B343" s="237"/>
      <c r="C343" s="238"/>
      <c r="D343" s="217" t="s">
        <v>123</v>
      </c>
      <c r="E343" s="239" t="s">
        <v>19</v>
      </c>
      <c r="F343" s="240" t="s">
        <v>124</v>
      </c>
      <c r="G343" s="238"/>
      <c r="H343" s="241">
        <v>9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123</v>
      </c>
      <c r="AU343" s="247" t="s">
        <v>81</v>
      </c>
      <c r="AV343" s="14" t="s">
        <v>125</v>
      </c>
      <c r="AW343" s="14" t="s">
        <v>37</v>
      </c>
      <c r="AX343" s="14" t="s">
        <v>81</v>
      </c>
      <c r="AY343" s="247" t="s">
        <v>116</v>
      </c>
    </row>
    <row r="344" s="2" customFormat="1" ht="21.75" customHeight="1">
      <c r="A344" s="38"/>
      <c r="B344" s="39"/>
      <c r="C344" s="202" t="s">
        <v>446</v>
      </c>
      <c r="D344" s="202" t="s">
        <v>117</v>
      </c>
      <c r="E344" s="203" t="s">
        <v>447</v>
      </c>
      <c r="F344" s="204" t="s">
        <v>448</v>
      </c>
      <c r="G344" s="205" t="s">
        <v>449</v>
      </c>
      <c r="H344" s="206">
        <v>32.932000000000002</v>
      </c>
      <c r="I344" s="207"/>
      <c r="J344" s="208">
        <f>ROUND(I344*H344,2)</f>
        <v>0</v>
      </c>
      <c r="K344" s="204" t="s">
        <v>140</v>
      </c>
      <c r="L344" s="44"/>
      <c r="M344" s="209" t="s">
        <v>19</v>
      </c>
      <c r="N344" s="210" t="s">
        <v>47</v>
      </c>
      <c r="O344" s="84"/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3" t="s">
        <v>121</v>
      </c>
      <c r="AT344" s="213" t="s">
        <v>117</v>
      </c>
      <c r="AU344" s="213" t="s">
        <v>81</v>
      </c>
      <c r="AY344" s="17" t="s">
        <v>116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7" t="s">
        <v>81</v>
      </c>
      <c r="BK344" s="214">
        <f>ROUND(I344*H344,2)</f>
        <v>0</v>
      </c>
      <c r="BL344" s="17" t="s">
        <v>121</v>
      </c>
      <c r="BM344" s="213" t="s">
        <v>450</v>
      </c>
    </row>
    <row r="345" s="12" customFormat="1">
      <c r="A345" s="12"/>
      <c r="B345" s="215"/>
      <c r="C345" s="216"/>
      <c r="D345" s="217" t="s">
        <v>123</v>
      </c>
      <c r="E345" s="218" t="s">
        <v>19</v>
      </c>
      <c r="F345" s="219" t="s">
        <v>451</v>
      </c>
      <c r="G345" s="216"/>
      <c r="H345" s="218" t="s">
        <v>19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25" t="s">
        <v>123</v>
      </c>
      <c r="AU345" s="225" t="s">
        <v>81</v>
      </c>
      <c r="AV345" s="12" t="s">
        <v>81</v>
      </c>
      <c r="AW345" s="12" t="s">
        <v>37</v>
      </c>
      <c r="AX345" s="12" t="s">
        <v>76</v>
      </c>
      <c r="AY345" s="225" t="s">
        <v>116</v>
      </c>
    </row>
    <row r="346" s="13" customFormat="1">
      <c r="A346" s="13"/>
      <c r="B346" s="226"/>
      <c r="C346" s="227"/>
      <c r="D346" s="217" t="s">
        <v>123</v>
      </c>
      <c r="E346" s="228" t="s">
        <v>19</v>
      </c>
      <c r="F346" s="229" t="s">
        <v>452</v>
      </c>
      <c r="G346" s="227"/>
      <c r="H346" s="230">
        <v>32.932000000000002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123</v>
      </c>
      <c r="AU346" s="236" t="s">
        <v>81</v>
      </c>
      <c r="AV346" s="13" t="s">
        <v>83</v>
      </c>
      <c r="AW346" s="13" t="s">
        <v>37</v>
      </c>
      <c r="AX346" s="13" t="s">
        <v>76</v>
      </c>
      <c r="AY346" s="236" t="s">
        <v>116</v>
      </c>
    </row>
    <row r="347" s="14" customFormat="1">
      <c r="A347" s="14"/>
      <c r="B347" s="237"/>
      <c r="C347" s="238"/>
      <c r="D347" s="217" t="s">
        <v>123</v>
      </c>
      <c r="E347" s="239" t="s">
        <v>19</v>
      </c>
      <c r="F347" s="240" t="s">
        <v>124</v>
      </c>
      <c r="G347" s="238"/>
      <c r="H347" s="241">
        <v>32.932000000000002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123</v>
      </c>
      <c r="AU347" s="247" t="s">
        <v>81</v>
      </c>
      <c r="AV347" s="14" t="s">
        <v>125</v>
      </c>
      <c r="AW347" s="14" t="s">
        <v>37</v>
      </c>
      <c r="AX347" s="14" t="s">
        <v>81</v>
      </c>
      <c r="AY347" s="247" t="s">
        <v>116</v>
      </c>
    </row>
    <row r="348" s="2" customFormat="1" ht="21.75" customHeight="1">
      <c r="A348" s="38"/>
      <c r="B348" s="39"/>
      <c r="C348" s="202" t="s">
        <v>121</v>
      </c>
      <c r="D348" s="202" t="s">
        <v>117</v>
      </c>
      <c r="E348" s="203" t="s">
        <v>453</v>
      </c>
      <c r="F348" s="204" t="s">
        <v>454</v>
      </c>
      <c r="G348" s="205" t="s">
        <v>449</v>
      </c>
      <c r="H348" s="206">
        <v>32.932000000000002</v>
      </c>
      <c r="I348" s="207"/>
      <c r="J348" s="208">
        <f>ROUND(I348*H348,2)</f>
        <v>0</v>
      </c>
      <c r="K348" s="204" t="s">
        <v>140</v>
      </c>
      <c r="L348" s="44"/>
      <c r="M348" s="209" t="s">
        <v>19</v>
      </c>
      <c r="N348" s="210" t="s">
        <v>47</v>
      </c>
      <c r="O348" s="84"/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3" t="s">
        <v>121</v>
      </c>
      <c r="AT348" s="213" t="s">
        <v>117</v>
      </c>
      <c r="AU348" s="213" t="s">
        <v>81</v>
      </c>
      <c r="AY348" s="17" t="s">
        <v>116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7" t="s">
        <v>81</v>
      </c>
      <c r="BK348" s="214">
        <f>ROUND(I348*H348,2)</f>
        <v>0</v>
      </c>
      <c r="BL348" s="17" t="s">
        <v>121</v>
      </c>
      <c r="BM348" s="213" t="s">
        <v>455</v>
      </c>
    </row>
    <row r="349" s="12" customFormat="1">
      <c r="A349" s="12"/>
      <c r="B349" s="215"/>
      <c r="C349" s="216"/>
      <c r="D349" s="217" t="s">
        <v>123</v>
      </c>
      <c r="E349" s="218" t="s">
        <v>19</v>
      </c>
      <c r="F349" s="219" t="s">
        <v>347</v>
      </c>
      <c r="G349" s="216"/>
      <c r="H349" s="218" t="s">
        <v>19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5" t="s">
        <v>123</v>
      </c>
      <c r="AU349" s="225" t="s">
        <v>81</v>
      </c>
      <c r="AV349" s="12" t="s">
        <v>81</v>
      </c>
      <c r="AW349" s="12" t="s">
        <v>37</v>
      </c>
      <c r="AX349" s="12" t="s">
        <v>76</v>
      </c>
      <c r="AY349" s="225" t="s">
        <v>116</v>
      </c>
    </row>
    <row r="350" s="13" customFormat="1">
      <c r="A350" s="13"/>
      <c r="B350" s="226"/>
      <c r="C350" s="227"/>
      <c r="D350" s="217" t="s">
        <v>123</v>
      </c>
      <c r="E350" s="228" t="s">
        <v>19</v>
      </c>
      <c r="F350" s="229" t="s">
        <v>452</v>
      </c>
      <c r="G350" s="227"/>
      <c r="H350" s="230">
        <v>32.932000000000002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123</v>
      </c>
      <c r="AU350" s="236" t="s">
        <v>81</v>
      </c>
      <c r="AV350" s="13" t="s">
        <v>83</v>
      </c>
      <c r="AW350" s="13" t="s">
        <v>37</v>
      </c>
      <c r="AX350" s="13" t="s">
        <v>76</v>
      </c>
      <c r="AY350" s="236" t="s">
        <v>116</v>
      </c>
    </row>
    <row r="351" s="14" customFormat="1">
      <c r="A351" s="14"/>
      <c r="B351" s="237"/>
      <c r="C351" s="238"/>
      <c r="D351" s="217" t="s">
        <v>123</v>
      </c>
      <c r="E351" s="239" t="s">
        <v>19</v>
      </c>
      <c r="F351" s="240" t="s">
        <v>124</v>
      </c>
      <c r="G351" s="238"/>
      <c r="H351" s="241">
        <v>32.932000000000002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123</v>
      </c>
      <c r="AU351" s="247" t="s">
        <v>81</v>
      </c>
      <c r="AV351" s="14" t="s">
        <v>125</v>
      </c>
      <c r="AW351" s="14" t="s">
        <v>37</v>
      </c>
      <c r="AX351" s="14" t="s">
        <v>81</v>
      </c>
      <c r="AY351" s="247" t="s">
        <v>116</v>
      </c>
    </row>
    <row r="352" s="2" customFormat="1" ht="16.5" customHeight="1">
      <c r="A352" s="38"/>
      <c r="B352" s="39"/>
      <c r="C352" s="202" t="s">
        <v>456</v>
      </c>
      <c r="D352" s="202" t="s">
        <v>117</v>
      </c>
      <c r="E352" s="203" t="s">
        <v>457</v>
      </c>
      <c r="F352" s="204" t="s">
        <v>376</v>
      </c>
      <c r="G352" s="205" t="s">
        <v>159</v>
      </c>
      <c r="H352" s="206">
        <v>414</v>
      </c>
      <c r="I352" s="207"/>
      <c r="J352" s="208">
        <f>ROUND(I352*H352,2)</f>
        <v>0</v>
      </c>
      <c r="K352" s="204" t="s">
        <v>19</v>
      </c>
      <c r="L352" s="44"/>
      <c r="M352" s="209" t="s">
        <v>19</v>
      </c>
      <c r="N352" s="210" t="s">
        <v>47</v>
      </c>
      <c r="O352" s="84"/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3" t="s">
        <v>121</v>
      </c>
      <c r="AT352" s="213" t="s">
        <v>117</v>
      </c>
      <c r="AU352" s="213" t="s">
        <v>81</v>
      </c>
      <c r="AY352" s="17" t="s">
        <v>116</v>
      </c>
      <c r="BE352" s="214">
        <f>IF(N352="základní",J352,0)</f>
        <v>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7" t="s">
        <v>81</v>
      </c>
      <c r="BK352" s="214">
        <f>ROUND(I352*H352,2)</f>
        <v>0</v>
      </c>
      <c r="BL352" s="17" t="s">
        <v>121</v>
      </c>
      <c r="BM352" s="213" t="s">
        <v>458</v>
      </c>
    </row>
    <row r="353" s="12" customFormat="1">
      <c r="A353" s="12"/>
      <c r="B353" s="215"/>
      <c r="C353" s="216"/>
      <c r="D353" s="217" t="s">
        <v>123</v>
      </c>
      <c r="E353" s="218" t="s">
        <v>19</v>
      </c>
      <c r="F353" s="219" t="s">
        <v>161</v>
      </c>
      <c r="G353" s="216"/>
      <c r="H353" s="218" t="s">
        <v>19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5" t="s">
        <v>123</v>
      </c>
      <c r="AU353" s="225" t="s">
        <v>81</v>
      </c>
      <c r="AV353" s="12" t="s">
        <v>81</v>
      </c>
      <c r="AW353" s="12" t="s">
        <v>37</v>
      </c>
      <c r="AX353" s="12" t="s">
        <v>76</v>
      </c>
      <c r="AY353" s="225" t="s">
        <v>116</v>
      </c>
    </row>
    <row r="354" s="13" customFormat="1">
      <c r="A354" s="13"/>
      <c r="B354" s="226"/>
      <c r="C354" s="227"/>
      <c r="D354" s="217" t="s">
        <v>123</v>
      </c>
      <c r="E354" s="228" t="s">
        <v>19</v>
      </c>
      <c r="F354" s="229" t="s">
        <v>459</v>
      </c>
      <c r="G354" s="227"/>
      <c r="H354" s="230">
        <v>414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123</v>
      </c>
      <c r="AU354" s="236" t="s">
        <v>81</v>
      </c>
      <c r="AV354" s="13" t="s">
        <v>83</v>
      </c>
      <c r="AW354" s="13" t="s">
        <v>37</v>
      </c>
      <c r="AX354" s="13" t="s">
        <v>76</v>
      </c>
      <c r="AY354" s="236" t="s">
        <v>116</v>
      </c>
    </row>
    <row r="355" s="14" customFormat="1">
      <c r="A355" s="14"/>
      <c r="B355" s="237"/>
      <c r="C355" s="238"/>
      <c r="D355" s="217" t="s">
        <v>123</v>
      </c>
      <c r="E355" s="239" t="s">
        <v>19</v>
      </c>
      <c r="F355" s="240" t="s">
        <v>124</v>
      </c>
      <c r="G355" s="238"/>
      <c r="H355" s="241">
        <v>414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123</v>
      </c>
      <c r="AU355" s="247" t="s">
        <v>81</v>
      </c>
      <c r="AV355" s="14" t="s">
        <v>125</v>
      </c>
      <c r="AW355" s="14" t="s">
        <v>37</v>
      </c>
      <c r="AX355" s="14" t="s">
        <v>81</v>
      </c>
      <c r="AY355" s="247" t="s">
        <v>116</v>
      </c>
    </row>
    <row r="356" s="2" customFormat="1" ht="21.75" customHeight="1">
      <c r="A356" s="38"/>
      <c r="B356" s="39"/>
      <c r="C356" s="202" t="s">
        <v>460</v>
      </c>
      <c r="D356" s="202" t="s">
        <v>117</v>
      </c>
      <c r="E356" s="203" t="s">
        <v>461</v>
      </c>
      <c r="F356" s="204" t="s">
        <v>380</v>
      </c>
      <c r="G356" s="205" t="s">
        <v>159</v>
      </c>
      <c r="H356" s="206">
        <v>120</v>
      </c>
      <c r="I356" s="207"/>
      <c r="J356" s="208">
        <f>ROUND(I356*H356,2)</f>
        <v>0</v>
      </c>
      <c r="K356" s="204" t="s">
        <v>19</v>
      </c>
      <c r="L356" s="44"/>
      <c r="M356" s="209" t="s">
        <v>19</v>
      </c>
      <c r="N356" s="210" t="s">
        <v>47</v>
      </c>
      <c r="O356" s="84"/>
      <c r="P356" s="211">
        <f>O356*H356</f>
        <v>0</v>
      </c>
      <c r="Q356" s="211">
        <v>0</v>
      </c>
      <c r="R356" s="211">
        <f>Q356*H356</f>
        <v>0</v>
      </c>
      <c r="S356" s="211">
        <v>0</v>
      </c>
      <c r="T356" s="21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3" t="s">
        <v>121</v>
      </c>
      <c r="AT356" s="213" t="s">
        <v>117</v>
      </c>
      <c r="AU356" s="213" t="s">
        <v>81</v>
      </c>
      <c r="AY356" s="17" t="s">
        <v>116</v>
      </c>
      <c r="BE356" s="214">
        <f>IF(N356="základní",J356,0)</f>
        <v>0</v>
      </c>
      <c r="BF356" s="214">
        <f>IF(N356="snížená",J356,0)</f>
        <v>0</v>
      </c>
      <c r="BG356" s="214">
        <f>IF(N356="zákl. přenesená",J356,0)</f>
        <v>0</v>
      </c>
      <c r="BH356" s="214">
        <f>IF(N356="sníž. přenesená",J356,0)</f>
        <v>0</v>
      </c>
      <c r="BI356" s="214">
        <f>IF(N356="nulová",J356,0)</f>
        <v>0</v>
      </c>
      <c r="BJ356" s="17" t="s">
        <v>81</v>
      </c>
      <c r="BK356" s="214">
        <f>ROUND(I356*H356,2)</f>
        <v>0</v>
      </c>
      <c r="BL356" s="17" t="s">
        <v>121</v>
      </c>
      <c r="BM356" s="213" t="s">
        <v>462</v>
      </c>
    </row>
    <row r="357" s="12" customFormat="1">
      <c r="A357" s="12"/>
      <c r="B357" s="215"/>
      <c r="C357" s="216"/>
      <c r="D357" s="217" t="s">
        <v>123</v>
      </c>
      <c r="E357" s="218" t="s">
        <v>19</v>
      </c>
      <c r="F357" s="219" t="s">
        <v>161</v>
      </c>
      <c r="G357" s="216"/>
      <c r="H357" s="218" t="s">
        <v>19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5" t="s">
        <v>123</v>
      </c>
      <c r="AU357" s="225" t="s">
        <v>81</v>
      </c>
      <c r="AV357" s="12" t="s">
        <v>81</v>
      </c>
      <c r="AW357" s="12" t="s">
        <v>37</v>
      </c>
      <c r="AX357" s="12" t="s">
        <v>76</v>
      </c>
      <c r="AY357" s="225" t="s">
        <v>116</v>
      </c>
    </row>
    <row r="358" s="13" customFormat="1">
      <c r="A358" s="13"/>
      <c r="B358" s="226"/>
      <c r="C358" s="227"/>
      <c r="D358" s="217" t="s">
        <v>123</v>
      </c>
      <c r="E358" s="228" t="s">
        <v>19</v>
      </c>
      <c r="F358" s="229" t="s">
        <v>463</v>
      </c>
      <c r="G358" s="227"/>
      <c r="H358" s="230">
        <v>120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123</v>
      </c>
      <c r="AU358" s="236" t="s">
        <v>81</v>
      </c>
      <c r="AV358" s="13" t="s">
        <v>83</v>
      </c>
      <c r="AW358" s="13" t="s">
        <v>37</v>
      </c>
      <c r="AX358" s="13" t="s">
        <v>76</v>
      </c>
      <c r="AY358" s="236" t="s">
        <v>116</v>
      </c>
    </row>
    <row r="359" s="14" customFormat="1">
      <c r="A359" s="14"/>
      <c r="B359" s="237"/>
      <c r="C359" s="238"/>
      <c r="D359" s="217" t="s">
        <v>123</v>
      </c>
      <c r="E359" s="239" t="s">
        <v>19</v>
      </c>
      <c r="F359" s="240" t="s">
        <v>124</v>
      </c>
      <c r="G359" s="238"/>
      <c r="H359" s="241">
        <v>120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123</v>
      </c>
      <c r="AU359" s="247" t="s">
        <v>81</v>
      </c>
      <c r="AV359" s="14" t="s">
        <v>125</v>
      </c>
      <c r="AW359" s="14" t="s">
        <v>37</v>
      </c>
      <c r="AX359" s="14" t="s">
        <v>81</v>
      </c>
      <c r="AY359" s="247" t="s">
        <v>116</v>
      </c>
    </row>
    <row r="360" s="2" customFormat="1" ht="21.75" customHeight="1">
      <c r="A360" s="38"/>
      <c r="B360" s="39"/>
      <c r="C360" s="202" t="s">
        <v>464</v>
      </c>
      <c r="D360" s="202" t="s">
        <v>117</v>
      </c>
      <c r="E360" s="203" t="s">
        <v>465</v>
      </c>
      <c r="F360" s="204" t="s">
        <v>466</v>
      </c>
      <c r="G360" s="205" t="s">
        <v>152</v>
      </c>
      <c r="H360" s="206">
        <v>36</v>
      </c>
      <c r="I360" s="207"/>
      <c r="J360" s="208">
        <f>ROUND(I360*H360,2)</f>
        <v>0</v>
      </c>
      <c r="K360" s="204" t="s">
        <v>19</v>
      </c>
      <c r="L360" s="44"/>
      <c r="M360" s="209" t="s">
        <v>19</v>
      </c>
      <c r="N360" s="210" t="s">
        <v>47</v>
      </c>
      <c r="O360" s="84"/>
      <c r="P360" s="211">
        <f>O360*H360</f>
        <v>0</v>
      </c>
      <c r="Q360" s="211">
        <v>0</v>
      </c>
      <c r="R360" s="211">
        <f>Q360*H360</f>
        <v>0</v>
      </c>
      <c r="S360" s="211">
        <v>0</v>
      </c>
      <c r="T360" s="21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3" t="s">
        <v>121</v>
      </c>
      <c r="AT360" s="213" t="s">
        <v>117</v>
      </c>
      <c r="AU360" s="213" t="s">
        <v>81</v>
      </c>
      <c r="AY360" s="17" t="s">
        <v>116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7" t="s">
        <v>81</v>
      </c>
      <c r="BK360" s="214">
        <f>ROUND(I360*H360,2)</f>
        <v>0</v>
      </c>
      <c r="BL360" s="17" t="s">
        <v>121</v>
      </c>
      <c r="BM360" s="213" t="s">
        <v>467</v>
      </c>
    </row>
    <row r="361" s="12" customFormat="1">
      <c r="A361" s="12"/>
      <c r="B361" s="215"/>
      <c r="C361" s="216"/>
      <c r="D361" s="217" t="s">
        <v>123</v>
      </c>
      <c r="E361" s="218" t="s">
        <v>19</v>
      </c>
      <c r="F361" s="219" t="s">
        <v>161</v>
      </c>
      <c r="G361" s="216"/>
      <c r="H361" s="218" t="s">
        <v>19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25" t="s">
        <v>123</v>
      </c>
      <c r="AU361" s="225" t="s">
        <v>81</v>
      </c>
      <c r="AV361" s="12" t="s">
        <v>81</v>
      </c>
      <c r="AW361" s="12" t="s">
        <v>37</v>
      </c>
      <c r="AX361" s="12" t="s">
        <v>76</v>
      </c>
      <c r="AY361" s="225" t="s">
        <v>116</v>
      </c>
    </row>
    <row r="362" s="13" customFormat="1">
      <c r="A362" s="13"/>
      <c r="B362" s="226"/>
      <c r="C362" s="227"/>
      <c r="D362" s="217" t="s">
        <v>123</v>
      </c>
      <c r="E362" s="228" t="s">
        <v>19</v>
      </c>
      <c r="F362" s="229" t="s">
        <v>172</v>
      </c>
      <c r="G362" s="227"/>
      <c r="H362" s="230">
        <v>36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123</v>
      </c>
      <c r="AU362" s="236" t="s">
        <v>81</v>
      </c>
      <c r="AV362" s="13" t="s">
        <v>83</v>
      </c>
      <c r="AW362" s="13" t="s">
        <v>37</v>
      </c>
      <c r="AX362" s="13" t="s">
        <v>76</v>
      </c>
      <c r="AY362" s="236" t="s">
        <v>116</v>
      </c>
    </row>
    <row r="363" s="14" customFormat="1">
      <c r="A363" s="14"/>
      <c r="B363" s="237"/>
      <c r="C363" s="238"/>
      <c r="D363" s="217" t="s">
        <v>123</v>
      </c>
      <c r="E363" s="239" t="s">
        <v>19</v>
      </c>
      <c r="F363" s="240" t="s">
        <v>124</v>
      </c>
      <c r="G363" s="238"/>
      <c r="H363" s="241">
        <v>36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123</v>
      </c>
      <c r="AU363" s="247" t="s">
        <v>81</v>
      </c>
      <c r="AV363" s="14" t="s">
        <v>125</v>
      </c>
      <c r="AW363" s="14" t="s">
        <v>37</v>
      </c>
      <c r="AX363" s="14" t="s">
        <v>81</v>
      </c>
      <c r="AY363" s="247" t="s">
        <v>116</v>
      </c>
    </row>
    <row r="364" s="2" customFormat="1" ht="21.75" customHeight="1">
      <c r="A364" s="38"/>
      <c r="B364" s="39"/>
      <c r="C364" s="202" t="s">
        <v>468</v>
      </c>
      <c r="D364" s="202" t="s">
        <v>117</v>
      </c>
      <c r="E364" s="203" t="s">
        <v>469</v>
      </c>
      <c r="F364" s="204" t="s">
        <v>470</v>
      </c>
      <c r="G364" s="205" t="s">
        <v>152</v>
      </c>
      <c r="H364" s="206">
        <v>13</v>
      </c>
      <c r="I364" s="207"/>
      <c r="J364" s="208">
        <f>ROUND(I364*H364,2)</f>
        <v>0</v>
      </c>
      <c r="K364" s="204" t="s">
        <v>19</v>
      </c>
      <c r="L364" s="44"/>
      <c r="M364" s="209" t="s">
        <v>19</v>
      </c>
      <c r="N364" s="210" t="s">
        <v>47</v>
      </c>
      <c r="O364" s="84"/>
      <c r="P364" s="211">
        <f>O364*H364</f>
        <v>0</v>
      </c>
      <c r="Q364" s="211">
        <v>0</v>
      </c>
      <c r="R364" s="211">
        <f>Q364*H364</f>
        <v>0</v>
      </c>
      <c r="S364" s="211">
        <v>0</v>
      </c>
      <c r="T364" s="21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3" t="s">
        <v>121</v>
      </c>
      <c r="AT364" s="213" t="s">
        <v>117</v>
      </c>
      <c r="AU364" s="213" t="s">
        <v>81</v>
      </c>
      <c r="AY364" s="17" t="s">
        <v>116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7" t="s">
        <v>81</v>
      </c>
      <c r="BK364" s="214">
        <f>ROUND(I364*H364,2)</f>
        <v>0</v>
      </c>
      <c r="BL364" s="17" t="s">
        <v>121</v>
      </c>
      <c r="BM364" s="213" t="s">
        <v>471</v>
      </c>
    </row>
    <row r="365" s="12" customFormat="1">
      <c r="A365" s="12"/>
      <c r="B365" s="215"/>
      <c r="C365" s="216"/>
      <c r="D365" s="217" t="s">
        <v>123</v>
      </c>
      <c r="E365" s="218" t="s">
        <v>19</v>
      </c>
      <c r="F365" s="219" t="s">
        <v>161</v>
      </c>
      <c r="G365" s="216"/>
      <c r="H365" s="218" t="s">
        <v>19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5" t="s">
        <v>123</v>
      </c>
      <c r="AU365" s="225" t="s">
        <v>81</v>
      </c>
      <c r="AV365" s="12" t="s">
        <v>81</v>
      </c>
      <c r="AW365" s="12" t="s">
        <v>37</v>
      </c>
      <c r="AX365" s="12" t="s">
        <v>76</v>
      </c>
      <c r="AY365" s="225" t="s">
        <v>116</v>
      </c>
    </row>
    <row r="366" s="13" customFormat="1">
      <c r="A366" s="13"/>
      <c r="B366" s="226"/>
      <c r="C366" s="227"/>
      <c r="D366" s="217" t="s">
        <v>123</v>
      </c>
      <c r="E366" s="228" t="s">
        <v>19</v>
      </c>
      <c r="F366" s="229" t="s">
        <v>177</v>
      </c>
      <c r="G366" s="227"/>
      <c r="H366" s="230">
        <v>13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123</v>
      </c>
      <c r="AU366" s="236" t="s">
        <v>81</v>
      </c>
      <c r="AV366" s="13" t="s">
        <v>83</v>
      </c>
      <c r="AW366" s="13" t="s">
        <v>37</v>
      </c>
      <c r="AX366" s="13" t="s">
        <v>76</v>
      </c>
      <c r="AY366" s="236" t="s">
        <v>116</v>
      </c>
    </row>
    <row r="367" s="14" customFormat="1">
      <c r="A367" s="14"/>
      <c r="B367" s="237"/>
      <c r="C367" s="238"/>
      <c r="D367" s="217" t="s">
        <v>123</v>
      </c>
      <c r="E367" s="239" t="s">
        <v>19</v>
      </c>
      <c r="F367" s="240" t="s">
        <v>124</v>
      </c>
      <c r="G367" s="238"/>
      <c r="H367" s="241">
        <v>13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123</v>
      </c>
      <c r="AU367" s="247" t="s">
        <v>81</v>
      </c>
      <c r="AV367" s="14" t="s">
        <v>125</v>
      </c>
      <c r="AW367" s="14" t="s">
        <v>37</v>
      </c>
      <c r="AX367" s="14" t="s">
        <v>81</v>
      </c>
      <c r="AY367" s="247" t="s">
        <v>116</v>
      </c>
    </row>
    <row r="368" s="2" customFormat="1" ht="16.5" customHeight="1">
      <c r="A368" s="38"/>
      <c r="B368" s="39"/>
      <c r="C368" s="202" t="s">
        <v>472</v>
      </c>
      <c r="D368" s="202" t="s">
        <v>117</v>
      </c>
      <c r="E368" s="203" t="s">
        <v>473</v>
      </c>
      <c r="F368" s="204" t="s">
        <v>397</v>
      </c>
      <c r="G368" s="205" t="s">
        <v>152</v>
      </c>
      <c r="H368" s="206">
        <v>269</v>
      </c>
      <c r="I368" s="207"/>
      <c r="J368" s="208">
        <f>ROUND(I368*H368,2)</f>
        <v>0</v>
      </c>
      <c r="K368" s="204" t="s">
        <v>19</v>
      </c>
      <c r="L368" s="44"/>
      <c r="M368" s="209" t="s">
        <v>19</v>
      </c>
      <c r="N368" s="210" t="s">
        <v>47</v>
      </c>
      <c r="O368" s="84"/>
      <c r="P368" s="211">
        <f>O368*H368</f>
        <v>0</v>
      </c>
      <c r="Q368" s="211">
        <v>0</v>
      </c>
      <c r="R368" s="211">
        <f>Q368*H368</f>
        <v>0</v>
      </c>
      <c r="S368" s="211">
        <v>0</v>
      </c>
      <c r="T368" s="21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3" t="s">
        <v>121</v>
      </c>
      <c r="AT368" s="213" t="s">
        <v>117</v>
      </c>
      <c r="AU368" s="213" t="s">
        <v>81</v>
      </c>
      <c r="AY368" s="17" t="s">
        <v>116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7" t="s">
        <v>81</v>
      </c>
      <c r="BK368" s="214">
        <f>ROUND(I368*H368,2)</f>
        <v>0</v>
      </c>
      <c r="BL368" s="17" t="s">
        <v>121</v>
      </c>
      <c r="BM368" s="213" t="s">
        <v>474</v>
      </c>
    </row>
    <row r="369" s="12" customFormat="1">
      <c r="A369" s="12"/>
      <c r="B369" s="215"/>
      <c r="C369" s="216"/>
      <c r="D369" s="217" t="s">
        <v>123</v>
      </c>
      <c r="E369" s="218" t="s">
        <v>19</v>
      </c>
      <c r="F369" s="219" t="s">
        <v>394</v>
      </c>
      <c r="G369" s="216"/>
      <c r="H369" s="218" t="s">
        <v>19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25" t="s">
        <v>123</v>
      </c>
      <c r="AU369" s="225" t="s">
        <v>81</v>
      </c>
      <c r="AV369" s="12" t="s">
        <v>81</v>
      </c>
      <c r="AW369" s="12" t="s">
        <v>37</v>
      </c>
      <c r="AX369" s="12" t="s">
        <v>76</v>
      </c>
      <c r="AY369" s="225" t="s">
        <v>116</v>
      </c>
    </row>
    <row r="370" s="13" customFormat="1">
      <c r="A370" s="13"/>
      <c r="B370" s="226"/>
      <c r="C370" s="227"/>
      <c r="D370" s="217" t="s">
        <v>123</v>
      </c>
      <c r="E370" s="228" t="s">
        <v>19</v>
      </c>
      <c r="F370" s="229" t="s">
        <v>475</v>
      </c>
      <c r="G370" s="227"/>
      <c r="H370" s="230">
        <v>269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123</v>
      </c>
      <c r="AU370" s="236" t="s">
        <v>81</v>
      </c>
      <c r="AV370" s="13" t="s">
        <v>83</v>
      </c>
      <c r="AW370" s="13" t="s">
        <v>37</v>
      </c>
      <c r="AX370" s="13" t="s">
        <v>76</v>
      </c>
      <c r="AY370" s="236" t="s">
        <v>116</v>
      </c>
    </row>
    <row r="371" s="14" customFormat="1">
      <c r="A371" s="14"/>
      <c r="B371" s="237"/>
      <c r="C371" s="238"/>
      <c r="D371" s="217" t="s">
        <v>123</v>
      </c>
      <c r="E371" s="239" t="s">
        <v>19</v>
      </c>
      <c r="F371" s="240" t="s">
        <v>124</v>
      </c>
      <c r="G371" s="238"/>
      <c r="H371" s="241">
        <v>269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123</v>
      </c>
      <c r="AU371" s="247" t="s">
        <v>81</v>
      </c>
      <c r="AV371" s="14" t="s">
        <v>125</v>
      </c>
      <c r="AW371" s="14" t="s">
        <v>37</v>
      </c>
      <c r="AX371" s="14" t="s">
        <v>81</v>
      </c>
      <c r="AY371" s="247" t="s">
        <v>116</v>
      </c>
    </row>
    <row r="372" s="2" customFormat="1" ht="16.5" customHeight="1">
      <c r="A372" s="38"/>
      <c r="B372" s="39"/>
      <c r="C372" s="202" t="s">
        <v>476</v>
      </c>
      <c r="D372" s="202" t="s">
        <v>117</v>
      </c>
      <c r="E372" s="203" t="s">
        <v>477</v>
      </c>
      <c r="F372" s="204" t="s">
        <v>478</v>
      </c>
      <c r="G372" s="205" t="s">
        <v>152</v>
      </c>
      <c r="H372" s="206">
        <v>9</v>
      </c>
      <c r="I372" s="207"/>
      <c r="J372" s="208">
        <f>ROUND(I372*H372,2)</f>
        <v>0</v>
      </c>
      <c r="K372" s="204" t="s">
        <v>479</v>
      </c>
      <c r="L372" s="44"/>
      <c r="M372" s="209" t="s">
        <v>19</v>
      </c>
      <c r="N372" s="210" t="s">
        <v>47</v>
      </c>
      <c r="O372" s="84"/>
      <c r="P372" s="211">
        <f>O372*H372</f>
        <v>0</v>
      </c>
      <c r="Q372" s="211">
        <v>0.023689999999999999</v>
      </c>
      <c r="R372" s="211">
        <f>Q372*H372</f>
        <v>0.21320999999999998</v>
      </c>
      <c r="S372" s="211">
        <v>0</v>
      </c>
      <c r="T372" s="21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3" t="s">
        <v>121</v>
      </c>
      <c r="AT372" s="213" t="s">
        <v>117</v>
      </c>
      <c r="AU372" s="213" t="s">
        <v>81</v>
      </c>
      <c r="AY372" s="17" t="s">
        <v>116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7" t="s">
        <v>81</v>
      </c>
      <c r="BK372" s="214">
        <f>ROUND(I372*H372,2)</f>
        <v>0</v>
      </c>
      <c r="BL372" s="17" t="s">
        <v>121</v>
      </c>
      <c r="BM372" s="213" t="s">
        <v>480</v>
      </c>
    </row>
    <row r="373" s="12" customFormat="1">
      <c r="A373" s="12"/>
      <c r="B373" s="215"/>
      <c r="C373" s="216"/>
      <c r="D373" s="217" t="s">
        <v>123</v>
      </c>
      <c r="E373" s="218" t="s">
        <v>19</v>
      </c>
      <c r="F373" s="219" t="s">
        <v>394</v>
      </c>
      <c r="G373" s="216"/>
      <c r="H373" s="218" t="s">
        <v>19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25" t="s">
        <v>123</v>
      </c>
      <c r="AU373" s="225" t="s">
        <v>81</v>
      </c>
      <c r="AV373" s="12" t="s">
        <v>81</v>
      </c>
      <c r="AW373" s="12" t="s">
        <v>37</v>
      </c>
      <c r="AX373" s="12" t="s">
        <v>76</v>
      </c>
      <c r="AY373" s="225" t="s">
        <v>116</v>
      </c>
    </row>
    <row r="374" s="13" customFormat="1">
      <c r="A374" s="13"/>
      <c r="B374" s="226"/>
      <c r="C374" s="227"/>
      <c r="D374" s="217" t="s">
        <v>123</v>
      </c>
      <c r="E374" s="228" t="s">
        <v>19</v>
      </c>
      <c r="F374" s="229" t="s">
        <v>481</v>
      </c>
      <c r="G374" s="227"/>
      <c r="H374" s="230">
        <v>9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123</v>
      </c>
      <c r="AU374" s="236" t="s">
        <v>81</v>
      </c>
      <c r="AV374" s="13" t="s">
        <v>83</v>
      </c>
      <c r="AW374" s="13" t="s">
        <v>37</v>
      </c>
      <c r="AX374" s="13" t="s">
        <v>76</v>
      </c>
      <c r="AY374" s="236" t="s">
        <v>116</v>
      </c>
    </row>
    <row r="375" s="14" customFormat="1">
      <c r="A375" s="14"/>
      <c r="B375" s="237"/>
      <c r="C375" s="238"/>
      <c r="D375" s="217" t="s">
        <v>123</v>
      </c>
      <c r="E375" s="239" t="s">
        <v>19</v>
      </c>
      <c r="F375" s="240" t="s">
        <v>124</v>
      </c>
      <c r="G375" s="238"/>
      <c r="H375" s="241">
        <v>9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123</v>
      </c>
      <c r="AU375" s="247" t="s">
        <v>81</v>
      </c>
      <c r="AV375" s="14" t="s">
        <v>125</v>
      </c>
      <c r="AW375" s="14" t="s">
        <v>37</v>
      </c>
      <c r="AX375" s="14" t="s">
        <v>81</v>
      </c>
      <c r="AY375" s="247" t="s">
        <v>116</v>
      </c>
    </row>
    <row r="376" s="2" customFormat="1" ht="21.75" customHeight="1">
      <c r="A376" s="38"/>
      <c r="B376" s="39"/>
      <c r="C376" s="202" t="s">
        <v>482</v>
      </c>
      <c r="D376" s="202" t="s">
        <v>117</v>
      </c>
      <c r="E376" s="203" t="s">
        <v>483</v>
      </c>
      <c r="F376" s="204" t="s">
        <v>484</v>
      </c>
      <c r="G376" s="205" t="s">
        <v>152</v>
      </c>
      <c r="H376" s="206">
        <v>9</v>
      </c>
      <c r="I376" s="207"/>
      <c r="J376" s="208">
        <f>ROUND(I376*H376,2)</f>
        <v>0</v>
      </c>
      <c r="K376" s="204" t="s">
        <v>479</v>
      </c>
      <c r="L376" s="44"/>
      <c r="M376" s="209" t="s">
        <v>19</v>
      </c>
      <c r="N376" s="210" t="s">
        <v>47</v>
      </c>
      <c r="O376" s="84"/>
      <c r="P376" s="211">
        <f>O376*H376</f>
        <v>0</v>
      </c>
      <c r="Q376" s="211">
        <v>0.017850000000000001</v>
      </c>
      <c r="R376" s="211">
        <f>Q376*H376</f>
        <v>0.16065000000000002</v>
      </c>
      <c r="S376" s="211">
        <v>0</v>
      </c>
      <c r="T376" s="21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3" t="s">
        <v>121</v>
      </c>
      <c r="AT376" s="213" t="s">
        <v>117</v>
      </c>
      <c r="AU376" s="213" t="s">
        <v>81</v>
      </c>
      <c r="AY376" s="17" t="s">
        <v>116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7" t="s">
        <v>81</v>
      </c>
      <c r="BK376" s="214">
        <f>ROUND(I376*H376,2)</f>
        <v>0</v>
      </c>
      <c r="BL376" s="17" t="s">
        <v>121</v>
      </c>
      <c r="BM376" s="213" t="s">
        <v>485</v>
      </c>
    </row>
    <row r="377" s="12" customFormat="1">
      <c r="A377" s="12"/>
      <c r="B377" s="215"/>
      <c r="C377" s="216"/>
      <c r="D377" s="217" t="s">
        <v>123</v>
      </c>
      <c r="E377" s="218" t="s">
        <v>19</v>
      </c>
      <c r="F377" s="219" t="s">
        <v>486</v>
      </c>
      <c r="G377" s="216"/>
      <c r="H377" s="218" t="s">
        <v>19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25" t="s">
        <v>123</v>
      </c>
      <c r="AU377" s="225" t="s">
        <v>81</v>
      </c>
      <c r="AV377" s="12" t="s">
        <v>81</v>
      </c>
      <c r="AW377" s="12" t="s">
        <v>37</v>
      </c>
      <c r="AX377" s="12" t="s">
        <v>76</v>
      </c>
      <c r="AY377" s="225" t="s">
        <v>116</v>
      </c>
    </row>
    <row r="378" s="13" customFormat="1">
      <c r="A378" s="13"/>
      <c r="B378" s="226"/>
      <c r="C378" s="227"/>
      <c r="D378" s="217" t="s">
        <v>123</v>
      </c>
      <c r="E378" s="228" t="s">
        <v>19</v>
      </c>
      <c r="F378" s="229" t="s">
        <v>163</v>
      </c>
      <c r="G378" s="227"/>
      <c r="H378" s="230">
        <v>9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123</v>
      </c>
      <c r="AU378" s="236" t="s">
        <v>81</v>
      </c>
      <c r="AV378" s="13" t="s">
        <v>83</v>
      </c>
      <c r="AW378" s="13" t="s">
        <v>37</v>
      </c>
      <c r="AX378" s="13" t="s">
        <v>76</v>
      </c>
      <c r="AY378" s="236" t="s">
        <v>116</v>
      </c>
    </row>
    <row r="379" s="14" customFormat="1">
      <c r="A379" s="14"/>
      <c r="B379" s="237"/>
      <c r="C379" s="238"/>
      <c r="D379" s="217" t="s">
        <v>123</v>
      </c>
      <c r="E379" s="239" t="s">
        <v>19</v>
      </c>
      <c r="F379" s="240" t="s">
        <v>124</v>
      </c>
      <c r="G379" s="238"/>
      <c r="H379" s="241">
        <v>9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123</v>
      </c>
      <c r="AU379" s="247" t="s">
        <v>81</v>
      </c>
      <c r="AV379" s="14" t="s">
        <v>125</v>
      </c>
      <c r="AW379" s="14" t="s">
        <v>37</v>
      </c>
      <c r="AX379" s="14" t="s">
        <v>81</v>
      </c>
      <c r="AY379" s="247" t="s">
        <v>116</v>
      </c>
    </row>
    <row r="380" s="2" customFormat="1" ht="21.75" customHeight="1">
      <c r="A380" s="38"/>
      <c r="B380" s="39"/>
      <c r="C380" s="202" t="s">
        <v>487</v>
      </c>
      <c r="D380" s="202" t="s">
        <v>117</v>
      </c>
      <c r="E380" s="203" t="s">
        <v>488</v>
      </c>
      <c r="F380" s="204" t="s">
        <v>489</v>
      </c>
      <c r="G380" s="205" t="s">
        <v>152</v>
      </c>
      <c r="H380" s="206">
        <v>9</v>
      </c>
      <c r="I380" s="207"/>
      <c r="J380" s="208">
        <f>ROUND(I380*H380,2)</f>
        <v>0</v>
      </c>
      <c r="K380" s="204" t="s">
        <v>19</v>
      </c>
      <c r="L380" s="44"/>
      <c r="M380" s="209" t="s">
        <v>19</v>
      </c>
      <c r="N380" s="210" t="s">
        <v>47</v>
      </c>
      <c r="O380" s="84"/>
      <c r="P380" s="211">
        <f>O380*H380</f>
        <v>0</v>
      </c>
      <c r="Q380" s="211">
        <v>0.04453</v>
      </c>
      <c r="R380" s="211">
        <f>Q380*H380</f>
        <v>0.40077000000000002</v>
      </c>
      <c r="S380" s="211">
        <v>0</v>
      </c>
      <c r="T380" s="21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3" t="s">
        <v>121</v>
      </c>
      <c r="AT380" s="213" t="s">
        <v>117</v>
      </c>
      <c r="AU380" s="213" t="s">
        <v>81</v>
      </c>
      <c r="AY380" s="17" t="s">
        <v>116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7" t="s">
        <v>81</v>
      </c>
      <c r="BK380" s="214">
        <f>ROUND(I380*H380,2)</f>
        <v>0</v>
      </c>
      <c r="BL380" s="17" t="s">
        <v>121</v>
      </c>
      <c r="BM380" s="213" t="s">
        <v>490</v>
      </c>
    </row>
    <row r="381" s="12" customFormat="1">
      <c r="A381" s="12"/>
      <c r="B381" s="215"/>
      <c r="C381" s="216"/>
      <c r="D381" s="217" t="s">
        <v>123</v>
      </c>
      <c r="E381" s="218" t="s">
        <v>19</v>
      </c>
      <c r="F381" s="219" t="s">
        <v>486</v>
      </c>
      <c r="G381" s="216"/>
      <c r="H381" s="218" t="s">
        <v>19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25" t="s">
        <v>123</v>
      </c>
      <c r="AU381" s="225" t="s">
        <v>81</v>
      </c>
      <c r="AV381" s="12" t="s">
        <v>81</v>
      </c>
      <c r="AW381" s="12" t="s">
        <v>37</v>
      </c>
      <c r="AX381" s="12" t="s">
        <v>76</v>
      </c>
      <c r="AY381" s="225" t="s">
        <v>116</v>
      </c>
    </row>
    <row r="382" s="13" customFormat="1">
      <c r="A382" s="13"/>
      <c r="B382" s="226"/>
      <c r="C382" s="227"/>
      <c r="D382" s="217" t="s">
        <v>123</v>
      </c>
      <c r="E382" s="228" t="s">
        <v>19</v>
      </c>
      <c r="F382" s="229" t="s">
        <v>163</v>
      </c>
      <c r="G382" s="227"/>
      <c r="H382" s="230">
        <v>9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123</v>
      </c>
      <c r="AU382" s="236" t="s">
        <v>81</v>
      </c>
      <c r="AV382" s="13" t="s">
        <v>83</v>
      </c>
      <c r="AW382" s="13" t="s">
        <v>37</v>
      </c>
      <c r="AX382" s="13" t="s">
        <v>76</v>
      </c>
      <c r="AY382" s="236" t="s">
        <v>116</v>
      </c>
    </row>
    <row r="383" s="14" customFormat="1">
      <c r="A383" s="14"/>
      <c r="B383" s="237"/>
      <c r="C383" s="238"/>
      <c r="D383" s="217" t="s">
        <v>123</v>
      </c>
      <c r="E383" s="239" t="s">
        <v>19</v>
      </c>
      <c r="F383" s="240" t="s">
        <v>124</v>
      </c>
      <c r="G383" s="238"/>
      <c r="H383" s="241">
        <v>9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123</v>
      </c>
      <c r="AU383" s="247" t="s">
        <v>81</v>
      </c>
      <c r="AV383" s="14" t="s">
        <v>125</v>
      </c>
      <c r="AW383" s="14" t="s">
        <v>37</v>
      </c>
      <c r="AX383" s="14" t="s">
        <v>81</v>
      </c>
      <c r="AY383" s="247" t="s">
        <v>116</v>
      </c>
    </row>
    <row r="384" s="2" customFormat="1" ht="21.75" customHeight="1">
      <c r="A384" s="38"/>
      <c r="B384" s="39"/>
      <c r="C384" s="202" t="s">
        <v>491</v>
      </c>
      <c r="D384" s="202" t="s">
        <v>117</v>
      </c>
      <c r="E384" s="203" t="s">
        <v>488</v>
      </c>
      <c r="F384" s="204" t="s">
        <v>489</v>
      </c>
      <c r="G384" s="205" t="s">
        <v>152</v>
      </c>
      <c r="H384" s="206">
        <v>1</v>
      </c>
      <c r="I384" s="207"/>
      <c r="J384" s="208">
        <f>ROUND(I384*H384,2)</f>
        <v>0</v>
      </c>
      <c r="K384" s="204" t="s">
        <v>19</v>
      </c>
      <c r="L384" s="44"/>
      <c r="M384" s="209" t="s">
        <v>19</v>
      </c>
      <c r="N384" s="210" t="s">
        <v>47</v>
      </c>
      <c r="O384" s="84"/>
      <c r="P384" s="211">
        <f>O384*H384</f>
        <v>0</v>
      </c>
      <c r="Q384" s="211">
        <v>0.04453</v>
      </c>
      <c r="R384" s="211">
        <f>Q384*H384</f>
        <v>0.04453</v>
      </c>
      <c r="S384" s="211">
        <v>0</v>
      </c>
      <c r="T384" s="21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3" t="s">
        <v>121</v>
      </c>
      <c r="AT384" s="213" t="s">
        <v>117</v>
      </c>
      <c r="AU384" s="213" t="s">
        <v>81</v>
      </c>
      <c r="AY384" s="17" t="s">
        <v>116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7" t="s">
        <v>81</v>
      </c>
      <c r="BK384" s="214">
        <f>ROUND(I384*H384,2)</f>
        <v>0</v>
      </c>
      <c r="BL384" s="17" t="s">
        <v>121</v>
      </c>
      <c r="BM384" s="213" t="s">
        <v>492</v>
      </c>
    </row>
    <row r="385" s="12" customFormat="1">
      <c r="A385" s="12"/>
      <c r="B385" s="215"/>
      <c r="C385" s="216"/>
      <c r="D385" s="217" t="s">
        <v>123</v>
      </c>
      <c r="E385" s="218" t="s">
        <v>19</v>
      </c>
      <c r="F385" s="219" t="s">
        <v>486</v>
      </c>
      <c r="G385" s="216"/>
      <c r="H385" s="218" t="s">
        <v>19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25" t="s">
        <v>123</v>
      </c>
      <c r="AU385" s="225" t="s">
        <v>81</v>
      </c>
      <c r="AV385" s="12" t="s">
        <v>81</v>
      </c>
      <c r="AW385" s="12" t="s">
        <v>37</v>
      </c>
      <c r="AX385" s="12" t="s">
        <v>76</v>
      </c>
      <c r="AY385" s="225" t="s">
        <v>116</v>
      </c>
    </row>
    <row r="386" s="13" customFormat="1">
      <c r="A386" s="13"/>
      <c r="B386" s="226"/>
      <c r="C386" s="227"/>
      <c r="D386" s="217" t="s">
        <v>123</v>
      </c>
      <c r="E386" s="228" t="s">
        <v>19</v>
      </c>
      <c r="F386" s="229" t="s">
        <v>81</v>
      </c>
      <c r="G386" s="227"/>
      <c r="H386" s="230">
        <v>1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123</v>
      </c>
      <c r="AU386" s="236" t="s">
        <v>81</v>
      </c>
      <c r="AV386" s="13" t="s">
        <v>83</v>
      </c>
      <c r="AW386" s="13" t="s">
        <v>37</v>
      </c>
      <c r="AX386" s="13" t="s">
        <v>76</v>
      </c>
      <c r="AY386" s="236" t="s">
        <v>116</v>
      </c>
    </row>
    <row r="387" s="14" customFormat="1">
      <c r="A387" s="14"/>
      <c r="B387" s="237"/>
      <c r="C387" s="238"/>
      <c r="D387" s="217" t="s">
        <v>123</v>
      </c>
      <c r="E387" s="239" t="s">
        <v>19</v>
      </c>
      <c r="F387" s="240" t="s">
        <v>124</v>
      </c>
      <c r="G387" s="238"/>
      <c r="H387" s="241">
        <v>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123</v>
      </c>
      <c r="AU387" s="247" t="s">
        <v>81</v>
      </c>
      <c r="AV387" s="14" t="s">
        <v>125</v>
      </c>
      <c r="AW387" s="14" t="s">
        <v>37</v>
      </c>
      <c r="AX387" s="14" t="s">
        <v>81</v>
      </c>
      <c r="AY387" s="247" t="s">
        <v>116</v>
      </c>
    </row>
    <row r="388" s="2" customFormat="1" ht="16.5" customHeight="1">
      <c r="A388" s="38"/>
      <c r="B388" s="39"/>
      <c r="C388" s="202" t="s">
        <v>493</v>
      </c>
      <c r="D388" s="202" t="s">
        <v>117</v>
      </c>
      <c r="E388" s="203" t="s">
        <v>494</v>
      </c>
      <c r="F388" s="204" t="s">
        <v>495</v>
      </c>
      <c r="G388" s="205" t="s">
        <v>152</v>
      </c>
      <c r="H388" s="206">
        <v>1</v>
      </c>
      <c r="I388" s="207"/>
      <c r="J388" s="208">
        <f>ROUND(I388*H388,2)</f>
        <v>0</v>
      </c>
      <c r="K388" s="204" t="s">
        <v>19</v>
      </c>
      <c r="L388" s="44"/>
      <c r="M388" s="209" t="s">
        <v>19</v>
      </c>
      <c r="N388" s="210" t="s">
        <v>47</v>
      </c>
      <c r="O388" s="84"/>
      <c r="P388" s="211">
        <f>O388*H388</f>
        <v>0</v>
      </c>
      <c r="Q388" s="211">
        <v>0</v>
      </c>
      <c r="R388" s="211">
        <f>Q388*H388</f>
        <v>0</v>
      </c>
      <c r="S388" s="211">
        <v>0</v>
      </c>
      <c r="T388" s="21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3" t="s">
        <v>121</v>
      </c>
      <c r="AT388" s="213" t="s">
        <v>117</v>
      </c>
      <c r="AU388" s="213" t="s">
        <v>81</v>
      </c>
      <c r="AY388" s="17" t="s">
        <v>116</v>
      </c>
      <c r="BE388" s="214">
        <f>IF(N388="základní",J388,0)</f>
        <v>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7" t="s">
        <v>81</v>
      </c>
      <c r="BK388" s="214">
        <f>ROUND(I388*H388,2)</f>
        <v>0</v>
      </c>
      <c r="BL388" s="17" t="s">
        <v>121</v>
      </c>
      <c r="BM388" s="213" t="s">
        <v>496</v>
      </c>
    </row>
    <row r="389" s="12" customFormat="1">
      <c r="A389" s="12"/>
      <c r="B389" s="215"/>
      <c r="C389" s="216"/>
      <c r="D389" s="217" t="s">
        <v>123</v>
      </c>
      <c r="E389" s="218" t="s">
        <v>19</v>
      </c>
      <c r="F389" s="219" t="s">
        <v>486</v>
      </c>
      <c r="G389" s="216"/>
      <c r="H389" s="218" t="s">
        <v>19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25" t="s">
        <v>123</v>
      </c>
      <c r="AU389" s="225" t="s">
        <v>81</v>
      </c>
      <c r="AV389" s="12" t="s">
        <v>81</v>
      </c>
      <c r="AW389" s="12" t="s">
        <v>37</v>
      </c>
      <c r="AX389" s="12" t="s">
        <v>76</v>
      </c>
      <c r="AY389" s="225" t="s">
        <v>116</v>
      </c>
    </row>
    <row r="390" s="13" customFormat="1">
      <c r="A390" s="13"/>
      <c r="B390" s="226"/>
      <c r="C390" s="227"/>
      <c r="D390" s="217" t="s">
        <v>123</v>
      </c>
      <c r="E390" s="228" t="s">
        <v>19</v>
      </c>
      <c r="F390" s="229" t="s">
        <v>81</v>
      </c>
      <c r="G390" s="227"/>
      <c r="H390" s="230">
        <v>1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123</v>
      </c>
      <c r="AU390" s="236" t="s">
        <v>81</v>
      </c>
      <c r="AV390" s="13" t="s">
        <v>83</v>
      </c>
      <c r="AW390" s="13" t="s">
        <v>37</v>
      </c>
      <c r="AX390" s="13" t="s">
        <v>76</v>
      </c>
      <c r="AY390" s="236" t="s">
        <v>116</v>
      </c>
    </row>
    <row r="391" s="14" customFormat="1">
      <c r="A391" s="14"/>
      <c r="B391" s="237"/>
      <c r="C391" s="238"/>
      <c r="D391" s="217" t="s">
        <v>123</v>
      </c>
      <c r="E391" s="239" t="s">
        <v>19</v>
      </c>
      <c r="F391" s="240" t="s">
        <v>124</v>
      </c>
      <c r="G391" s="238"/>
      <c r="H391" s="241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123</v>
      </c>
      <c r="AU391" s="247" t="s">
        <v>81</v>
      </c>
      <c r="AV391" s="14" t="s">
        <v>125</v>
      </c>
      <c r="AW391" s="14" t="s">
        <v>37</v>
      </c>
      <c r="AX391" s="14" t="s">
        <v>81</v>
      </c>
      <c r="AY391" s="247" t="s">
        <v>116</v>
      </c>
    </row>
    <row r="392" s="2" customFormat="1" ht="16.5" customHeight="1">
      <c r="A392" s="38"/>
      <c r="B392" s="39"/>
      <c r="C392" s="202" t="s">
        <v>497</v>
      </c>
      <c r="D392" s="202" t="s">
        <v>117</v>
      </c>
      <c r="E392" s="203" t="s">
        <v>498</v>
      </c>
      <c r="F392" s="204" t="s">
        <v>499</v>
      </c>
      <c r="G392" s="205" t="s">
        <v>152</v>
      </c>
      <c r="H392" s="206">
        <v>8</v>
      </c>
      <c r="I392" s="207"/>
      <c r="J392" s="208">
        <f>ROUND(I392*H392,2)</f>
        <v>0</v>
      </c>
      <c r="K392" s="204" t="s">
        <v>19</v>
      </c>
      <c r="L392" s="44"/>
      <c r="M392" s="209" t="s">
        <v>19</v>
      </c>
      <c r="N392" s="210" t="s">
        <v>47</v>
      </c>
      <c r="O392" s="84"/>
      <c r="P392" s="211">
        <f>O392*H392</f>
        <v>0</v>
      </c>
      <c r="Q392" s="211">
        <v>0</v>
      </c>
      <c r="R392" s="211">
        <f>Q392*H392</f>
        <v>0</v>
      </c>
      <c r="S392" s="211">
        <v>0</v>
      </c>
      <c r="T392" s="21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3" t="s">
        <v>121</v>
      </c>
      <c r="AT392" s="213" t="s">
        <v>117</v>
      </c>
      <c r="AU392" s="213" t="s">
        <v>81</v>
      </c>
      <c r="AY392" s="17" t="s">
        <v>116</v>
      </c>
      <c r="BE392" s="214">
        <f>IF(N392="základní",J392,0)</f>
        <v>0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17" t="s">
        <v>81</v>
      </c>
      <c r="BK392" s="214">
        <f>ROUND(I392*H392,2)</f>
        <v>0</v>
      </c>
      <c r="BL392" s="17" t="s">
        <v>121</v>
      </c>
      <c r="BM392" s="213" t="s">
        <v>500</v>
      </c>
    </row>
    <row r="393" s="12" customFormat="1">
      <c r="A393" s="12"/>
      <c r="B393" s="215"/>
      <c r="C393" s="216"/>
      <c r="D393" s="217" t="s">
        <v>123</v>
      </c>
      <c r="E393" s="218" t="s">
        <v>19</v>
      </c>
      <c r="F393" s="219" t="s">
        <v>310</v>
      </c>
      <c r="G393" s="216"/>
      <c r="H393" s="218" t="s">
        <v>19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25" t="s">
        <v>123</v>
      </c>
      <c r="AU393" s="225" t="s">
        <v>81</v>
      </c>
      <c r="AV393" s="12" t="s">
        <v>81</v>
      </c>
      <c r="AW393" s="12" t="s">
        <v>37</v>
      </c>
      <c r="AX393" s="12" t="s">
        <v>76</v>
      </c>
      <c r="AY393" s="225" t="s">
        <v>116</v>
      </c>
    </row>
    <row r="394" s="13" customFormat="1">
      <c r="A394" s="13"/>
      <c r="B394" s="226"/>
      <c r="C394" s="227"/>
      <c r="D394" s="217" t="s">
        <v>123</v>
      </c>
      <c r="E394" s="228" t="s">
        <v>19</v>
      </c>
      <c r="F394" s="229" t="s">
        <v>156</v>
      </c>
      <c r="G394" s="227"/>
      <c r="H394" s="230">
        <v>8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123</v>
      </c>
      <c r="AU394" s="236" t="s">
        <v>81</v>
      </c>
      <c r="AV394" s="13" t="s">
        <v>83</v>
      </c>
      <c r="AW394" s="13" t="s">
        <v>37</v>
      </c>
      <c r="AX394" s="13" t="s">
        <v>76</v>
      </c>
      <c r="AY394" s="236" t="s">
        <v>116</v>
      </c>
    </row>
    <row r="395" s="14" customFormat="1">
      <c r="A395" s="14"/>
      <c r="B395" s="237"/>
      <c r="C395" s="238"/>
      <c r="D395" s="217" t="s">
        <v>123</v>
      </c>
      <c r="E395" s="239" t="s">
        <v>19</v>
      </c>
      <c r="F395" s="240" t="s">
        <v>124</v>
      </c>
      <c r="G395" s="238"/>
      <c r="H395" s="241">
        <v>8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123</v>
      </c>
      <c r="AU395" s="247" t="s">
        <v>81</v>
      </c>
      <c r="AV395" s="14" t="s">
        <v>125</v>
      </c>
      <c r="AW395" s="14" t="s">
        <v>37</v>
      </c>
      <c r="AX395" s="14" t="s">
        <v>81</v>
      </c>
      <c r="AY395" s="247" t="s">
        <v>116</v>
      </c>
    </row>
    <row r="396" s="2" customFormat="1" ht="16.5" customHeight="1">
      <c r="A396" s="38"/>
      <c r="B396" s="39"/>
      <c r="C396" s="202" t="s">
        <v>501</v>
      </c>
      <c r="D396" s="202" t="s">
        <v>117</v>
      </c>
      <c r="E396" s="203" t="s">
        <v>502</v>
      </c>
      <c r="F396" s="204" t="s">
        <v>412</v>
      </c>
      <c r="G396" s="205" t="s">
        <v>152</v>
      </c>
      <c r="H396" s="206">
        <v>15</v>
      </c>
      <c r="I396" s="207"/>
      <c r="J396" s="208">
        <f>ROUND(I396*H396,2)</f>
        <v>0</v>
      </c>
      <c r="K396" s="204" t="s">
        <v>19</v>
      </c>
      <c r="L396" s="44"/>
      <c r="M396" s="209" t="s">
        <v>19</v>
      </c>
      <c r="N396" s="210" t="s">
        <v>47</v>
      </c>
      <c r="O396" s="84"/>
      <c r="P396" s="211">
        <f>O396*H396</f>
        <v>0</v>
      </c>
      <c r="Q396" s="211">
        <v>0</v>
      </c>
      <c r="R396" s="211">
        <f>Q396*H396</f>
        <v>0</v>
      </c>
      <c r="S396" s="211">
        <v>0</v>
      </c>
      <c r="T396" s="21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3" t="s">
        <v>121</v>
      </c>
      <c r="AT396" s="213" t="s">
        <v>117</v>
      </c>
      <c r="AU396" s="213" t="s">
        <v>81</v>
      </c>
      <c r="AY396" s="17" t="s">
        <v>116</v>
      </c>
      <c r="BE396" s="214">
        <f>IF(N396="základní",J396,0)</f>
        <v>0</v>
      </c>
      <c r="BF396" s="214">
        <f>IF(N396="snížená",J396,0)</f>
        <v>0</v>
      </c>
      <c r="BG396" s="214">
        <f>IF(N396="zákl. přenesená",J396,0)</f>
        <v>0</v>
      </c>
      <c r="BH396" s="214">
        <f>IF(N396="sníž. přenesená",J396,0)</f>
        <v>0</v>
      </c>
      <c r="BI396" s="214">
        <f>IF(N396="nulová",J396,0)</f>
        <v>0</v>
      </c>
      <c r="BJ396" s="17" t="s">
        <v>81</v>
      </c>
      <c r="BK396" s="214">
        <f>ROUND(I396*H396,2)</f>
        <v>0</v>
      </c>
      <c r="BL396" s="17" t="s">
        <v>121</v>
      </c>
      <c r="BM396" s="213" t="s">
        <v>503</v>
      </c>
    </row>
    <row r="397" s="12" customFormat="1">
      <c r="A397" s="12"/>
      <c r="B397" s="215"/>
      <c r="C397" s="216"/>
      <c r="D397" s="217" t="s">
        <v>123</v>
      </c>
      <c r="E397" s="218" t="s">
        <v>19</v>
      </c>
      <c r="F397" s="219" t="s">
        <v>394</v>
      </c>
      <c r="G397" s="216"/>
      <c r="H397" s="218" t="s">
        <v>19</v>
      </c>
      <c r="I397" s="220"/>
      <c r="J397" s="216"/>
      <c r="K397" s="216"/>
      <c r="L397" s="221"/>
      <c r="M397" s="222"/>
      <c r="N397" s="223"/>
      <c r="O397" s="223"/>
      <c r="P397" s="223"/>
      <c r="Q397" s="223"/>
      <c r="R397" s="223"/>
      <c r="S397" s="223"/>
      <c r="T397" s="224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25" t="s">
        <v>123</v>
      </c>
      <c r="AU397" s="225" t="s">
        <v>81</v>
      </c>
      <c r="AV397" s="12" t="s">
        <v>81</v>
      </c>
      <c r="AW397" s="12" t="s">
        <v>37</v>
      </c>
      <c r="AX397" s="12" t="s">
        <v>76</v>
      </c>
      <c r="AY397" s="225" t="s">
        <v>116</v>
      </c>
    </row>
    <row r="398" s="13" customFormat="1">
      <c r="A398" s="13"/>
      <c r="B398" s="226"/>
      <c r="C398" s="227"/>
      <c r="D398" s="217" t="s">
        <v>123</v>
      </c>
      <c r="E398" s="228" t="s">
        <v>19</v>
      </c>
      <c r="F398" s="229" t="s">
        <v>8</v>
      </c>
      <c r="G398" s="227"/>
      <c r="H398" s="230">
        <v>15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123</v>
      </c>
      <c r="AU398" s="236" t="s">
        <v>81</v>
      </c>
      <c r="AV398" s="13" t="s">
        <v>83</v>
      </c>
      <c r="AW398" s="13" t="s">
        <v>37</v>
      </c>
      <c r="AX398" s="13" t="s">
        <v>76</v>
      </c>
      <c r="AY398" s="236" t="s">
        <v>116</v>
      </c>
    </row>
    <row r="399" s="14" customFormat="1">
      <c r="A399" s="14"/>
      <c r="B399" s="237"/>
      <c r="C399" s="238"/>
      <c r="D399" s="217" t="s">
        <v>123</v>
      </c>
      <c r="E399" s="239" t="s">
        <v>19</v>
      </c>
      <c r="F399" s="240" t="s">
        <v>124</v>
      </c>
      <c r="G399" s="238"/>
      <c r="H399" s="241">
        <v>15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123</v>
      </c>
      <c r="AU399" s="247" t="s">
        <v>81</v>
      </c>
      <c r="AV399" s="14" t="s">
        <v>125</v>
      </c>
      <c r="AW399" s="14" t="s">
        <v>37</v>
      </c>
      <c r="AX399" s="14" t="s">
        <v>81</v>
      </c>
      <c r="AY399" s="247" t="s">
        <v>116</v>
      </c>
    </row>
    <row r="400" s="11" customFormat="1" ht="25.92" customHeight="1">
      <c r="A400" s="11"/>
      <c r="B400" s="188"/>
      <c r="C400" s="189"/>
      <c r="D400" s="190" t="s">
        <v>75</v>
      </c>
      <c r="E400" s="191" t="s">
        <v>504</v>
      </c>
      <c r="F400" s="191" t="s">
        <v>505</v>
      </c>
      <c r="G400" s="189"/>
      <c r="H400" s="189"/>
      <c r="I400" s="192"/>
      <c r="J400" s="193">
        <f>BK400</f>
        <v>0</v>
      </c>
      <c r="K400" s="189"/>
      <c r="L400" s="194"/>
      <c r="M400" s="195"/>
      <c r="N400" s="196"/>
      <c r="O400" s="196"/>
      <c r="P400" s="197">
        <f>SUM(P401:P406)</f>
        <v>0</v>
      </c>
      <c r="Q400" s="196"/>
      <c r="R400" s="197">
        <f>SUM(R401:R406)</f>
        <v>6.7939999999999996</v>
      </c>
      <c r="S400" s="196"/>
      <c r="T400" s="198">
        <f>SUM(T401:T406)</f>
        <v>0</v>
      </c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R400" s="199" t="s">
        <v>115</v>
      </c>
      <c r="AT400" s="200" t="s">
        <v>75</v>
      </c>
      <c r="AU400" s="200" t="s">
        <v>76</v>
      </c>
      <c r="AY400" s="199" t="s">
        <v>116</v>
      </c>
      <c r="BK400" s="201">
        <f>SUM(BK401:BK406)</f>
        <v>0</v>
      </c>
    </row>
    <row r="401" s="2" customFormat="1" ht="16.5" customHeight="1">
      <c r="A401" s="38"/>
      <c r="B401" s="39"/>
      <c r="C401" s="248" t="s">
        <v>506</v>
      </c>
      <c r="D401" s="248" t="s">
        <v>507</v>
      </c>
      <c r="E401" s="249" t="s">
        <v>508</v>
      </c>
      <c r="F401" s="250" t="s">
        <v>509</v>
      </c>
      <c r="G401" s="251" t="s">
        <v>181</v>
      </c>
      <c r="H401" s="252">
        <v>6.7939999999999996</v>
      </c>
      <c r="I401" s="253"/>
      <c r="J401" s="254">
        <f>ROUND(I401*H401,2)</f>
        <v>0</v>
      </c>
      <c r="K401" s="250" t="s">
        <v>140</v>
      </c>
      <c r="L401" s="255"/>
      <c r="M401" s="256" t="s">
        <v>19</v>
      </c>
      <c r="N401" s="257" t="s">
        <v>47</v>
      </c>
      <c r="O401" s="84"/>
      <c r="P401" s="211">
        <f>O401*H401</f>
        <v>0</v>
      </c>
      <c r="Q401" s="211">
        <v>1</v>
      </c>
      <c r="R401" s="211">
        <f>Q401*H401</f>
        <v>6.7939999999999996</v>
      </c>
      <c r="S401" s="211">
        <v>0</v>
      </c>
      <c r="T401" s="21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3" t="s">
        <v>510</v>
      </c>
      <c r="AT401" s="213" t="s">
        <v>507</v>
      </c>
      <c r="AU401" s="213" t="s">
        <v>81</v>
      </c>
      <c r="AY401" s="17" t="s">
        <v>116</v>
      </c>
      <c r="BE401" s="214">
        <f>IF(N401="základní",J401,0)</f>
        <v>0</v>
      </c>
      <c r="BF401" s="214">
        <f>IF(N401="snížená",J401,0)</f>
        <v>0</v>
      </c>
      <c r="BG401" s="214">
        <f>IF(N401="zákl. přenesená",J401,0)</f>
        <v>0</v>
      </c>
      <c r="BH401" s="214">
        <f>IF(N401="sníž. přenesená",J401,0)</f>
        <v>0</v>
      </c>
      <c r="BI401" s="214">
        <f>IF(N401="nulová",J401,0)</f>
        <v>0</v>
      </c>
      <c r="BJ401" s="17" t="s">
        <v>81</v>
      </c>
      <c r="BK401" s="214">
        <f>ROUND(I401*H401,2)</f>
        <v>0</v>
      </c>
      <c r="BL401" s="17" t="s">
        <v>510</v>
      </c>
      <c r="BM401" s="213" t="s">
        <v>511</v>
      </c>
    </row>
    <row r="402" s="2" customFormat="1">
      <c r="A402" s="38"/>
      <c r="B402" s="39"/>
      <c r="C402" s="40"/>
      <c r="D402" s="217" t="s">
        <v>512</v>
      </c>
      <c r="E402" s="40"/>
      <c r="F402" s="258" t="s">
        <v>513</v>
      </c>
      <c r="G402" s="40"/>
      <c r="H402" s="40"/>
      <c r="I402" s="130"/>
      <c r="J402" s="40"/>
      <c r="K402" s="40"/>
      <c r="L402" s="44"/>
      <c r="M402" s="259"/>
      <c r="N402" s="260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512</v>
      </c>
      <c r="AU402" s="17" t="s">
        <v>81</v>
      </c>
    </row>
    <row r="403" s="2" customFormat="1" ht="16.5" customHeight="1">
      <c r="A403" s="38"/>
      <c r="B403" s="39"/>
      <c r="C403" s="248" t="s">
        <v>514</v>
      </c>
      <c r="D403" s="248" t="s">
        <v>507</v>
      </c>
      <c r="E403" s="249" t="s">
        <v>515</v>
      </c>
      <c r="F403" s="250" t="s">
        <v>516</v>
      </c>
      <c r="G403" s="251" t="s">
        <v>517</v>
      </c>
      <c r="H403" s="252">
        <v>554</v>
      </c>
      <c r="I403" s="253"/>
      <c r="J403" s="254">
        <f>ROUND(I403*H403,2)</f>
        <v>0</v>
      </c>
      <c r="K403" s="250" t="s">
        <v>19</v>
      </c>
      <c r="L403" s="255"/>
      <c r="M403" s="256" t="s">
        <v>19</v>
      </c>
      <c r="N403" s="257" t="s">
        <v>47</v>
      </c>
      <c r="O403" s="84"/>
      <c r="P403" s="211">
        <f>O403*H403</f>
        <v>0</v>
      </c>
      <c r="Q403" s="211">
        <v>0</v>
      </c>
      <c r="R403" s="211">
        <f>Q403*H403</f>
        <v>0</v>
      </c>
      <c r="S403" s="211">
        <v>0</v>
      </c>
      <c r="T403" s="21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3" t="s">
        <v>510</v>
      </c>
      <c r="AT403" s="213" t="s">
        <v>507</v>
      </c>
      <c r="AU403" s="213" t="s">
        <v>81</v>
      </c>
      <c r="AY403" s="17" t="s">
        <v>116</v>
      </c>
      <c r="BE403" s="214">
        <f>IF(N403="základní",J403,0)</f>
        <v>0</v>
      </c>
      <c r="BF403" s="214">
        <f>IF(N403="snížená",J403,0)</f>
        <v>0</v>
      </c>
      <c r="BG403" s="214">
        <f>IF(N403="zákl. přenesená",J403,0)</f>
        <v>0</v>
      </c>
      <c r="BH403" s="214">
        <f>IF(N403="sníž. přenesená",J403,0)</f>
        <v>0</v>
      </c>
      <c r="BI403" s="214">
        <f>IF(N403="nulová",J403,0)</f>
        <v>0</v>
      </c>
      <c r="BJ403" s="17" t="s">
        <v>81</v>
      </c>
      <c r="BK403" s="214">
        <f>ROUND(I403*H403,2)</f>
        <v>0</v>
      </c>
      <c r="BL403" s="17" t="s">
        <v>510</v>
      </c>
      <c r="BM403" s="213" t="s">
        <v>518</v>
      </c>
    </row>
    <row r="404" s="2" customFormat="1" ht="16.5" customHeight="1">
      <c r="A404" s="38"/>
      <c r="B404" s="39"/>
      <c r="C404" s="248" t="s">
        <v>519</v>
      </c>
      <c r="D404" s="248" t="s">
        <v>507</v>
      </c>
      <c r="E404" s="249" t="s">
        <v>520</v>
      </c>
      <c r="F404" s="250" t="s">
        <v>521</v>
      </c>
      <c r="G404" s="251" t="s">
        <v>522</v>
      </c>
      <c r="H404" s="252">
        <v>23</v>
      </c>
      <c r="I404" s="253"/>
      <c r="J404" s="254">
        <f>ROUND(I404*H404,2)</f>
        <v>0</v>
      </c>
      <c r="K404" s="250" t="s">
        <v>19</v>
      </c>
      <c r="L404" s="255"/>
      <c r="M404" s="256" t="s">
        <v>19</v>
      </c>
      <c r="N404" s="257" t="s">
        <v>47</v>
      </c>
      <c r="O404" s="84"/>
      <c r="P404" s="211">
        <f>O404*H404</f>
        <v>0</v>
      </c>
      <c r="Q404" s="211">
        <v>0</v>
      </c>
      <c r="R404" s="211">
        <f>Q404*H404</f>
        <v>0</v>
      </c>
      <c r="S404" s="211">
        <v>0</v>
      </c>
      <c r="T404" s="21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3" t="s">
        <v>510</v>
      </c>
      <c r="AT404" s="213" t="s">
        <v>507</v>
      </c>
      <c r="AU404" s="213" t="s">
        <v>81</v>
      </c>
      <c r="AY404" s="17" t="s">
        <v>116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17" t="s">
        <v>81</v>
      </c>
      <c r="BK404" s="214">
        <f>ROUND(I404*H404,2)</f>
        <v>0</v>
      </c>
      <c r="BL404" s="17" t="s">
        <v>510</v>
      </c>
      <c r="BM404" s="213" t="s">
        <v>523</v>
      </c>
    </row>
    <row r="405" s="2" customFormat="1" ht="16.5" customHeight="1">
      <c r="A405" s="38"/>
      <c r="B405" s="39"/>
      <c r="C405" s="248" t="s">
        <v>524</v>
      </c>
      <c r="D405" s="248" t="s">
        <v>507</v>
      </c>
      <c r="E405" s="249" t="s">
        <v>525</v>
      </c>
      <c r="F405" s="250" t="s">
        <v>526</v>
      </c>
      <c r="G405" s="251" t="s">
        <v>522</v>
      </c>
      <c r="H405" s="252">
        <v>83</v>
      </c>
      <c r="I405" s="253"/>
      <c r="J405" s="254">
        <f>ROUND(I405*H405,2)</f>
        <v>0</v>
      </c>
      <c r="K405" s="250" t="s">
        <v>19</v>
      </c>
      <c r="L405" s="255"/>
      <c r="M405" s="256" t="s">
        <v>19</v>
      </c>
      <c r="N405" s="257" t="s">
        <v>47</v>
      </c>
      <c r="O405" s="84"/>
      <c r="P405" s="211">
        <f>O405*H405</f>
        <v>0</v>
      </c>
      <c r="Q405" s="211">
        <v>0</v>
      </c>
      <c r="R405" s="211">
        <f>Q405*H405</f>
        <v>0</v>
      </c>
      <c r="S405" s="211">
        <v>0</v>
      </c>
      <c r="T405" s="21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3" t="s">
        <v>510</v>
      </c>
      <c r="AT405" s="213" t="s">
        <v>507</v>
      </c>
      <c r="AU405" s="213" t="s">
        <v>81</v>
      </c>
      <c r="AY405" s="17" t="s">
        <v>116</v>
      </c>
      <c r="BE405" s="214">
        <f>IF(N405="základní",J405,0)</f>
        <v>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7" t="s">
        <v>81</v>
      </c>
      <c r="BK405" s="214">
        <f>ROUND(I405*H405,2)</f>
        <v>0</v>
      </c>
      <c r="BL405" s="17" t="s">
        <v>510</v>
      </c>
      <c r="BM405" s="213" t="s">
        <v>527</v>
      </c>
    </row>
    <row r="406" s="2" customFormat="1" ht="16.5" customHeight="1">
      <c r="A406" s="38"/>
      <c r="B406" s="39"/>
      <c r="C406" s="248" t="s">
        <v>528</v>
      </c>
      <c r="D406" s="248" t="s">
        <v>507</v>
      </c>
      <c r="E406" s="249" t="s">
        <v>529</v>
      </c>
      <c r="F406" s="250" t="s">
        <v>530</v>
      </c>
      <c r="G406" s="251" t="s">
        <v>522</v>
      </c>
      <c r="H406" s="252">
        <v>4776</v>
      </c>
      <c r="I406" s="253"/>
      <c r="J406" s="254">
        <f>ROUND(I406*H406,2)</f>
        <v>0</v>
      </c>
      <c r="K406" s="250" t="s">
        <v>19</v>
      </c>
      <c r="L406" s="255"/>
      <c r="M406" s="256" t="s">
        <v>19</v>
      </c>
      <c r="N406" s="257" t="s">
        <v>47</v>
      </c>
      <c r="O406" s="84"/>
      <c r="P406" s="211">
        <f>O406*H406</f>
        <v>0</v>
      </c>
      <c r="Q406" s="211">
        <v>0</v>
      </c>
      <c r="R406" s="211">
        <f>Q406*H406</f>
        <v>0</v>
      </c>
      <c r="S406" s="211">
        <v>0</v>
      </c>
      <c r="T406" s="21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3" t="s">
        <v>510</v>
      </c>
      <c r="AT406" s="213" t="s">
        <v>507</v>
      </c>
      <c r="AU406" s="213" t="s">
        <v>81</v>
      </c>
      <c r="AY406" s="17" t="s">
        <v>116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7" t="s">
        <v>81</v>
      </c>
      <c r="BK406" s="214">
        <f>ROUND(I406*H406,2)</f>
        <v>0</v>
      </c>
      <c r="BL406" s="17" t="s">
        <v>510</v>
      </c>
      <c r="BM406" s="213" t="s">
        <v>531</v>
      </c>
    </row>
    <row r="407" s="11" customFormat="1" ht="25.92" customHeight="1">
      <c r="A407" s="11"/>
      <c r="B407" s="188"/>
      <c r="C407" s="189"/>
      <c r="D407" s="190" t="s">
        <v>75</v>
      </c>
      <c r="E407" s="191" t="s">
        <v>532</v>
      </c>
      <c r="F407" s="191" t="s">
        <v>533</v>
      </c>
      <c r="G407" s="189"/>
      <c r="H407" s="189"/>
      <c r="I407" s="192"/>
      <c r="J407" s="193">
        <f>BK407</f>
        <v>0</v>
      </c>
      <c r="K407" s="189"/>
      <c r="L407" s="194"/>
      <c r="M407" s="195"/>
      <c r="N407" s="196"/>
      <c r="O407" s="196"/>
      <c r="P407" s="197">
        <f>SUM(P408:P485)</f>
        <v>0</v>
      </c>
      <c r="Q407" s="196"/>
      <c r="R407" s="197">
        <f>SUM(R408:R485)</f>
        <v>299.56</v>
      </c>
      <c r="S407" s="196"/>
      <c r="T407" s="198">
        <f>SUM(T408:T485)</f>
        <v>0</v>
      </c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R407" s="199" t="s">
        <v>115</v>
      </c>
      <c r="AT407" s="200" t="s">
        <v>75</v>
      </c>
      <c r="AU407" s="200" t="s">
        <v>76</v>
      </c>
      <c r="AY407" s="199" t="s">
        <v>116</v>
      </c>
      <c r="BK407" s="201">
        <f>SUM(BK408:BK485)</f>
        <v>0</v>
      </c>
    </row>
    <row r="408" s="2" customFormat="1" ht="16.5" customHeight="1">
      <c r="A408" s="38"/>
      <c r="B408" s="39"/>
      <c r="C408" s="248" t="s">
        <v>534</v>
      </c>
      <c r="D408" s="248" t="s">
        <v>507</v>
      </c>
      <c r="E408" s="249" t="s">
        <v>535</v>
      </c>
      <c r="F408" s="250" t="s">
        <v>536</v>
      </c>
      <c r="G408" s="251" t="s">
        <v>181</v>
      </c>
      <c r="H408" s="252">
        <v>1220.941</v>
      </c>
      <c r="I408" s="253"/>
      <c r="J408" s="254">
        <f>ROUND(I408*H408,2)</f>
        <v>0</v>
      </c>
      <c r="K408" s="250" t="s">
        <v>19</v>
      </c>
      <c r="L408" s="255"/>
      <c r="M408" s="256" t="s">
        <v>19</v>
      </c>
      <c r="N408" s="257" t="s">
        <v>47</v>
      </c>
      <c r="O408" s="84"/>
      <c r="P408" s="211">
        <f>O408*H408</f>
        <v>0</v>
      </c>
      <c r="Q408" s="211">
        <v>0</v>
      </c>
      <c r="R408" s="211">
        <f>Q408*H408</f>
        <v>0</v>
      </c>
      <c r="S408" s="211">
        <v>0</v>
      </c>
      <c r="T408" s="212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3" t="s">
        <v>537</v>
      </c>
      <c r="AT408" s="213" t="s">
        <v>507</v>
      </c>
      <c r="AU408" s="213" t="s">
        <v>81</v>
      </c>
      <c r="AY408" s="17" t="s">
        <v>116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7" t="s">
        <v>81</v>
      </c>
      <c r="BK408" s="214">
        <f>ROUND(I408*H408,2)</f>
        <v>0</v>
      </c>
      <c r="BL408" s="17" t="s">
        <v>121</v>
      </c>
      <c r="BM408" s="213" t="s">
        <v>538</v>
      </c>
    </row>
    <row r="409" s="2" customFormat="1" ht="16.5" customHeight="1">
      <c r="A409" s="38"/>
      <c r="B409" s="39"/>
      <c r="C409" s="248" t="s">
        <v>539</v>
      </c>
      <c r="D409" s="248" t="s">
        <v>507</v>
      </c>
      <c r="E409" s="249" t="s">
        <v>540</v>
      </c>
      <c r="F409" s="250" t="s">
        <v>541</v>
      </c>
      <c r="G409" s="251" t="s">
        <v>449</v>
      </c>
      <c r="H409" s="252">
        <v>101.479</v>
      </c>
      <c r="I409" s="253"/>
      <c r="J409" s="254">
        <f>ROUND(I409*H409,2)</f>
        <v>0</v>
      </c>
      <c r="K409" s="250" t="s">
        <v>19</v>
      </c>
      <c r="L409" s="255"/>
      <c r="M409" s="256" t="s">
        <v>19</v>
      </c>
      <c r="N409" s="257" t="s">
        <v>47</v>
      </c>
      <c r="O409" s="84"/>
      <c r="P409" s="211">
        <f>O409*H409</f>
        <v>0</v>
      </c>
      <c r="Q409" s="211">
        <v>0</v>
      </c>
      <c r="R409" s="211">
        <f>Q409*H409</f>
        <v>0</v>
      </c>
      <c r="S409" s="211">
        <v>0</v>
      </c>
      <c r="T409" s="212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3" t="s">
        <v>537</v>
      </c>
      <c r="AT409" s="213" t="s">
        <v>507</v>
      </c>
      <c r="AU409" s="213" t="s">
        <v>81</v>
      </c>
      <c r="AY409" s="17" t="s">
        <v>116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17" t="s">
        <v>81</v>
      </c>
      <c r="BK409" s="214">
        <f>ROUND(I409*H409,2)</f>
        <v>0</v>
      </c>
      <c r="BL409" s="17" t="s">
        <v>121</v>
      </c>
      <c r="BM409" s="213" t="s">
        <v>542</v>
      </c>
    </row>
    <row r="410" s="2" customFormat="1" ht="16.5" customHeight="1">
      <c r="A410" s="38"/>
      <c r="B410" s="39"/>
      <c r="C410" s="248" t="s">
        <v>543</v>
      </c>
      <c r="D410" s="248" t="s">
        <v>507</v>
      </c>
      <c r="E410" s="249" t="s">
        <v>544</v>
      </c>
      <c r="F410" s="250" t="s">
        <v>545</v>
      </c>
      <c r="G410" s="251" t="s">
        <v>449</v>
      </c>
      <c r="H410" s="252">
        <v>0.59399999999999997</v>
      </c>
      <c r="I410" s="253"/>
      <c r="J410" s="254">
        <f>ROUND(I410*H410,2)</f>
        <v>0</v>
      </c>
      <c r="K410" s="250" t="s">
        <v>19</v>
      </c>
      <c r="L410" s="255"/>
      <c r="M410" s="256" t="s">
        <v>19</v>
      </c>
      <c r="N410" s="257" t="s">
        <v>47</v>
      </c>
      <c r="O410" s="84"/>
      <c r="P410" s="211">
        <f>O410*H410</f>
        <v>0</v>
      </c>
      <c r="Q410" s="211">
        <v>0</v>
      </c>
      <c r="R410" s="211">
        <f>Q410*H410</f>
        <v>0</v>
      </c>
      <c r="S410" s="211">
        <v>0</v>
      </c>
      <c r="T410" s="21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3" t="s">
        <v>537</v>
      </c>
      <c r="AT410" s="213" t="s">
        <v>507</v>
      </c>
      <c r="AU410" s="213" t="s">
        <v>81</v>
      </c>
      <c r="AY410" s="17" t="s">
        <v>116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7" t="s">
        <v>81</v>
      </c>
      <c r="BK410" s="214">
        <f>ROUND(I410*H410,2)</f>
        <v>0</v>
      </c>
      <c r="BL410" s="17" t="s">
        <v>121</v>
      </c>
      <c r="BM410" s="213" t="s">
        <v>546</v>
      </c>
    </row>
    <row r="411" s="2" customFormat="1" ht="16.5" customHeight="1">
      <c r="A411" s="38"/>
      <c r="B411" s="39"/>
      <c r="C411" s="248" t="s">
        <v>547</v>
      </c>
      <c r="D411" s="248" t="s">
        <v>507</v>
      </c>
      <c r="E411" s="249" t="s">
        <v>548</v>
      </c>
      <c r="F411" s="250" t="s">
        <v>549</v>
      </c>
      <c r="G411" s="251" t="s">
        <v>550</v>
      </c>
      <c r="H411" s="252">
        <v>955</v>
      </c>
      <c r="I411" s="253"/>
      <c r="J411" s="254">
        <f>ROUND(I411*H411,2)</f>
        <v>0</v>
      </c>
      <c r="K411" s="250" t="s">
        <v>19</v>
      </c>
      <c r="L411" s="255"/>
      <c r="M411" s="256" t="s">
        <v>19</v>
      </c>
      <c r="N411" s="257" t="s">
        <v>47</v>
      </c>
      <c r="O411" s="84"/>
      <c r="P411" s="211">
        <f>O411*H411</f>
        <v>0</v>
      </c>
      <c r="Q411" s="211">
        <v>0</v>
      </c>
      <c r="R411" s="211">
        <f>Q411*H411</f>
        <v>0</v>
      </c>
      <c r="S411" s="211">
        <v>0</v>
      </c>
      <c r="T411" s="212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3" t="s">
        <v>537</v>
      </c>
      <c r="AT411" s="213" t="s">
        <v>507</v>
      </c>
      <c r="AU411" s="213" t="s">
        <v>81</v>
      </c>
      <c r="AY411" s="17" t="s">
        <v>116</v>
      </c>
      <c r="BE411" s="214">
        <f>IF(N411="základní",J411,0)</f>
        <v>0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17" t="s">
        <v>81</v>
      </c>
      <c r="BK411" s="214">
        <f>ROUND(I411*H411,2)</f>
        <v>0</v>
      </c>
      <c r="BL411" s="17" t="s">
        <v>121</v>
      </c>
      <c r="BM411" s="213" t="s">
        <v>551</v>
      </c>
    </row>
    <row r="412" s="2" customFormat="1" ht="16.5" customHeight="1">
      <c r="A412" s="38"/>
      <c r="B412" s="39"/>
      <c r="C412" s="248" t="s">
        <v>552</v>
      </c>
      <c r="D412" s="248" t="s">
        <v>507</v>
      </c>
      <c r="E412" s="249" t="s">
        <v>438</v>
      </c>
      <c r="F412" s="250" t="s">
        <v>553</v>
      </c>
      <c r="G412" s="251" t="s">
        <v>449</v>
      </c>
      <c r="H412" s="252">
        <v>34.210000000000001</v>
      </c>
      <c r="I412" s="253"/>
      <c r="J412" s="254">
        <f>ROUND(I412*H412,2)</f>
        <v>0</v>
      </c>
      <c r="K412" s="250" t="s">
        <v>19</v>
      </c>
      <c r="L412" s="255"/>
      <c r="M412" s="256" t="s">
        <v>19</v>
      </c>
      <c r="N412" s="257" t="s">
        <v>47</v>
      </c>
      <c r="O412" s="84"/>
      <c r="P412" s="211">
        <f>O412*H412</f>
        <v>0</v>
      </c>
      <c r="Q412" s="211">
        <v>0</v>
      </c>
      <c r="R412" s="211">
        <f>Q412*H412</f>
        <v>0</v>
      </c>
      <c r="S412" s="211">
        <v>0</v>
      </c>
      <c r="T412" s="212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3" t="s">
        <v>537</v>
      </c>
      <c r="AT412" s="213" t="s">
        <v>507</v>
      </c>
      <c r="AU412" s="213" t="s">
        <v>81</v>
      </c>
      <c r="AY412" s="17" t="s">
        <v>116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7" t="s">
        <v>81</v>
      </c>
      <c r="BK412" s="214">
        <f>ROUND(I412*H412,2)</f>
        <v>0</v>
      </c>
      <c r="BL412" s="17" t="s">
        <v>121</v>
      </c>
      <c r="BM412" s="213" t="s">
        <v>554</v>
      </c>
    </row>
    <row r="413" s="2" customFormat="1" ht="16.5" customHeight="1">
      <c r="A413" s="38"/>
      <c r="B413" s="39"/>
      <c r="C413" s="248" t="s">
        <v>555</v>
      </c>
      <c r="D413" s="248" t="s">
        <v>507</v>
      </c>
      <c r="E413" s="249" t="s">
        <v>556</v>
      </c>
      <c r="F413" s="250" t="s">
        <v>557</v>
      </c>
      <c r="G413" s="251" t="s">
        <v>550</v>
      </c>
      <c r="H413" s="252">
        <v>9</v>
      </c>
      <c r="I413" s="253"/>
      <c r="J413" s="254">
        <f>ROUND(I413*H413,2)</f>
        <v>0</v>
      </c>
      <c r="K413" s="250" t="s">
        <v>19</v>
      </c>
      <c r="L413" s="255"/>
      <c r="M413" s="256" t="s">
        <v>19</v>
      </c>
      <c r="N413" s="257" t="s">
        <v>47</v>
      </c>
      <c r="O413" s="84"/>
      <c r="P413" s="211">
        <f>O413*H413</f>
        <v>0</v>
      </c>
      <c r="Q413" s="211">
        <v>0</v>
      </c>
      <c r="R413" s="211">
        <f>Q413*H413</f>
        <v>0</v>
      </c>
      <c r="S413" s="211">
        <v>0</v>
      </c>
      <c r="T413" s="212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3" t="s">
        <v>537</v>
      </c>
      <c r="AT413" s="213" t="s">
        <v>507</v>
      </c>
      <c r="AU413" s="213" t="s">
        <v>81</v>
      </c>
      <c r="AY413" s="17" t="s">
        <v>116</v>
      </c>
      <c r="BE413" s="214">
        <f>IF(N413="základní",J413,0)</f>
        <v>0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17" t="s">
        <v>81</v>
      </c>
      <c r="BK413" s="214">
        <f>ROUND(I413*H413,2)</f>
        <v>0</v>
      </c>
      <c r="BL413" s="17" t="s">
        <v>121</v>
      </c>
      <c r="BM413" s="213" t="s">
        <v>558</v>
      </c>
    </row>
    <row r="414" s="2" customFormat="1" ht="16.5" customHeight="1">
      <c r="A414" s="38"/>
      <c r="B414" s="39"/>
      <c r="C414" s="248" t="s">
        <v>559</v>
      </c>
      <c r="D414" s="248" t="s">
        <v>507</v>
      </c>
      <c r="E414" s="249" t="s">
        <v>560</v>
      </c>
      <c r="F414" s="250" t="s">
        <v>561</v>
      </c>
      <c r="G414" s="251" t="s">
        <v>550</v>
      </c>
      <c r="H414" s="252">
        <v>460</v>
      </c>
      <c r="I414" s="253"/>
      <c r="J414" s="254">
        <f>ROUND(I414*H414,2)</f>
        <v>0</v>
      </c>
      <c r="K414" s="250" t="s">
        <v>19</v>
      </c>
      <c r="L414" s="255"/>
      <c r="M414" s="256" t="s">
        <v>19</v>
      </c>
      <c r="N414" s="257" t="s">
        <v>47</v>
      </c>
      <c r="O414" s="84"/>
      <c r="P414" s="211">
        <f>O414*H414</f>
        <v>0</v>
      </c>
      <c r="Q414" s="211">
        <v>0</v>
      </c>
      <c r="R414" s="211">
        <f>Q414*H414</f>
        <v>0</v>
      </c>
      <c r="S414" s="211">
        <v>0</v>
      </c>
      <c r="T414" s="21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3" t="s">
        <v>537</v>
      </c>
      <c r="AT414" s="213" t="s">
        <v>507</v>
      </c>
      <c r="AU414" s="213" t="s">
        <v>81</v>
      </c>
      <c r="AY414" s="17" t="s">
        <v>116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7" t="s">
        <v>81</v>
      </c>
      <c r="BK414" s="214">
        <f>ROUND(I414*H414,2)</f>
        <v>0</v>
      </c>
      <c r="BL414" s="17" t="s">
        <v>121</v>
      </c>
      <c r="BM414" s="213" t="s">
        <v>562</v>
      </c>
    </row>
    <row r="415" s="2" customFormat="1" ht="16.5" customHeight="1">
      <c r="A415" s="38"/>
      <c r="B415" s="39"/>
      <c r="C415" s="248" t="s">
        <v>563</v>
      </c>
      <c r="D415" s="248" t="s">
        <v>507</v>
      </c>
      <c r="E415" s="249" t="s">
        <v>564</v>
      </c>
      <c r="F415" s="250" t="s">
        <v>561</v>
      </c>
      <c r="G415" s="251" t="s">
        <v>550</v>
      </c>
      <c r="H415" s="252">
        <v>182</v>
      </c>
      <c r="I415" s="253"/>
      <c r="J415" s="254">
        <f>ROUND(I415*H415,2)</f>
        <v>0</v>
      </c>
      <c r="K415" s="250" t="s">
        <v>19</v>
      </c>
      <c r="L415" s="255"/>
      <c r="M415" s="256" t="s">
        <v>19</v>
      </c>
      <c r="N415" s="257" t="s">
        <v>47</v>
      </c>
      <c r="O415" s="84"/>
      <c r="P415" s="211">
        <f>O415*H415</f>
        <v>0</v>
      </c>
      <c r="Q415" s="211">
        <v>0</v>
      </c>
      <c r="R415" s="211">
        <f>Q415*H415</f>
        <v>0</v>
      </c>
      <c r="S415" s="211">
        <v>0</v>
      </c>
      <c r="T415" s="212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3" t="s">
        <v>537</v>
      </c>
      <c r="AT415" s="213" t="s">
        <v>507</v>
      </c>
      <c r="AU415" s="213" t="s">
        <v>81</v>
      </c>
      <c r="AY415" s="17" t="s">
        <v>116</v>
      </c>
      <c r="BE415" s="214">
        <f>IF(N415="základní",J415,0)</f>
        <v>0</v>
      </c>
      <c r="BF415" s="214">
        <f>IF(N415="snížená",J415,0)</f>
        <v>0</v>
      </c>
      <c r="BG415" s="214">
        <f>IF(N415="zákl. přenesená",J415,0)</f>
        <v>0</v>
      </c>
      <c r="BH415" s="214">
        <f>IF(N415="sníž. přenesená",J415,0)</f>
        <v>0</v>
      </c>
      <c r="BI415" s="214">
        <f>IF(N415="nulová",J415,0)</f>
        <v>0</v>
      </c>
      <c r="BJ415" s="17" t="s">
        <v>81</v>
      </c>
      <c r="BK415" s="214">
        <f>ROUND(I415*H415,2)</f>
        <v>0</v>
      </c>
      <c r="BL415" s="17" t="s">
        <v>121</v>
      </c>
      <c r="BM415" s="213" t="s">
        <v>565</v>
      </c>
    </row>
    <row r="416" s="2" customFormat="1" ht="16.5" customHeight="1">
      <c r="A416" s="38"/>
      <c r="B416" s="39"/>
      <c r="C416" s="248" t="s">
        <v>566</v>
      </c>
      <c r="D416" s="248" t="s">
        <v>507</v>
      </c>
      <c r="E416" s="249" t="s">
        <v>567</v>
      </c>
      <c r="F416" s="250" t="s">
        <v>568</v>
      </c>
      <c r="G416" s="251" t="s">
        <v>550</v>
      </c>
      <c r="H416" s="252">
        <v>2</v>
      </c>
      <c r="I416" s="253"/>
      <c r="J416" s="254">
        <f>ROUND(I416*H416,2)</f>
        <v>0</v>
      </c>
      <c r="K416" s="250" t="s">
        <v>19</v>
      </c>
      <c r="L416" s="255"/>
      <c r="M416" s="256" t="s">
        <v>19</v>
      </c>
      <c r="N416" s="257" t="s">
        <v>47</v>
      </c>
      <c r="O416" s="84"/>
      <c r="P416" s="211">
        <f>O416*H416</f>
        <v>0</v>
      </c>
      <c r="Q416" s="211">
        <v>0</v>
      </c>
      <c r="R416" s="211">
        <f>Q416*H416</f>
        <v>0</v>
      </c>
      <c r="S416" s="211">
        <v>0</v>
      </c>
      <c r="T416" s="212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3" t="s">
        <v>537</v>
      </c>
      <c r="AT416" s="213" t="s">
        <v>507</v>
      </c>
      <c r="AU416" s="213" t="s">
        <v>81</v>
      </c>
      <c r="AY416" s="17" t="s">
        <v>116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7" t="s">
        <v>81</v>
      </c>
      <c r="BK416" s="214">
        <f>ROUND(I416*H416,2)</f>
        <v>0</v>
      </c>
      <c r="BL416" s="17" t="s">
        <v>121</v>
      </c>
      <c r="BM416" s="213" t="s">
        <v>569</v>
      </c>
    </row>
    <row r="417" s="2" customFormat="1" ht="16.5" customHeight="1">
      <c r="A417" s="38"/>
      <c r="B417" s="39"/>
      <c r="C417" s="248" t="s">
        <v>570</v>
      </c>
      <c r="D417" s="248" t="s">
        <v>507</v>
      </c>
      <c r="E417" s="249" t="s">
        <v>571</v>
      </c>
      <c r="F417" s="250" t="s">
        <v>568</v>
      </c>
      <c r="G417" s="251" t="s">
        <v>550</v>
      </c>
      <c r="H417" s="252">
        <v>3</v>
      </c>
      <c r="I417" s="253"/>
      <c r="J417" s="254">
        <f>ROUND(I417*H417,2)</f>
        <v>0</v>
      </c>
      <c r="K417" s="250" t="s">
        <v>19</v>
      </c>
      <c r="L417" s="255"/>
      <c r="M417" s="256" t="s">
        <v>19</v>
      </c>
      <c r="N417" s="257" t="s">
        <v>47</v>
      </c>
      <c r="O417" s="84"/>
      <c r="P417" s="211">
        <f>O417*H417</f>
        <v>0</v>
      </c>
      <c r="Q417" s="211">
        <v>0</v>
      </c>
      <c r="R417" s="211">
        <f>Q417*H417</f>
        <v>0</v>
      </c>
      <c r="S417" s="211">
        <v>0</v>
      </c>
      <c r="T417" s="21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3" t="s">
        <v>537</v>
      </c>
      <c r="AT417" s="213" t="s">
        <v>507</v>
      </c>
      <c r="AU417" s="213" t="s">
        <v>81</v>
      </c>
      <c r="AY417" s="17" t="s">
        <v>116</v>
      </c>
      <c r="BE417" s="214">
        <f>IF(N417="základní",J417,0)</f>
        <v>0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17" t="s">
        <v>81</v>
      </c>
      <c r="BK417" s="214">
        <f>ROUND(I417*H417,2)</f>
        <v>0</v>
      </c>
      <c r="BL417" s="17" t="s">
        <v>121</v>
      </c>
      <c r="BM417" s="213" t="s">
        <v>572</v>
      </c>
    </row>
    <row r="418" s="2" customFormat="1" ht="16.5" customHeight="1">
      <c r="A418" s="38"/>
      <c r="B418" s="39"/>
      <c r="C418" s="248" t="s">
        <v>573</v>
      </c>
      <c r="D418" s="248" t="s">
        <v>507</v>
      </c>
      <c r="E418" s="249" t="s">
        <v>574</v>
      </c>
      <c r="F418" s="250" t="s">
        <v>575</v>
      </c>
      <c r="G418" s="251" t="s">
        <v>550</v>
      </c>
      <c r="H418" s="252">
        <v>213</v>
      </c>
      <c r="I418" s="253"/>
      <c r="J418" s="254">
        <f>ROUND(I418*H418,2)</f>
        <v>0</v>
      </c>
      <c r="K418" s="250" t="s">
        <v>19</v>
      </c>
      <c r="L418" s="255"/>
      <c r="M418" s="256" t="s">
        <v>19</v>
      </c>
      <c r="N418" s="257" t="s">
        <v>47</v>
      </c>
      <c r="O418" s="84"/>
      <c r="P418" s="211">
        <f>O418*H418</f>
        <v>0</v>
      </c>
      <c r="Q418" s="211">
        <v>0</v>
      </c>
      <c r="R418" s="211">
        <f>Q418*H418</f>
        <v>0</v>
      </c>
      <c r="S418" s="211">
        <v>0</v>
      </c>
      <c r="T418" s="21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13" t="s">
        <v>537</v>
      </c>
      <c r="AT418" s="213" t="s">
        <v>507</v>
      </c>
      <c r="AU418" s="213" t="s">
        <v>81</v>
      </c>
      <c r="AY418" s="17" t="s">
        <v>116</v>
      </c>
      <c r="BE418" s="214">
        <f>IF(N418="základní",J418,0)</f>
        <v>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17" t="s">
        <v>81</v>
      </c>
      <c r="BK418" s="214">
        <f>ROUND(I418*H418,2)</f>
        <v>0</v>
      </c>
      <c r="BL418" s="17" t="s">
        <v>121</v>
      </c>
      <c r="BM418" s="213" t="s">
        <v>576</v>
      </c>
    </row>
    <row r="419" s="2" customFormat="1" ht="16.5" customHeight="1">
      <c r="A419" s="38"/>
      <c r="B419" s="39"/>
      <c r="C419" s="248" t="s">
        <v>577</v>
      </c>
      <c r="D419" s="248" t="s">
        <v>507</v>
      </c>
      <c r="E419" s="249" t="s">
        <v>578</v>
      </c>
      <c r="F419" s="250" t="s">
        <v>579</v>
      </c>
      <c r="G419" s="251" t="s">
        <v>550</v>
      </c>
      <c r="H419" s="252">
        <v>381</v>
      </c>
      <c r="I419" s="253"/>
      <c r="J419" s="254">
        <f>ROUND(I419*H419,2)</f>
        <v>0</v>
      </c>
      <c r="K419" s="250" t="s">
        <v>19</v>
      </c>
      <c r="L419" s="255"/>
      <c r="M419" s="256" t="s">
        <v>19</v>
      </c>
      <c r="N419" s="257" t="s">
        <v>47</v>
      </c>
      <c r="O419" s="84"/>
      <c r="P419" s="211">
        <f>O419*H419</f>
        <v>0</v>
      </c>
      <c r="Q419" s="211">
        <v>0</v>
      </c>
      <c r="R419" s="211">
        <f>Q419*H419</f>
        <v>0</v>
      </c>
      <c r="S419" s="211">
        <v>0</v>
      </c>
      <c r="T419" s="21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3" t="s">
        <v>537</v>
      </c>
      <c r="AT419" s="213" t="s">
        <v>507</v>
      </c>
      <c r="AU419" s="213" t="s">
        <v>81</v>
      </c>
      <c r="AY419" s="17" t="s">
        <v>116</v>
      </c>
      <c r="BE419" s="214">
        <f>IF(N419="základní",J419,0)</f>
        <v>0</v>
      </c>
      <c r="BF419" s="214">
        <f>IF(N419="snížená",J419,0)</f>
        <v>0</v>
      </c>
      <c r="BG419" s="214">
        <f>IF(N419="zákl. přenesená",J419,0)</f>
        <v>0</v>
      </c>
      <c r="BH419" s="214">
        <f>IF(N419="sníž. přenesená",J419,0)</f>
        <v>0</v>
      </c>
      <c r="BI419" s="214">
        <f>IF(N419="nulová",J419,0)</f>
        <v>0</v>
      </c>
      <c r="BJ419" s="17" t="s">
        <v>81</v>
      </c>
      <c r="BK419" s="214">
        <f>ROUND(I419*H419,2)</f>
        <v>0</v>
      </c>
      <c r="BL419" s="17" t="s">
        <v>121</v>
      </c>
      <c r="BM419" s="213" t="s">
        <v>580</v>
      </c>
    </row>
    <row r="420" s="2" customFormat="1" ht="16.5" customHeight="1">
      <c r="A420" s="38"/>
      <c r="B420" s="39"/>
      <c r="C420" s="248" t="s">
        <v>581</v>
      </c>
      <c r="D420" s="248" t="s">
        <v>507</v>
      </c>
      <c r="E420" s="249" t="s">
        <v>582</v>
      </c>
      <c r="F420" s="250" t="s">
        <v>579</v>
      </c>
      <c r="G420" s="251" t="s">
        <v>550</v>
      </c>
      <c r="H420" s="252">
        <v>1910</v>
      </c>
      <c r="I420" s="253"/>
      <c r="J420" s="254">
        <f>ROUND(I420*H420,2)</f>
        <v>0</v>
      </c>
      <c r="K420" s="250" t="s">
        <v>19</v>
      </c>
      <c r="L420" s="255"/>
      <c r="M420" s="256" t="s">
        <v>19</v>
      </c>
      <c r="N420" s="257" t="s">
        <v>47</v>
      </c>
      <c r="O420" s="84"/>
      <c r="P420" s="211">
        <f>O420*H420</f>
        <v>0</v>
      </c>
      <c r="Q420" s="211">
        <v>0</v>
      </c>
      <c r="R420" s="211">
        <f>Q420*H420</f>
        <v>0</v>
      </c>
      <c r="S420" s="211">
        <v>0</v>
      </c>
      <c r="T420" s="21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3" t="s">
        <v>537</v>
      </c>
      <c r="AT420" s="213" t="s">
        <v>507</v>
      </c>
      <c r="AU420" s="213" t="s">
        <v>81</v>
      </c>
      <c r="AY420" s="17" t="s">
        <v>116</v>
      </c>
      <c r="BE420" s="214">
        <f>IF(N420="základní",J420,0)</f>
        <v>0</v>
      </c>
      <c r="BF420" s="214">
        <f>IF(N420="snížená",J420,0)</f>
        <v>0</v>
      </c>
      <c r="BG420" s="214">
        <f>IF(N420="zákl. přenesená",J420,0)</f>
        <v>0</v>
      </c>
      <c r="BH420" s="214">
        <f>IF(N420="sníž. přenesená",J420,0)</f>
        <v>0</v>
      </c>
      <c r="BI420" s="214">
        <f>IF(N420="nulová",J420,0)</f>
        <v>0</v>
      </c>
      <c r="BJ420" s="17" t="s">
        <v>81</v>
      </c>
      <c r="BK420" s="214">
        <f>ROUND(I420*H420,2)</f>
        <v>0</v>
      </c>
      <c r="BL420" s="17" t="s">
        <v>121</v>
      </c>
      <c r="BM420" s="213" t="s">
        <v>583</v>
      </c>
    </row>
    <row r="421" s="2" customFormat="1" ht="16.5" customHeight="1">
      <c r="A421" s="38"/>
      <c r="B421" s="39"/>
      <c r="C421" s="248" t="s">
        <v>584</v>
      </c>
      <c r="D421" s="248" t="s">
        <v>507</v>
      </c>
      <c r="E421" s="249" t="s">
        <v>585</v>
      </c>
      <c r="F421" s="250" t="s">
        <v>579</v>
      </c>
      <c r="G421" s="251" t="s">
        <v>550</v>
      </c>
      <c r="H421" s="252">
        <v>3</v>
      </c>
      <c r="I421" s="253"/>
      <c r="J421" s="254">
        <f>ROUND(I421*H421,2)</f>
        <v>0</v>
      </c>
      <c r="K421" s="250" t="s">
        <v>19</v>
      </c>
      <c r="L421" s="255"/>
      <c r="M421" s="256" t="s">
        <v>19</v>
      </c>
      <c r="N421" s="257" t="s">
        <v>47</v>
      </c>
      <c r="O421" s="84"/>
      <c r="P421" s="211">
        <f>O421*H421</f>
        <v>0</v>
      </c>
      <c r="Q421" s="211">
        <v>0</v>
      </c>
      <c r="R421" s="211">
        <f>Q421*H421</f>
        <v>0</v>
      </c>
      <c r="S421" s="211">
        <v>0</v>
      </c>
      <c r="T421" s="21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13" t="s">
        <v>537</v>
      </c>
      <c r="AT421" s="213" t="s">
        <v>507</v>
      </c>
      <c r="AU421" s="213" t="s">
        <v>81</v>
      </c>
      <c r="AY421" s="17" t="s">
        <v>116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7" t="s">
        <v>81</v>
      </c>
      <c r="BK421" s="214">
        <f>ROUND(I421*H421,2)</f>
        <v>0</v>
      </c>
      <c r="BL421" s="17" t="s">
        <v>121</v>
      </c>
      <c r="BM421" s="213" t="s">
        <v>586</v>
      </c>
    </row>
    <row r="422" s="2" customFormat="1" ht="16.5" customHeight="1">
      <c r="A422" s="38"/>
      <c r="B422" s="39"/>
      <c r="C422" s="248" t="s">
        <v>587</v>
      </c>
      <c r="D422" s="248" t="s">
        <v>507</v>
      </c>
      <c r="E422" s="249" t="s">
        <v>588</v>
      </c>
      <c r="F422" s="250" t="s">
        <v>589</v>
      </c>
      <c r="G422" s="251" t="s">
        <v>550</v>
      </c>
      <c r="H422" s="252">
        <v>594</v>
      </c>
      <c r="I422" s="253"/>
      <c r="J422" s="254">
        <f>ROUND(I422*H422,2)</f>
        <v>0</v>
      </c>
      <c r="K422" s="250" t="s">
        <v>19</v>
      </c>
      <c r="L422" s="255"/>
      <c r="M422" s="256" t="s">
        <v>19</v>
      </c>
      <c r="N422" s="257" t="s">
        <v>47</v>
      </c>
      <c r="O422" s="84"/>
      <c r="P422" s="211">
        <f>O422*H422</f>
        <v>0</v>
      </c>
      <c r="Q422" s="211">
        <v>0</v>
      </c>
      <c r="R422" s="211">
        <f>Q422*H422</f>
        <v>0</v>
      </c>
      <c r="S422" s="211">
        <v>0</v>
      </c>
      <c r="T422" s="21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3" t="s">
        <v>537</v>
      </c>
      <c r="AT422" s="213" t="s">
        <v>507</v>
      </c>
      <c r="AU422" s="213" t="s">
        <v>81</v>
      </c>
      <c r="AY422" s="17" t="s">
        <v>116</v>
      </c>
      <c r="BE422" s="214">
        <f>IF(N422="základní",J422,0)</f>
        <v>0</v>
      </c>
      <c r="BF422" s="214">
        <f>IF(N422="snížená",J422,0)</f>
        <v>0</v>
      </c>
      <c r="BG422" s="214">
        <f>IF(N422="zákl. přenesená",J422,0)</f>
        <v>0</v>
      </c>
      <c r="BH422" s="214">
        <f>IF(N422="sníž. přenesená",J422,0)</f>
        <v>0</v>
      </c>
      <c r="BI422" s="214">
        <f>IF(N422="nulová",J422,0)</f>
        <v>0</v>
      </c>
      <c r="BJ422" s="17" t="s">
        <v>81</v>
      </c>
      <c r="BK422" s="214">
        <f>ROUND(I422*H422,2)</f>
        <v>0</v>
      </c>
      <c r="BL422" s="17" t="s">
        <v>121</v>
      </c>
      <c r="BM422" s="213" t="s">
        <v>590</v>
      </c>
    </row>
    <row r="423" s="2" customFormat="1" ht="16.5" customHeight="1">
      <c r="A423" s="38"/>
      <c r="B423" s="39"/>
      <c r="C423" s="248" t="s">
        <v>591</v>
      </c>
      <c r="D423" s="248" t="s">
        <v>507</v>
      </c>
      <c r="E423" s="249" t="s">
        <v>592</v>
      </c>
      <c r="F423" s="250" t="s">
        <v>593</v>
      </c>
      <c r="G423" s="251" t="s">
        <v>550</v>
      </c>
      <c r="H423" s="252">
        <v>192</v>
      </c>
      <c r="I423" s="253"/>
      <c r="J423" s="254">
        <f>ROUND(I423*H423,2)</f>
        <v>0</v>
      </c>
      <c r="K423" s="250" t="s">
        <v>19</v>
      </c>
      <c r="L423" s="255"/>
      <c r="M423" s="256" t="s">
        <v>19</v>
      </c>
      <c r="N423" s="257" t="s">
        <v>47</v>
      </c>
      <c r="O423" s="84"/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3" t="s">
        <v>537</v>
      </c>
      <c r="AT423" s="213" t="s">
        <v>507</v>
      </c>
      <c r="AU423" s="213" t="s">
        <v>81</v>
      </c>
      <c r="AY423" s="17" t="s">
        <v>116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7" t="s">
        <v>81</v>
      </c>
      <c r="BK423" s="214">
        <f>ROUND(I423*H423,2)</f>
        <v>0</v>
      </c>
      <c r="BL423" s="17" t="s">
        <v>121</v>
      </c>
      <c r="BM423" s="213" t="s">
        <v>594</v>
      </c>
    </row>
    <row r="424" s="2" customFormat="1" ht="16.5" customHeight="1">
      <c r="A424" s="38"/>
      <c r="B424" s="39"/>
      <c r="C424" s="248" t="s">
        <v>595</v>
      </c>
      <c r="D424" s="248" t="s">
        <v>507</v>
      </c>
      <c r="E424" s="249" t="s">
        <v>596</v>
      </c>
      <c r="F424" s="250" t="s">
        <v>597</v>
      </c>
      <c r="G424" s="251" t="s">
        <v>550</v>
      </c>
      <c r="H424" s="252">
        <v>6</v>
      </c>
      <c r="I424" s="253"/>
      <c r="J424" s="254">
        <f>ROUND(I424*H424,2)</f>
        <v>0</v>
      </c>
      <c r="K424" s="250" t="s">
        <v>19</v>
      </c>
      <c r="L424" s="255"/>
      <c r="M424" s="256" t="s">
        <v>19</v>
      </c>
      <c r="N424" s="257" t="s">
        <v>47</v>
      </c>
      <c r="O424" s="84"/>
      <c r="P424" s="211">
        <f>O424*H424</f>
        <v>0</v>
      </c>
      <c r="Q424" s="211">
        <v>0</v>
      </c>
      <c r="R424" s="211">
        <f>Q424*H424</f>
        <v>0</v>
      </c>
      <c r="S424" s="211">
        <v>0</v>
      </c>
      <c r="T424" s="21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3" t="s">
        <v>537</v>
      </c>
      <c r="AT424" s="213" t="s">
        <v>507</v>
      </c>
      <c r="AU424" s="213" t="s">
        <v>81</v>
      </c>
      <c r="AY424" s="17" t="s">
        <v>116</v>
      </c>
      <c r="BE424" s="214">
        <f>IF(N424="základní",J424,0)</f>
        <v>0</v>
      </c>
      <c r="BF424" s="214">
        <f>IF(N424="snížená",J424,0)</f>
        <v>0</v>
      </c>
      <c r="BG424" s="214">
        <f>IF(N424="zákl. přenesená",J424,0)</f>
        <v>0</v>
      </c>
      <c r="BH424" s="214">
        <f>IF(N424="sníž. přenesená",J424,0)</f>
        <v>0</v>
      </c>
      <c r="BI424" s="214">
        <f>IF(N424="nulová",J424,0)</f>
        <v>0</v>
      </c>
      <c r="BJ424" s="17" t="s">
        <v>81</v>
      </c>
      <c r="BK424" s="214">
        <f>ROUND(I424*H424,2)</f>
        <v>0</v>
      </c>
      <c r="BL424" s="17" t="s">
        <v>121</v>
      </c>
      <c r="BM424" s="213" t="s">
        <v>598</v>
      </c>
    </row>
    <row r="425" s="2" customFormat="1" ht="16.5" customHeight="1">
      <c r="A425" s="38"/>
      <c r="B425" s="39"/>
      <c r="C425" s="248" t="s">
        <v>599</v>
      </c>
      <c r="D425" s="248" t="s">
        <v>507</v>
      </c>
      <c r="E425" s="249" t="s">
        <v>600</v>
      </c>
      <c r="F425" s="250" t="s">
        <v>601</v>
      </c>
      <c r="G425" s="251" t="s">
        <v>550</v>
      </c>
      <c r="H425" s="252">
        <v>1910</v>
      </c>
      <c r="I425" s="253"/>
      <c r="J425" s="254">
        <f>ROUND(I425*H425,2)</f>
        <v>0</v>
      </c>
      <c r="K425" s="250" t="s">
        <v>19</v>
      </c>
      <c r="L425" s="255"/>
      <c r="M425" s="256" t="s">
        <v>19</v>
      </c>
      <c r="N425" s="257" t="s">
        <v>47</v>
      </c>
      <c r="O425" s="84"/>
      <c r="P425" s="211">
        <f>O425*H425</f>
        <v>0</v>
      </c>
      <c r="Q425" s="211">
        <v>0</v>
      </c>
      <c r="R425" s="211">
        <f>Q425*H425</f>
        <v>0</v>
      </c>
      <c r="S425" s="211">
        <v>0</v>
      </c>
      <c r="T425" s="21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3" t="s">
        <v>537</v>
      </c>
      <c r="AT425" s="213" t="s">
        <v>507</v>
      </c>
      <c r="AU425" s="213" t="s">
        <v>81</v>
      </c>
      <c r="AY425" s="17" t="s">
        <v>116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7" t="s">
        <v>81</v>
      </c>
      <c r="BK425" s="214">
        <f>ROUND(I425*H425,2)</f>
        <v>0</v>
      </c>
      <c r="BL425" s="17" t="s">
        <v>121</v>
      </c>
      <c r="BM425" s="213" t="s">
        <v>602</v>
      </c>
    </row>
    <row r="426" s="2" customFormat="1" ht="16.5" customHeight="1">
      <c r="A426" s="38"/>
      <c r="B426" s="39"/>
      <c r="C426" s="248" t="s">
        <v>603</v>
      </c>
      <c r="D426" s="248" t="s">
        <v>507</v>
      </c>
      <c r="E426" s="249" t="s">
        <v>604</v>
      </c>
      <c r="F426" s="250" t="s">
        <v>605</v>
      </c>
      <c r="G426" s="251" t="s">
        <v>550</v>
      </c>
      <c r="H426" s="252">
        <v>1910</v>
      </c>
      <c r="I426" s="253"/>
      <c r="J426" s="254">
        <f>ROUND(I426*H426,2)</f>
        <v>0</v>
      </c>
      <c r="K426" s="250" t="s">
        <v>19</v>
      </c>
      <c r="L426" s="255"/>
      <c r="M426" s="256" t="s">
        <v>19</v>
      </c>
      <c r="N426" s="257" t="s">
        <v>47</v>
      </c>
      <c r="O426" s="84"/>
      <c r="P426" s="211">
        <f>O426*H426</f>
        <v>0</v>
      </c>
      <c r="Q426" s="211">
        <v>0</v>
      </c>
      <c r="R426" s="211">
        <f>Q426*H426</f>
        <v>0</v>
      </c>
      <c r="S426" s="211">
        <v>0</v>
      </c>
      <c r="T426" s="21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3" t="s">
        <v>537</v>
      </c>
      <c r="AT426" s="213" t="s">
        <v>507</v>
      </c>
      <c r="AU426" s="213" t="s">
        <v>81</v>
      </c>
      <c r="AY426" s="17" t="s">
        <v>116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17" t="s">
        <v>81</v>
      </c>
      <c r="BK426" s="214">
        <f>ROUND(I426*H426,2)</f>
        <v>0</v>
      </c>
      <c r="BL426" s="17" t="s">
        <v>121</v>
      </c>
      <c r="BM426" s="213" t="s">
        <v>606</v>
      </c>
    </row>
    <row r="427" s="2" customFormat="1" ht="16.5" customHeight="1">
      <c r="A427" s="38"/>
      <c r="B427" s="39"/>
      <c r="C427" s="248" t="s">
        <v>607</v>
      </c>
      <c r="D427" s="248" t="s">
        <v>507</v>
      </c>
      <c r="E427" s="249" t="s">
        <v>608</v>
      </c>
      <c r="F427" s="250" t="s">
        <v>561</v>
      </c>
      <c r="G427" s="251" t="s">
        <v>550</v>
      </c>
      <c r="H427" s="252">
        <v>1</v>
      </c>
      <c r="I427" s="253"/>
      <c r="J427" s="254">
        <f>ROUND(I427*H427,2)</f>
        <v>0</v>
      </c>
      <c r="K427" s="250" t="s">
        <v>19</v>
      </c>
      <c r="L427" s="255"/>
      <c r="M427" s="256" t="s">
        <v>19</v>
      </c>
      <c r="N427" s="257" t="s">
        <v>47</v>
      </c>
      <c r="O427" s="84"/>
      <c r="P427" s="211">
        <f>O427*H427</f>
        <v>0</v>
      </c>
      <c r="Q427" s="211">
        <v>0</v>
      </c>
      <c r="R427" s="211">
        <f>Q427*H427</f>
        <v>0</v>
      </c>
      <c r="S427" s="211">
        <v>0</v>
      </c>
      <c r="T427" s="21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3" t="s">
        <v>537</v>
      </c>
      <c r="AT427" s="213" t="s">
        <v>507</v>
      </c>
      <c r="AU427" s="213" t="s">
        <v>81</v>
      </c>
      <c r="AY427" s="17" t="s">
        <v>116</v>
      </c>
      <c r="BE427" s="214">
        <f>IF(N427="základní",J427,0)</f>
        <v>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17" t="s">
        <v>81</v>
      </c>
      <c r="BK427" s="214">
        <f>ROUND(I427*H427,2)</f>
        <v>0</v>
      </c>
      <c r="BL427" s="17" t="s">
        <v>121</v>
      </c>
      <c r="BM427" s="213" t="s">
        <v>609</v>
      </c>
    </row>
    <row r="428" s="2" customFormat="1" ht="16.5" customHeight="1">
      <c r="A428" s="38"/>
      <c r="B428" s="39"/>
      <c r="C428" s="248" t="s">
        <v>610</v>
      </c>
      <c r="D428" s="248" t="s">
        <v>507</v>
      </c>
      <c r="E428" s="249" t="s">
        <v>611</v>
      </c>
      <c r="F428" s="250" t="s">
        <v>612</v>
      </c>
      <c r="G428" s="251" t="s">
        <v>550</v>
      </c>
      <c r="H428" s="252">
        <v>444</v>
      </c>
      <c r="I428" s="253"/>
      <c r="J428" s="254">
        <f>ROUND(I428*H428,2)</f>
        <v>0</v>
      </c>
      <c r="K428" s="250" t="s">
        <v>19</v>
      </c>
      <c r="L428" s="255"/>
      <c r="M428" s="256" t="s">
        <v>19</v>
      </c>
      <c r="N428" s="257" t="s">
        <v>47</v>
      </c>
      <c r="O428" s="84"/>
      <c r="P428" s="211">
        <f>O428*H428</f>
        <v>0</v>
      </c>
      <c r="Q428" s="211">
        <v>0</v>
      </c>
      <c r="R428" s="211">
        <f>Q428*H428</f>
        <v>0</v>
      </c>
      <c r="S428" s="211">
        <v>0</v>
      </c>
      <c r="T428" s="212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3" t="s">
        <v>537</v>
      </c>
      <c r="AT428" s="213" t="s">
        <v>507</v>
      </c>
      <c r="AU428" s="213" t="s">
        <v>81</v>
      </c>
      <c r="AY428" s="17" t="s">
        <v>116</v>
      </c>
      <c r="BE428" s="214">
        <f>IF(N428="základní",J428,0)</f>
        <v>0</v>
      </c>
      <c r="BF428" s="214">
        <f>IF(N428="snížená",J428,0)</f>
        <v>0</v>
      </c>
      <c r="BG428" s="214">
        <f>IF(N428="zákl. přenesená",J428,0)</f>
        <v>0</v>
      </c>
      <c r="BH428" s="214">
        <f>IF(N428="sníž. přenesená",J428,0)</f>
        <v>0</v>
      </c>
      <c r="BI428" s="214">
        <f>IF(N428="nulová",J428,0)</f>
        <v>0</v>
      </c>
      <c r="BJ428" s="17" t="s">
        <v>81</v>
      </c>
      <c r="BK428" s="214">
        <f>ROUND(I428*H428,2)</f>
        <v>0</v>
      </c>
      <c r="BL428" s="17" t="s">
        <v>121</v>
      </c>
      <c r="BM428" s="213" t="s">
        <v>613</v>
      </c>
    </row>
    <row r="429" s="2" customFormat="1" ht="16.5" customHeight="1">
      <c r="A429" s="38"/>
      <c r="B429" s="39"/>
      <c r="C429" s="248" t="s">
        <v>614</v>
      </c>
      <c r="D429" s="248" t="s">
        <v>507</v>
      </c>
      <c r="E429" s="249" t="s">
        <v>615</v>
      </c>
      <c r="F429" s="250" t="s">
        <v>616</v>
      </c>
      <c r="G429" s="251" t="s">
        <v>550</v>
      </c>
      <c r="H429" s="252">
        <v>16</v>
      </c>
      <c r="I429" s="253"/>
      <c r="J429" s="254">
        <f>ROUND(I429*H429,2)</f>
        <v>0</v>
      </c>
      <c r="K429" s="250" t="s">
        <v>19</v>
      </c>
      <c r="L429" s="255"/>
      <c r="M429" s="256" t="s">
        <v>19</v>
      </c>
      <c r="N429" s="257" t="s">
        <v>47</v>
      </c>
      <c r="O429" s="84"/>
      <c r="P429" s="211">
        <f>O429*H429</f>
        <v>0</v>
      </c>
      <c r="Q429" s="211">
        <v>0</v>
      </c>
      <c r="R429" s="211">
        <f>Q429*H429</f>
        <v>0</v>
      </c>
      <c r="S429" s="211">
        <v>0</v>
      </c>
      <c r="T429" s="21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3" t="s">
        <v>537</v>
      </c>
      <c r="AT429" s="213" t="s">
        <v>507</v>
      </c>
      <c r="AU429" s="213" t="s">
        <v>81</v>
      </c>
      <c r="AY429" s="17" t="s">
        <v>116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7" t="s">
        <v>81</v>
      </c>
      <c r="BK429" s="214">
        <f>ROUND(I429*H429,2)</f>
        <v>0</v>
      </c>
      <c r="BL429" s="17" t="s">
        <v>121</v>
      </c>
      <c r="BM429" s="213" t="s">
        <v>617</v>
      </c>
    </row>
    <row r="430" s="2" customFormat="1" ht="16.5" customHeight="1">
      <c r="A430" s="38"/>
      <c r="B430" s="39"/>
      <c r="C430" s="248" t="s">
        <v>618</v>
      </c>
      <c r="D430" s="248" t="s">
        <v>507</v>
      </c>
      <c r="E430" s="249" t="s">
        <v>619</v>
      </c>
      <c r="F430" s="250" t="s">
        <v>620</v>
      </c>
      <c r="G430" s="251" t="s">
        <v>550</v>
      </c>
      <c r="H430" s="252">
        <v>348</v>
      </c>
      <c r="I430" s="253"/>
      <c r="J430" s="254">
        <f>ROUND(I430*H430,2)</f>
        <v>0</v>
      </c>
      <c r="K430" s="250" t="s">
        <v>19</v>
      </c>
      <c r="L430" s="255"/>
      <c r="M430" s="256" t="s">
        <v>19</v>
      </c>
      <c r="N430" s="257" t="s">
        <v>47</v>
      </c>
      <c r="O430" s="84"/>
      <c r="P430" s="211">
        <f>O430*H430</f>
        <v>0</v>
      </c>
      <c r="Q430" s="211">
        <v>0</v>
      </c>
      <c r="R430" s="211">
        <f>Q430*H430</f>
        <v>0</v>
      </c>
      <c r="S430" s="211">
        <v>0</v>
      </c>
      <c r="T430" s="21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3" t="s">
        <v>537</v>
      </c>
      <c r="AT430" s="213" t="s">
        <v>507</v>
      </c>
      <c r="AU430" s="213" t="s">
        <v>81</v>
      </c>
      <c r="AY430" s="17" t="s">
        <v>116</v>
      </c>
      <c r="BE430" s="214">
        <f>IF(N430="základní",J430,0)</f>
        <v>0</v>
      </c>
      <c r="BF430" s="214">
        <f>IF(N430="snížená",J430,0)</f>
        <v>0</v>
      </c>
      <c r="BG430" s="214">
        <f>IF(N430="zákl. přenesená",J430,0)</f>
        <v>0</v>
      </c>
      <c r="BH430" s="214">
        <f>IF(N430="sníž. přenesená",J430,0)</f>
        <v>0</v>
      </c>
      <c r="BI430" s="214">
        <f>IF(N430="nulová",J430,0)</f>
        <v>0</v>
      </c>
      <c r="BJ430" s="17" t="s">
        <v>81</v>
      </c>
      <c r="BK430" s="214">
        <f>ROUND(I430*H430,2)</f>
        <v>0</v>
      </c>
      <c r="BL430" s="17" t="s">
        <v>121</v>
      </c>
      <c r="BM430" s="213" t="s">
        <v>621</v>
      </c>
    </row>
    <row r="431" s="2" customFormat="1" ht="16.5" customHeight="1">
      <c r="A431" s="38"/>
      <c r="B431" s="39"/>
      <c r="C431" s="248" t="s">
        <v>622</v>
      </c>
      <c r="D431" s="248" t="s">
        <v>507</v>
      </c>
      <c r="E431" s="249" t="s">
        <v>623</v>
      </c>
      <c r="F431" s="250" t="s">
        <v>624</v>
      </c>
      <c r="G431" s="251" t="s">
        <v>550</v>
      </c>
      <c r="H431" s="252">
        <v>13</v>
      </c>
      <c r="I431" s="253"/>
      <c r="J431" s="254">
        <f>ROUND(I431*H431,2)</f>
        <v>0</v>
      </c>
      <c r="K431" s="250" t="s">
        <v>19</v>
      </c>
      <c r="L431" s="255"/>
      <c r="M431" s="256" t="s">
        <v>19</v>
      </c>
      <c r="N431" s="257" t="s">
        <v>47</v>
      </c>
      <c r="O431" s="84"/>
      <c r="P431" s="211">
        <f>O431*H431</f>
        <v>0</v>
      </c>
      <c r="Q431" s="211">
        <v>0</v>
      </c>
      <c r="R431" s="211">
        <f>Q431*H431</f>
        <v>0</v>
      </c>
      <c r="S431" s="211">
        <v>0</v>
      </c>
      <c r="T431" s="212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3" t="s">
        <v>537</v>
      </c>
      <c r="AT431" s="213" t="s">
        <v>507</v>
      </c>
      <c r="AU431" s="213" t="s">
        <v>81</v>
      </c>
      <c r="AY431" s="17" t="s">
        <v>116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7" t="s">
        <v>81</v>
      </c>
      <c r="BK431" s="214">
        <f>ROUND(I431*H431,2)</f>
        <v>0</v>
      </c>
      <c r="BL431" s="17" t="s">
        <v>121</v>
      </c>
      <c r="BM431" s="213" t="s">
        <v>625</v>
      </c>
    </row>
    <row r="432" s="2" customFormat="1" ht="16.5" customHeight="1">
      <c r="A432" s="38"/>
      <c r="B432" s="39"/>
      <c r="C432" s="248" t="s">
        <v>626</v>
      </c>
      <c r="D432" s="248" t="s">
        <v>507</v>
      </c>
      <c r="E432" s="249" t="s">
        <v>627</v>
      </c>
      <c r="F432" s="250" t="s">
        <v>628</v>
      </c>
      <c r="G432" s="251" t="s">
        <v>550</v>
      </c>
      <c r="H432" s="252">
        <v>90</v>
      </c>
      <c r="I432" s="253"/>
      <c r="J432" s="254">
        <f>ROUND(I432*H432,2)</f>
        <v>0</v>
      </c>
      <c r="K432" s="250" t="s">
        <v>19</v>
      </c>
      <c r="L432" s="255"/>
      <c r="M432" s="256" t="s">
        <v>19</v>
      </c>
      <c r="N432" s="257" t="s">
        <v>47</v>
      </c>
      <c r="O432" s="84"/>
      <c r="P432" s="211">
        <f>O432*H432</f>
        <v>0</v>
      </c>
      <c r="Q432" s="211">
        <v>0</v>
      </c>
      <c r="R432" s="211">
        <f>Q432*H432</f>
        <v>0</v>
      </c>
      <c r="S432" s="211">
        <v>0</v>
      </c>
      <c r="T432" s="21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13" t="s">
        <v>537</v>
      </c>
      <c r="AT432" s="213" t="s">
        <v>507</v>
      </c>
      <c r="AU432" s="213" t="s">
        <v>81</v>
      </c>
      <c r="AY432" s="17" t="s">
        <v>116</v>
      </c>
      <c r="BE432" s="214">
        <f>IF(N432="základní",J432,0)</f>
        <v>0</v>
      </c>
      <c r="BF432" s="214">
        <f>IF(N432="snížená",J432,0)</f>
        <v>0</v>
      </c>
      <c r="BG432" s="214">
        <f>IF(N432="zákl. přenesená",J432,0)</f>
        <v>0</v>
      </c>
      <c r="BH432" s="214">
        <f>IF(N432="sníž. přenesená",J432,0)</f>
        <v>0</v>
      </c>
      <c r="BI432" s="214">
        <f>IF(N432="nulová",J432,0)</f>
        <v>0</v>
      </c>
      <c r="BJ432" s="17" t="s">
        <v>81</v>
      </c>
      <c r="BK432" s="214">
        <f>ROUND(I432*H432,2)</f>
        <v>0</v>
      </c>
      <c r="BL432" s="17" t="s">
        <v>121</v>
      </c>
      <c r="BM432" s="213" t="s">
        <v>629</v>
      </c>
    </row>
    <row r="433" s="2" customFormat="1" ht="16.5" customHeight="1">
      <c r="A433" s="38"/>
      <c r="B433" s="39"/>
      <c r="C433" s="248" t="s">
        <v>630</v>
      </c>
      <c r="D433" s="248" t="s">
        <v>507</v>
      </c>
      <c r="E433" s="249" t="s">
        <v>631</v>
      </c>
      <c r="F433" s="250" t="s">
        <v>632</v>
      </c>
      <c r="G433" s="251" t="s">
        <v>550</v>
      </c>
      <c r="H433" s="252">
        <v>9</v>
      </c>
      <c r="I433" s="253"/>
      <c r="J433" s="254">
        <f>ROUND(I433*H433,2)</f>
        <v>0</v>
      </c>
      <c r="K433" s="250" t="s">
        <v>19</v>
      </c>
      <c r="L433" s="255"/>
      <c r="M433" s="256" t="s">
        <v>19</v>
      </c>
      <c r="N433" s="257" t="s">
        <v>47</v>
      </c>
      <c r="O433" s="84"/>
      <c r="P433" s="211">
        <f>O433*H433</f>
        <v>0</v>
      </c>
      <c r="Q433" s="211">
        <v>0</v>
      </c>
      <c r="R433" s="211">
        <f>Q433*H433</f>
        <v>0</v>
      </c>
      <c r="S433" s="211">
        <v>0</v>
      </c>
      <c r="T433" s="212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3" t="s">
        <v>537</v>
      </c>
      <c r="AT433" s="213" t="s">
        <v>507</v>
      </c>
      <c r="AU433" s="213" t="s">
        <v>81</v>
      </c>
      <c r="AY433" s="17" t="s">
        <v>116</v>
      </c>
      <c r="BE433" s="214">
        <f>IF(N433="základní",J433,0)</f>
        <v>0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17" t="s">
        <v>81</v>
      </c>
      <c r="BK433" s="214">
        <f>ROUND(I433*H433,2)</f>
        <v>0</v>
      </c>
      <c r="BL433" s="17" t="s">
        <v>121</v>
      </c>
      <c r="BM433" s="213" t="s">
        <v>633</v>
      </c>
    </row>
    <row r="434" s="2" customFormat="1" ht="16.5" customHeight="1">
      <c r="A434" s="38"/>
      <c r="B434" s="39"/>
      <c r="C434" s="248" t="s">
        <v>634</v>
      </c>
      <c r="D434" s="248" t="s">
        <v>507</v>
      </c>
      <c r="E434" s="249" t="s">
        <v>635</v>
      </c>
      <c r="F434" s="250" t="s">
        <v>632</v>
      </c>
      <c r="G434" s="251" t="s">
        <v>550</v>
      </c>
      <c r="H434" s="252">
        <v>9</v>
      </c>
      <c r="I434" s="253"/>
      <c r="J434" s="254">
        <f>ROUND(I434*H434,2)</f>
        <v>0</v>
      </c>
      <c r="K434" s="250" t="s">
        <v>19</v>
      </c>
      <c r="L434" s="255"/>
      <c r="M434" s="256" t="s">
        <v>19</v>
      </c>
      <c r="N434" s="257" t="s">
        <v>47</v>
      </c>
      <c r="O434" s="84"/>
      <c r="P434" s="211">
        <f>O434*H434</f>
        <v>0</v>
      </c>
      <c r="Q434" s="211">
        <v>0</v>
      </c>
      <c r="R434" s="211">
        <f>Q434*H434</f>
        <v>0</v>
      </c>
      <c r="S434" s="211">
        <v>0</v>
      </c>
      <c r="T434" s="21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3" t="s">
        <v>537</v>
      </c>
      <c r="AT434" s="213" t="s">
        <v>507</v>
      </c>
      <c r="AU434" s="213" t="s">
        <v>81</v>
      </c>
      <c r="AY434" s="17" t="s">
        <v>116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17" t="s">
        <v>81</v>
      </c>
      <c r="BK434" s="214">
        <f>ROUND(I434*H434,2)</f>
        <v>0</v>
      </c>
      <c r="BL434" s="17" t="s">
        <v>121</v>
      </c>
      <c r="BM434" s="213" t="s">
        <v>636</v>
      </c>
    </row>
    <row r="435" s="2" customFormat="1" ht="16.5" customHeight="1">
      <c r="A435" s="38"/>
      <c r="B435" s="39"/>
      <c r="C435" s="248" t="s">
        <v>637</v>
      </c>
      <c r="D435" s="248" t="s">
        <v>507</v>
      </c>
      <c r="E435" s="249" t="s">
        <v>638</v>
      </c>
      <c r="F435" s="250" t="s">
        <v>632</v>
      </c>
      <c r="G435" s="251" t="s">
        <v>550</v>
      </c>
      <c r="H435" s="252">
        <v>9</v>
      </c>
      <c r="I435" s="253"/>
      <c r="J435" s="254">
        <f>ROUND(I435*H435,2)</f>
        <v>0</v>
      </c>
      <c r="K435" s="250" t="s">
        <v>19</v>
      </c>
      <c r="L435" s="255"/>
      <c r="M435" s="256" t="s">
        <v>19</v>
      </c>
      <c r="N435" s="257" t="s">
        <v>47</v>
      </c>
      <c r="O435" s="84"/>
      <c r="P435" s="211">
        <f>O435*H435</f>
        <v>0</v>
      </c>
      <c r="Q435" s="211">
        <v>0</v>
      </c>
      <c r="R435" s="211">
        <f>Q435*H435</f>
        <v>0</v>
      </c>
      <c r="S435" s="211">
        <v>0</v>
      </c>
      <c r="T435" s="21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3" t="s">
        <v>537</v>
      </c>
      <c r="AT435" s="213" t="s">
        <v>507</v>
      </c>
      <c r="AU435" s="213" t="s">
        <v>81</v>
      </c>
      <c r="AY435" s="17" t="s">
        <v>116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7" t="s">
        <v>81</v>
      </c>
      <c r="BK435" s="214">
        <f>ROUND(I435*H435,2)</f>
        <v>0</v>
      </c>
      <c r="BL435" s="17" t="s">
        <v>121</v>
      </c>
      <c r="BM435" s="213" t="s">
        <v>639</v>
      </c>
    </row>
    <row r="436" s="2" customFormat="1" ht="16.5" customHeight="1">
      <c r="A436" s="38"/>
      <c r="B436" s="39"/>
      <c r="C436" s="248" t="s">
        <v>640</v>
      </c>
      <c r="D436" s="248" t="s">
        <v>507</v>
      </c>
      <c r="E436" s="249" t="s">
        <v>641</v>
      </c>
      <c r="F436" s="250" t="s">
        <v>642</v>
      </c>
      <c r="G436" s="251" t="s">
        <v>550</v>
      </c>
      <c r="H436" s="252">
        <v>3</v>
      </c>
      <c r="I436" s="253"/>
      <c r="J436" s="254">
        <f>ROUND(I436*H436,2)</f>
        <v>0</v>
      </c>
      <c r="K436" s="250" t="s">
        <v>19</v>
      </c>
      <c r="L436" s="255"/>
      <c r="M436" s="256" t="s">
        <v>19</v>
      </c>
      <c r="N436" s="257" t="s">
        <v>47</v>
      </c>
      <c r="O436" s="84"/>
      <c r="P436" s="211">
        <f>O436*H436</f>
        <v>0</v>
      </c>
      <c r="Q436" s="211">
        <v>0</v>
      </c>
      <c r="R436" s="211">
        <f>Q436*H436</f>
        <v>0</v>
      </c>
      <c r="S436" s="211">
        <v>0</v>
      </c>
      <c r="T436" s="212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3" t="s">
        <v>537</v>
      </c>
      <c r="AT436" s="213" t="s">
        <v>507</v>
      </c>
      <c r="AU436" s="213" t="s">
        <v>81</v>
      </c>
      <c r="AY436" s="17" t="s">
        <v>116</v>
      </c>
      <c r="BE436" s="214">
        <f>IF(N436="základní",J436,0)</f>
        <v>0</v>
      </c>
      <c r="BF436" s="214">
        <f>IF(N436="snížená",J436,0)</f>
        <v>0</v>
      </c>
      <c r="BG436" s="214">
        <f>IF(N436="zákl. přenesená",J436,0)</f>
        <v>0</v>
      </c>
      <c r="BH436" s="214">
        <f>IF(N436="sníž. přenesená",J436,0)</f>
        <v>0</v>
      </c>
      <c r="BI436" s="214">
        <f>IF(N436="nulová",J436,0)</f>
        <v>0</v>
      </c>
      <c r="BJ436" s="17" t="s">
        <v>81</v>
      </c>
      <c r="BK436" s="214">
        <f>ROUND(I436*H436,2)</f>
        <v>0</v>
      </c>
      <c r="BL436" s="17" t="s">
        <v>121</v>
      </c>
      <c r="BM436" s="213" t="s">
        <v>643</v>
      </c>
    </row>
    <row r="437" s="2" customFormat="1" ht="16.5" customHeight="1">
      <c r="A437" s="38"/>
      <c r="B437" s="39"/>
      <c r="C437" s="248" t="s">
        <v>644</v>
      </c>
      <c r="D437" s="248" t="s">
        <v>507</v>
      </c>
      <c r="E437" s="249" t="s">
        <v>645</v>
      </c>
      <c r="F437" s="250" t="s">
        <v>646</v>
      </c>
      <c r="G437" s="251" t="s">
        <v>550</v>
      </c>
      <c r="H437" s="252">
        <v>3</v>
      </c>
      <c r="I437" s="253"/>
      <c r="J437" s="254">
        <f>ROUND(I437*H437,2)</f>
        <v>0</v>
      </c>
      <c r="K437" s="250" t="s">
        <v>19</v>
      </c>
      <c r="L437" s="255"/>
      <c r="M437" s="256" t="s">
        <v>19</v>
      </c>
      <c r="N437" s="257" t="s">
        <v>47</v>
      </c>
      <c r="O437" s="84"/>
      <c r="P437" s="211">
        <f>O437*H437</f>
        <v>0</v>
      </c>
      <c r="Q437" s="211">
        <v>0</v>
      </c>
      <c r="R437" s="211">
        <f>Q437*H437</f>
        <v>0</v>
      </c>
      <c r="S437" s="211">
        <v>0</v>
      </c>
      <c r="T437" s="21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13" t="s">
        <v>537</v>
      </c>
      <c r="AT437" s="213" t="s">
        <v>507</v>
      </c>
      <c r="AU437" s="213" t="s">
        <v>81</v>
      </c>
      <c r="AY437" s="17" t="s">
        <v>116</v>
      </c>
      <c r="BE437" s="214">
        <f>IF(N437="základní",J437,0)</f>
        <v>0</v>
      </c>
      <c r="BF437" s="214">
        <f>IF(N437="snížená",J437,0)</f>
        <v>0</v>
      </c>
      <c r="BG437" s="214">
        <f>IF(N437="zákl. přenesená",J437,0)</f>
        <v>0</v>
      </c>
      <c r="BH437" s="214">
        <f>IF(N437="sníž. přenesená",J437,0)</f>
        <v>0</v>
      </c>
      <c r="BI437" s="214">
        <f>IF(N437="nulová",J437,0)</f>
        <v>0</v>
      </c>
      <c r="BJ437" s="17" t="s">
        <v>81</v>
      </c>
      <c r="BK437" s="214">
        <f>ROUND(I437*H437,2)</f>
        <v>0</v>
      </c>
      <c r="BL437" s="17" t="s">
        <v>121</v>
      </c>
      <c r="BM437" s="213" t="s">
        <v>647</v>
      </c>
    </row>
    <row r="438" s="2" customFormat="1" ht="16.5" customHeight="1">
      <c r="A438" s="38"/>
      <c r="B438" s="39"/>
      <c r="C438" s="248" t="s">
        <v>648</v>
      </c>
      <c r="D438" s="248" t="s">
        <v>507</v>
      </c>
      <c r="E438" s="249" t="s">
        <v>649</v>
      </c>
      <c r="F438" s="250" t="s">
        <v>650</v>
      </c>
      <c r="G438" s="251" t="s">
        <v>550</v>
      </c>
      <c r="H438" s="252">
        <v>463</v>
      </c>
      <c r="I438" s="253"/>
      <c r="J438" s="254">
        <f>ROUND(I438*H438,2)</f>
        <v>0</v>
      </c>
      <c r="K438" s="250" t="s">
        <v>19</v>
      </c>
      <c r="L438" s="255"/>
      <c r="M438" s="256" t="s">
        <v>19</v>
      </c>
      <c r="N438" s="257" t="s">
        <v>47</v>
      </c>
      <c r="O438" s="84"/>
      <c r="P438" s="211">
        <f>O438*H438</f>
        <v>0</v>
      </c>
      <c r="Q438" s="211">
        <v>0</v>
      </c>
      <c r="R438" s="211">
        <f>Q438*H438</f>
        <v>0</v>
      </c>
      <c r="S438" s="211">
        <v>0</v>
      </c>
      <c r="T438" s="212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3" t="s">
        <v>537</v>
      </c>
      <c r="AT438" s="213" t="s">
        <v>507</v>
      </c>
      <c r="AU438" s="213" t="s">
        <v>81</v>
      </c>
      <c r="AY438" s="17" t="s">
        <v>116</v>
      </c>
      <c r="BE438" s="214">
        <f>IF(N438="základní",J438,0)</f>
        <v>0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17" t="s">
        <v>81</v>
      </c>
      <c r="BK438" s="214">
        <f>ROUND(I438*H438,2)</f>
        <v>0</v>
      </c>
      <c r="BL438" s="17" t="s">
        <v>121</v>
      </c>
      <c r="BM438" s="213" t="s">
        <v>651</v>
      </c>
    </row>
    <row r="439" s="2" customFormat="1" ht="16.5" customHeight="1">
      <c r="A439" s="38"/>
      <c r="B439" s="39"/>
      <c r="C439" s="248" t="s">
        <v>652</v>
      </c>
      <c r="D439" s="248" t="s">
        <v>507</v>
      </c>
      <c r="E439" s="249" t="s">
        <v>653</v>
      </c>
      <c r="F439" s="250" t="s">
        <v>654</v>
      </c>
      <c r="G439" s="251" t="s">
        <v>550</v>
      </c>
      <c r="H439" s="252">
        <v>99</v>
      </c>
      <c r="I439" s="253"/>
      <c r="J439" s="254">
        <f>ROUND(I439*H439,2)</f>
        <v>0</v>
      </c>
      <c r="K439" s="250" t="s">
        <v>19</v>
      </c>
      <c r="L439" s="255"/>
      <c r="M439" s="256" t="s">
        <v>19</v>
      </c>
      <c r="N439" s="257" t="s">
        <v>47</v>
      </c>
      <c r="O439" s="84"/>
      <c r="P439" s="211">
        <f>O439*H439</f>
        <v>0</v>
      </c>
      <c r="Q439" s="211">
        <v>0</v>
      </c>
      <c r="R439" s="211">
        <f>Q439*H439</f>
        <v>0</v>
      </c>
      <c r="S439" s="211">
        <v>0</v>
      </c>
      <c r="T439" s="21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3" t="s">
        <v>537</v>
      </c>
      <c r="AT439" s="213" t="s">
        <v>507</v>
      </c>
      <c r="AU439" s="213" t="s">
        <v>81</v>
      </c>
      <c r="AY439" s="17" t="s">
        <v>116</v>
      </c>
      <c r="BE439" s="214">
        <f>IF(N439="základní",J439,0)</f>
        <v>0</v>
      </c>
      <c r="BF439" s="214">
        <f>IF(N439="snížená",J439,0)</f>
        <v>0</v>
      </c>
      <c r="BG439" s="214">
        <f>IF(N439="zákl. přenesená",J439,0)</f>
        <v>0</v>
      </c>
      <c r="BH439" s="214">
        <f>IF(N439="sníž. přenesená",J439,0)</f>
        <v>0</v>
      </c>
      <c r="BI439" s="214">
        <f>IF(N439="nulová",J439,0)</f>
        <v>0</v>
      </c>
      <c r="BJ439" s="17" t="s">
        <v>81</v>
      </c>
      <c r="BK439" s="214">
        <f>ROUND(I439*H439,2)</f>
        <v>0</v>
      </c>
      <c r="BL439" s="17" t="s">
        <v>121</v>
      </c>
      <c r="BM439" s="213" t="s">
        <v>655</v>
      </c>
    </row>
    <row r="440" s="2" customFormat="1" ht="16.5" customHeight="1">
      <c r="A440" s="38"/>
      <c r="B440" s="39"/>
      <c r="C440" s="248" t="s">
        <v>656</v>
      </c>
      <c r="D440" s="248" t="s">
        <v>507</v>
      </c>
      <c r="E440" s="249" t="s">
        <v>657</v>
      </c>
      <c r="F440" s="250" t="s">
        <v>654</v>
      </c>
      <c r="G440" s="251" t="s">
        <v>550</v>
      </c>
      <c r="H440" s="252">
        <v>6</v>
      </c>
      <c r="I440" s="253"/>
      <c r="J440" s="254">
        <f>ROUND(I440*H440,2)</f>
        <v>0</v>
      </c>
      <c r="K440" s="250" t="s">
        <v>19</v>
      </c>
      <c r="L440" s="255"/>
      <c r="M440" s="256" t="s">
        <v>19</v>
      </c>
      <c r="N440" s="257" t="s">
        <v>47</v>
      </c>
      <c r="O440" s="84"/>
      <c r="P440" s="211">
        <f>O440*H440</f>
        <v>0</v>
      </c>
      <c r="Q440" s="211">
        <v>0</v>
      </c>
      <c r="R440" s="211">
        <f>Q440*H440</f>
        <v>0</v>
      </c>
      <c r="S440" s="211">
        <v>0</v>
      </c>
      <c r="T440" s="21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3" t="s">
        <v>537</v>
      </c>
      <c r="AT440" s="213" t="s">
        <v>507</v>
      </c>
      <c r="AU440" s="213" t="s">
        <v>81</v>
      </c>
      <c r="AY440" s="17" t="s">
        <v>116</v>
      </c>
      <c r="BE440" s="214">
        <f>IF(N440="základní",J440,0)</f>
        <v>0</v>
      </c>
      <c r="BF440" s="214">
        <f>IF(N440="snížená",J440,0)</f>
        <v>0</v>
      </c>
      <c r="BG440" s="214">
        <f>IF(N440="zákl. přenesená",J440,0)</f>
        <v>0</v>
      </c>
      <c r="BH440" s="214">
        <f>IF(N440="sníž. přenesená",J440,0)</f>
        <v>0</v>
      </c>
      <c r="BI440" s="214">
        <f>IF(N440="nulová",J440,0)</f>
        <v>0</v>
      </c>
      <c r="BJ440" s="17" t="s">
        <v>81</v>
      </c>
      <c r="BK440" s="214">
        <f>ROUND(I440*H440,2)</f>
        <v>0</v>
      </c>
      <c r="BL440" s="17" t="s">
        <v>121</v>
      </c>
      <c r="BM440" s="213" t="s">
        <v>658</v>
      </c>
    </row>
    <row r="441" s="2" customFormat="1" ht="16.5" customHeight="1">
      <c r="A441" s="38"/>
      <c r="B441" s="39"/>
      <c r="C441" s="248" t="s">
        <v>659</v>
      </c>
      <c r="D441" s="248" t="s">
        <v>507</v>
      </c>
      <c r="E441" s="249" t="s">
        <v>660</v>
      </c>
      <c r="F441" s="250" t="s">
        <v>612</v>
      </c>
      <c r="G441" s="251" t="s">
        <v>550</v>
      </c>
      <c r="H441" s="252">
        <v>3</v>
      </c>
      <c r="I441" s="253"/>
      <c r="J441" s="254">
        <f>ROUND(I441*H441,2)</f>
        <v>0</v>
      </c>
      <c r="K441" s="250" t="s">
        <v>19</v>
      </c>
      <c r="L441" s="255"/>
      <c r="M441" s="256" t="s">
        <v>19</v>
      </c>
      <c r="N441" s="257" t="s">
        <v>47</v>
      </c>
      <c r="O441" s="84"/>
      <c r="P441" s="211">
        <f>O441*H441</f>
        <v>0</v>
      </c>
      <c r="Q441" s="211">
        <v>0</v>
      </c>
      <c r="R441" s="211">
        <f>Q441*H441</f>
        <v>0</v>
      </c>
      <c r="S441" s="211">
        <v>0</v>
      </c>
      <c r="T441" s="21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3" t="s">
        <v>537</v>
      </c>
      <c r="AT441" s="213" t="s">
        <v>507</v>
      </c>
      <c r="AU441" s="213" t="s">
        <v>81</v>
      </c>
      <c r="AY441" s="17" t="s">
        <v>116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7" t="s">
        <v>81</v>
      </c>
      <c r="BK441" s="214">
        <f>ROUND(I441*H441,2)</f>
        <v>0</v>
      </c>
      <c r="BL441" s="17" t="s">
        <v>121</v>
      </c>
      <c r="BM441" s="213" t="s">
        <v>661</v>
      </c>
    </row>
    <row r="442" s="2" customFormat="1" ht="16.5" customHeight="1">
      <c r="A442" s="38"/>
      <c r="B442" s="39"/>
      <c r="C442" s="248" t="s">
        <v>662</v>
      </c>
      <c r="D442" s="248" t="s">
        <v>507</v>
      </c>
      <c r="E442" s="249" t="s">
        <v>663</v>
      </c>
      <c r="F442" s="250" t="s">
        <v>664</v>
      </c>
      <c r="G442" s="251" t="s">
        <v>550</v>
      </c>
      <c r="H442" s="252">
        <v>3</v>
      </c>
      <c r="I442" s="253"/>
      <c r="J442" s="254">
        <f>ROUND(I442*H442,2)</f>
        <v>0</v>
      </c>
      <c r="K442" s="250" t="s">
        <v>19</v>
      </c>
      <c r="L442" s="255"/>
      <c r="M442" s="256" t="s">
        <v>19</v>
      </c>
      <c r="N442" s="257" t="s">
        <v>47</v>
      </c>
      <c r="O442" s="84"/>
      <c r="P442" s="211">
        <f>O442*H442</f>
        <v>0</v>
      </c>
      <c r="Q442" s="211">
        <v>0</v>
      </c>
      <c r="R442" s="211">
        <f>Q442*H442</f>
        <v>0</v>
      </c>
      <c r="S442" s="211">
        <v>0</v>
      </c>
      <c r="T442" s="21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3" t="s">
        <v>537</v>
      </c>
      <c r="AT442" s="213" t="s">
        <v>507</v>
      </c>
      <c r="AU442" s="213" t="s">
        <v>81</v>
      </c>
      <c r="AY442" s="17" t="s">
        <v>116</v>
      </c>
      <c r="BE442" s="214">
        <f>IF(N442="základní",J442,0)</f>
        <v>0</v>
      </c>
      <c r="BF442" s="214">
        <f>IF(N442="snížená",J442,0)</f>
        <v>0</v>
      </c>
      <c r="BG442" s="214">
        <f>IF(N442="zákl. přenesená",J442,0)</f>
        <v>0</v>
      </c>
      <c r="BH442" s="214">
        <f>IF(N442="sníž. přenesená",J442,0)</f>
        <v>0</v>
      </c>
      <c r="BI442" s="214">
        <f>IF(N442="nulová",J442,0)</f>
        <v>0</v>
      </c>
      <c r="BJ442" s="17" t="s">
        <v>81</v>
      </c>
      <c r="BK442" s="214">
        <f>ROUND(I442*H442,2)</f>
        <v>0</v>
      </c>
      <c r="BL442" s="17" t="s">
        <v>121</v>
      </c>
      <c r="BM442" s="213" t="s">
        <v>665</v>
      </c>
    </row>
    <row r="443" s="2" customFormat="1" ht="16.5" customHeight="1">
      <c r="A443" s="38"/>
      <c r="B443" s="39"/>
      <c r="C443" s="248" t="s">
        <v>666</v>
      </c>
      <c r="D443" s="248" t="s">
        <v>507</v>
      </c>
      <c r="E443" s="249" t="s">
        <v>667</v>
      </c>
      <c r="F443" s="250" t="s">
        <v>561</v>
      </c>
      <c r="G443" s="251" t="s">
        <v>550</v>
      </c>
      <c r="H443" s="252">
        <v>12</v>
      </c>
      <c r="I443" s="253"/>
      <c r="J443" s="254">
        <f>ROUND(I443*H443,2)</f>
        <v>0</v>
      </c>
      <c r="K443" s="250" t="s">
        <v>19</v>
      </c>
      <c r="L443" s="255"/>
      <c r="M443" s="256" t="s">
        <v>19</v>
      </c>
      <c r="N443" s="257" t="s">
        <v>47</v>
      </c>
      <c r="O443" s="84"/>
      <c r="P443" s="211">
        <f>O443*H443</f>
        <v>0</v>
      </c>
      <c r="Q443" s="211">
        <v>0</v>
      </c>
      <c r="R443" s="211">
        <f>Q443*H443</f>
        <v>0</v>
      </c>
      <c r="S443" s="211">
        <v>0</v>
      </c>
      <c r="T443" s="21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13" t="s">
        <v>537</v>
      </c>
      <c r="AT443" s="213" t="s">
        <v>507</v>
      </c>
      <c r="AU443" s="213" t="s">
        <v>81</v>
      </c>
      <c r="AY443" s="17" t="s">
        <v>116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7" t="s">
        <v>81</v>
      </c>
      <c r="BK443" s="214">
        <f>ROUND(I443*H443,2)</f>
        <v>0</v>
      </c>
      <c r="BL443" s="17" t="s">
        <v>121</v>
      </c>
      <c r="BM443" s="213" t="s">
        <v>668</v>
      </c>
    </row>
    <row r="444" s="2" customFormat="1" ht="16.5" customHeight="1">
      <c r="A444" s="38"/>
      <c r="B444" s="39"/>
      <c r="C444" s="248" t="s">
        <v>669</v>
      </c>
      <c r="D444" s="248" t="s">
        <v>507</v>
      </c>
      <c r="E444" s="249" t="s">
        <v>670</v>
      </c>
      <c r="F444" s="250" t="s">
        <v>671</v>
      </c>
      <c r="G444" s="251" t="s">
        <v>550</v>
      </c>
      <c r="H444" s="252">
        <v>149</v>
      </c>
      <c r="I444" s="253"/>
      <c r="J444" s="254">
        <f>ROUND(I444*H444,2)</f>
        <v>0</v>
      </c>
      <c r="K444" s="250" t="s">
        <v>19</v>
      </c>
      <c r="L444" s="255"/>
      <c r="M444" s="256" t="s">
        <v>19</v>
      </c>
      <c r="N444" s="257" t="s">
        <v>47</v>
      </c>
      <c r="O444" s="84"/>
      <c r="P444" s="211">
        <f>O444*H444</f>
        <v>0</v>
      </c>
      <c r="Q444" s="211">
        <v>0</v>
      </c>
      <c r="R444" s="211">
        <f>Q444*H444</f>
        <v>0</v>
      </c>
      <c r="S444" s="211">
        <v>0</v>
      </c>
      <c r="T444" s="21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3" t="s">
        <v>537</v>
      </c>
      <c r="AT444" s="213" t="s">
        <v>507</v>
      </c>
      <c r="AU444" s="213" t="s">
        <v>81</v>
      </c>
      <c r="AY444" s="17" t="s">
        <v>116</v>
      </c>
      <c r="BE444" s="214">
        <f>IF(N444="základní",J444,0)</f>
        <v>0</v>
      </c>
      <c r="BF444" s="214">
        <f>IF(N444="snížená",J444,0)</f>
        <v>0</v>
      </c>
      <c r="BG444" s="214">
        <f>IF(N444="zákl. přenesená",J444,0)</f>
        <v>0</v>
      </c>
      <c r="BH444" s="214">
        <f>IF(N444="sníž. přenesená",J444,0)</f>
        <v>0</v>
      </c>
      <c r="BI444" s="214">
        <f>IF(N444="nulová",J444,0)</f>
        <v>0</v>
      </c>
      <c r="BJ444" s="17" t="s">
        <v>81</v>
      </c>
      <c r="BK444" s="214">
        <f>ROUND(I444*H444,2)</f>
        <v>0</v>
      </c>
      <c r="BL444" s="17" t="s">
        <v>121</v>
      </c>
      <c r="BM444" s="213" t="s">
        <v>672</v>
      </c>
    </row>
    <row r="445" s="2" customFormat="1" ht="16.5" customHeight="1">
      <c r="A445" s="38"/>
      <c r="B445" s="39"/>
      <c r="C445" s="248" t="s">
        <v>673</v>
      </c>
      <c r="D445" s="248" t="s">
        <v>507</v>
      </c>
      <c r="E445" s="249" t="s">
        <v>674</v>
      </c>
      <c r="F445" s="250" t="s">
        <v>675</v>
      </c>
      <c r="G445" s="251" t="s">
        <v>550</v>
      </c>
      <c r="H445" s="252">
        <v>61</v>
      </c>
      <c r="I445" s="253"/>
      <c r="J445" s="254">
        <f>ROUND(I445*H445,2)</f>
        <v>0</v>
      </c>
      <c r="K445" s="250" t="s">
        <v>19</v>
      </c>
      <c r="L445" s="255"/>
      <c r="M445" s="256" t="s">
        <v>19</v>
      </c>
      <c r="N445" s="257" t="s">
        <v>47</v>
      </c>
      <c r="O445" s="84"/>
      <c r="P445" s="211">
        <f>O445*H445</f>
        <v>0</v>
      </c>
      <c r="Q445" s="211">
        <v>0</v>
      </c>
      <c r="R445" s="211">
        <f>Q445*H445</f>
        <v>0</v>
      </c>
      <c r="S445" s="211">
        <v>0</v>
      </c>
      <c r="T445" s="21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3" t="s">
        <v>537</v>
      </c>
      <c r="AT445" s="213" t="s">
        <v>507</v>
      </c>
      <c r="AU445" s="213" t="s">
        <v>81</v>
      </c>
      <c r="AY445" s="17" t="s">
        <v>116</v>
      </c>
      <c r="BE445" s="214">
        <f>IF(N445="základní",J445,0)</f>
        <v>0</v>
      </c>
      <c r="BF445" s="214">
        <f>IF(N445="snížená",J445,0)</f>
        <v>0</v>
      </c>
      <c r="BG445" s="214">
        <f>IF(N445="zákl. přenesená",J445,0)</f>
        <v>0</v>
      </c>
      <c r="BH445" s="214">
        <f>IF(N445="sníž. přenesená",J445,0)</f>
        <v>0</v>
      </c>
      <c r="BI445" s="214">
        <f>IF(N445="nulová",J445,0)</f>
        <v>0</v>
      </c>
      <c r="BJ445" s="17" t="s">
        <v>81</v>
      </c>
      <c r="BK445" s="214">
        <f>ROUND(I445*H445,2)</f>
        <v>0</v>
      </c>
      <c r="BL445" s="17" t="s">
        <v>121</v>
      </c>
      <c r="BM445" s="213" t="s">
        <v>676</v>
      </c>
    </row>
    <row r="446" s="2" customFormat="1" ht="16.5" customHeight="1">
      <c r="A446" s="38"/>
      <c r="B446" s="39"/>
      <c r="C446" s="248" t="s">
        <v>677</v>
      </c>
      <c r="D446" s="248" t="s">
        <v>507</v>
      </c>
      <c r="E446" s="249" t="s">
        <v>678</v>
      </c>
      <c r="F446" s="250" t="s">
        <v>675</v>
      </c>
      <c r="G446" s="251" t="s">
        <v>550</v>
      </c>
      <c r="H446" s="252">
        <v>288</v>
      </c>
      <c r="I446" s="253"/>
      <c r="J446" s="254">
        <f>ROUND(I446*H446,2)</f>
        <v>0</v>
      </c>
      <c r="K446" s="250" t="s">
        <v>19</v>
      </c>
      <c r="L446" s="255"/>
      <c r="M446" s="256" t="s">
        <v>19</v>
      </c>
      <c r="N446" s="257" t="s">
        <v>47</v>
      </c>
      <c r="O446" s="84"/>
      <c r="P446" s="211">
        <f>O446*H446</f>
        <v>0</v>
      </c>
      <c r="Q446" s="211">
        <v>0</v>
      </c>
      <c r="R446" s="211">
        <f>Q446*H446</f>
        <v>0</v>
      </c>
      <c r="S446" s="211">
        <v>0</v>
      </c>
      <c r="T446" s="21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3" t="s">
        <v>537</v>
      </c>
      <c r="AT446" s="213" t="s">
        <v>507</v>
      </c>
      <c r="AU446" s="213" t="s">
        <v>81</v>
      </c>
      <c r="AY446" s="17" t="s">
        <v>116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7" t="s">
        <v>81</v>
      </c>
      <c r="BK446" s="214">
        <f>ROUND(I446*H446,2)</f>
        <v>0</v>
      </c>
      <c r="BL446" s="17" t="s">
        <v>121</v>
      </c>
      <c r="BM446" s="213" t="s">
        <v>679</v>
      </c>
    </row>
    <row r="447" s="2" customFormat="1" ht="16.5" customHeight="1">
      <c r="A447" s="38"/>
      <c r="B447" s="39"/>
      <c r="C447" s="248" t="s">
        <v>680</v>
      </c>
      <c r="D447" s="248" t="s">
        <v>507</v>
      </c>
      <c r="E447" s="249" t="s">
        <v>681</v>
      </c>
      <c r="F447" s="250" t="s">
        <v>682</v>
      </c>
      <c r="G447" s="251" t="s">
        <v>550</v>
      </c>
      <c r="H447" s="252">
        <v>576</v>
      </c>
      <c r="I447" s="253"/>
      <c r="J447" s="254">
        <f>ROUND(I447*H447,2)</f>
        <v>0</v>
      </c>
      <c r="K447" s="250" t="s">
        <v>19</v>
      </c>
      <c r="L447" s="255"/>
      <c r="M447" s="256" t="s">
        <v>19</v>
      </c>
      <c r="N447" s="257" t="s">
        <v>47</v>
      </c>
      <c r="O447" s="84"/>
      <c r="P447" s="211">
        <f>O447*H447</f>
        <v>0</v>
      </c>
      <c r="Q447" s="211">
        <v>0</v>
      </c>
      <c r="R447" s="211">
        <f>Q447*H447</f>
        <v>0</v>
      </c>
      <c r="S447" s="211">
        <v>0</v>
      </c>
      <c r="T447" s="212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3" t="s">
        <v>537</v>
      </c>
      <c r="AT447" s="213" t="s">
        <v>507</v>
      </c>
      <c r="AU447" s="213" t="s">
        <v>81</v>
      </c>
      <c r="AY447" s="17" t="s">
        <v>116</v>
      </c>
      <c r="BE447" s="214">
        <f>IF(N447="základní",J447,0)</f>
        <v>0</v>
      </c>
      <c r="BF447" s="214">
        <f>IF(N447="snížená",J447,0)</f>
        <v>0</v>
      </c>
      <c r="BG447" s="214">
        <f>IF(N447="zákl. přenesená",J447,0)</f>
        <v>0</v>
      </c>
      <c r="BH447" s="214">
        <f>IF(N447="sníž. přenesená",J447,0)</f>
        <v>0</v>
      </c>
      <c r="BI447" s="214">
        <f>IF(N447="nulová",J447,0)</f>
        <v>0</v>
      </c>
      <c r="BJ447" s="17" t="s">
        <v>81</v>
      </c>
      <c r="BK447" s="214">
        <f>ROUND(I447*H447,2)</f>
        <v>0</v>
      </c>
      <c r="BL447" s="17" t="s">
        <v>121</v>
      </c>
      <c r="BM447" s="213" t="s">
        <v>683</v>
      </c>
    </row>
    <row r="448" s="2" customFormat="1" ht="16.5" customHeight="1">
      <c r="A448" s="38"/>
      <c r="B448" s="39"/>
      <c r="C448" s="248" t="s">
        <v>684</v>
      </c>
      <c r="D448" s="248" t="s">
        <v>507</v>
      </c>
      <c r="E448" s="249" t="s">
        <v>685</v>
      </c>
      <c r="F448" s="250" t="s">
        <v>686</v>
      </c>
      <c r="G448" s="251" t="s">
        <v>550</v>
      </c>
      <c r="H448" s="252">
        <v>150</v>
      </c>
      <c r="I448" s="253"/>
      <c r="J448" s="254">
        <f>ROUND(I448*H448,2)</f>
        <v>0</v>
      </c>
      <c r="K448" s="250" t="s">
        <v>19</v>
      </c>
      <c r="L448" s="255"/>
      <c r="M448" s="256" t="s">
        <v>19</v>
      </c>
      <c r="N448" s="257" t="s">
        <v>47</v>
      </c>
      <c r="O448" s="84"/>
      <c r="P448" s="211">
        <f>O448*H448</f>
        <v>0</v>
      </c>
      <c r="Q448" s="211">
        <v>0</v>
      </c>
      <c r="R448" s="211">
        <f>Q448*H448</f>
        <v>0</v>
      </c>
      <c r="S448" s="211">
        <v>0</v>
      </c>
      <c r="T448" s="21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3" t="s">
        <v>537</v>
      </c>
      <c r="AT448" s="213" t="s">
        <v>507</v>
      </c>
      <c r="AU448" s="213" t="s">
        <v>81</v>
      </c>
      <c r="AY448" s="17" t="s">
        <v>116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17" t="s">
        <v>81</v>
      </c>
      <c r="BK448" s="214">
        <f>ROUND(I448*H448,2)</f>
        <v>0</v>
      </c>
      <c r="BL448" s="17" t="s">
        <v>121</v>
      </c>
      <c r="BM448" s="213" t="s">
        <v>687</v>
      </c>
    </row>
    <row r="449" s="2" customFormat="1" ht="16.5" customHeight="1">
      <c r="A449" s="38"/>
      <c r="B449" s="39"/>
      <c r="C449" s="248" t="s">
        <v>688</v>
      </c>
      <c r="D449" s="248" t="s">
        <v>507</v>
      </c>
      <c r="E449" s="249" t="s">
        <v>689</v>
      </c>
      <c r="F449" s="250" t="s">
        <v>690</v>
      </c>
      <c r="G449" s="251" t="s">
        <v>550</v>
      </c>
      <c r="H449" s="252">
        <v>153</v>
      </c>
      <c r="I449" s="253"/>
      <c r="J449" s="254">
        <f>ROUND(I449*H449,2)</f>
        <v>0</v>
      </c>
      <c r="K449" s="250" t="s">
        <v>19</v>
      </c>
      <c r="L449" s="255"/>
      <c r="M449" s="256" t="s">
        <v>19</v>
      </c>
      <c r="N449" s="257" t="s">
        <v>47</v>
      </c>
      <c r="O449" s="84"/>
      <c r="P449" s="211">
        <f>O449*H449</f>
        <v>0</v>
      </c>
      <c r="Q449" s="211">
        <v>0</v>
      </c>
      <c r="R449" s="211">
        <f>Q449*H449</f>
        <v>0</v>
      </c>
      <c r="S449" s="211">
        <v>0</v>
      </c>
      <c r="T449" s="212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3" t="s">
        <v>537</v>
      </c>
      <c r="AT449" s="213" t="s">
        <v>507</v>
      </c>
      <c r="AU449" s="213" t="s">
        <v>81</v>
      </c>
      <c r="AY449" s="17" t="s">
        <v>116</v>
      </c>
      <c r="BE449" s="214">
        <f>IF(N449="základní",J449,0)</f>
        <v>0</v>
      </c>
      <c r="BF449" s="214">
        <f>IF(N449="snížená",J449,0)</f>
        <v>0</v>
      </c>
      <c r="BG449" s="214">
        <f>IF(N449="zákl. přenesená",J449,0)</f>
        <v>0</v>
      </c>
      <c r="BH449" s="214">
        <f>IF(N449="sníž. přenesená",J449,0)</f>
        <v>0</v>
      </c>
      <c r="BI449" s="214">
        <f>IF(N449="nulová",J449,0)</f>
        <v>0</v>
      </c>
      <c r="BJ449" s="17" t="s">
        <v>81</v>
      </c>
      <c r="BK449" s="214">
        <f>ROUND(I449*H449,2)</f>
        <v>0</v>
      </c>
      <c r="BL449" s="17" t="s">
        <v>121</v>
      </c>
      <c r="BM449" s="213" t="s">
        <v>691</v>
      </c>
    </row>
    <row r="450" s="2" customFormat="1" ht="16.5" customHeight="1">
      <c r="A450" s="38"/>
      <c r="B450" s="39"/>
      <c r="C450" s="248" t="s">
        <v>692</v>
      </c>
      <c r="D450" s="248" t="s">
        <v>507</v>
      </c>
      <c r="E450" s="249" t="s">
        <v>693</v>
      </c>
      <c r="F450" s="250" t="s">
        <v>690</v>
      </c>
      <c r="G450" s="251" t="s">
        <v>550</v>
      </c>
      <c r="H450" s="252">
        <v>116</v>
      </c>
      <c r="I450" s="253"/>
      <c r="J450" s="254">
        <f>ROUND(I450*H450,2)</f>
        <v>0</v>
      </c>
      <c r="K450" s="250" t="s">
        <v>19</v>
      </c>
      <c r="L450" s="255"/>
      <c r="M450" s="256" t="s">
        <v>19</v>
      </c>
      <c r="N450" s="257" t="s">
        <v>47</v>
      </c>
      <c r="O450" s="84"/>
      <c r="P450" s="211">
        <f>O450*H450</f>
        <v>0</v>
      </c>
      <c r="Q450" s="211">
        <v>0</v>
      </c>
      <c r="R450" s="211">
        <f>Q450*H450</f>
        <v>0</v>
      </c>
      <c r="S450" s="211">
        <v>0</v>
      </c>
      <c r="T450" s="21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3" t="s">
        <v>537</v>
      </c>
      <c r="AT450" s="213" t="s">
        <v>507</v>
      </c>
      <c r="AU450" s="213" t="s">
        <v>81</v>
      </c>
      <c r="AY450" s="17" t="s">
        <v>116</v>
      </c>
      <c r="BE450" s="214">
        <f>IF(N450="základní",J450,0)</f>
        <v>0</v>
      </c>
      <c r="BF450" s="214">
        <f>IF(N450="snížená",J450,0)</f>
        <v>0</v>
      </c>
      <c r="BG450" s="214">
        <f>IF(N450="zákl. přenesená",J450,0)</f>
        <v>0</v>
      </c>
      <c r="BH450" s="214">
        <f>IF(N450="sníž. přenesená",J450,0)</f>
        <v>0</v>
      </c>
      <c r="BI450" s="214">
        <f>IF(N450="nulová",J450,0)</f>
        <v>0</v>
      </c>
      <c r="BJ450" s="17" t="s">
        <v>81</v>
      </c>
      <c r="BK450" s="214">
        <f>ROUND(I450*H450,2)</f>
        <v>0</v>
      </c>
      <c r="BL450" s="17" t="s">
        <v>121</v>
      </c>
      <c r="BM450" s="213" t="s">
        <v>694</v>
      </c>
    </row>
    <row r="451" s="2" customFormat="1" ht="16.5" customHeight="1">
      <c r="A451" s="38"/>
      <c r="B451" s="39"/>
      <c r="C451" s="248" t="s">
        <v>695</v>
      </c>
      <c r="D451" s="248" t="s">
        <v>507</v>
      </c>
      <c r="E451" s="249" t="s">
        <v>696</v>
      </c>
      <c r="F451" s="250" t="s">
        <v>697</v>
      </c>
      <c r="G451" s="251" t="s">
        <v>550</v>
      </c>
      <c r="H451" s="252">
        <v>67</v>
      </c>
      <c r="I451" s="253"/>
      <c r="J451" s="254">
        <f>ROUND(I451*H451,2)</f>
        <v>0</v>
      </c>
      <c r="K451" s="250" t="s">
        <v>19</v>
      </c>
      <c r="L451" s="255"/>
      <c r="M451" s="256" t="s">
        <v>19</v>
      </c>
      <c r="N451" s="257" t="s">
        <v>47</v>
      </c>
      <c r="O451" s="84"/>
      <c r="P451" s="211">
        <f>O451*H451</f>
        <v>0</v>
      </c>
      <c r="Q451" s="211">
        <v>0</v>
      </c>
      <c r="R451" s="211">
        <f>Q451*H451</f>
        <v>0</v>
      </c>
      <c r="S451" s="211">
        <v>0</v>
      </c>
      <c r="T451" s="21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3" t="s">
        <v>537</v>
      </c>
      <c r="AT451" s="213" t="s">
        <v>507</v>
      </c>
      <c r="AU451" s="213" t="s">
        <v>81</v>
      </c>
      <c r="AY451" s="17" t="s">
        <v>116</v>
      </c>
      <c r="BE451" s="214">
        <f>IF(N451="základní",J451,0)</f>
        <v>0</v>
      </c>
      <c r="BF451" s="214">
        <f>IF(N451="snížená",J451,0)</f>
        <v>0</v>
      </c>
      <c r="BG451" s="214">
        <f>IF(N451="zákl. přenesená",J451,0)</f>
        <v>0</v>
      </c>
      <c r="BH451" s="214">
        <f>IF(N451="sníž. přenesená",J451,0)</f>
        <v>0</v>
      </c>
      <c r="BI451" s="214">
        <f>IF(N451="nulová",J451,0)</f>
        <v>0</v>
      </c>
      <c r="BJ451" s="17" t="s">
        <v>81</v>
      </c>
      <c r="BK451" s="214">
        <f>ROUND(I451*H451,2)</f>
        <v>0</v>
      </c>
      <c r="BL451" s="17" t="s">
        <v>121</v>
      </c>
      <c r="BM451" s="213" t="s">
        <v>698</v>
      </c>
    </row>
    <row r="452" s="2" customFormat="1" ht="16.5" customHeight="1">
      <c r="A452" s="38"/>
      <c r="B452" s="39"/>
      <c r="C452" s="248" t="s">
        <v>699</v>
      </c>
      <c r="D452" s="248" t="s">
        <v>507</v>
      </c>
      <c r="E452" s="249" t="s">
        <v>700</v>
      </c>
      <c r="F452" s="250" t="s">
        <v>579</v>
      </c>
      <c r="G452" s="251" t="s">
        <v>550</v>
      </c>
      <c r="H452" s="252">
        <v>70</v>
      </c>
      <c r="I452" s="253"/>
      <c r="J452" s="254">
        <f>ROUND(I452*H452,2)</f>
        <v>0</v>
      </c>
      <c r="K452" s="250" t="s">
        <v>19</v>
      </c>
      <c r="L452" s="255"/>
      <c r="M452" s="256" t="s">
        <v>19</v>
      </c>
      <c r="N452" s="257" t="s">
        <v>47</v>
      </c>
      <c r="O452" s="84"/>
      <c r="P452" s="211">
        <f>O452*H452</f>
        <v>0</v>
      </c>
      <c r="Q452" s="211">
        <v>0</v>
      </c>
      <c r="R452" s="211">
        <f>Q452*H452</f>
        <v>0</v>
      </c>
      <c r="S452" s="211">
        <v>0</v>
      </c>
      <c r="T452" s="21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3" t="s">
        <v>537</v>
      </c>
      <c r="AT452" s="213" t="s">
        <v>507</v>
      </c>
      <c r="AU452" s="213" t="s">
        <v>81</v>
      </c>
      <c r="AY452" s="17" t="s">
        <v>116</v>
      </c>
      <c r="BE452" s="214">
        <f>IF(N452="základní",J452,0)</f>
        <v>0</v>
      </c>
      <c r="BF452" s="214">
        <f>IF(N452="snížená",J452,0)</f>
        <v>0</v>
      </c>
      <c r="BG452" s="214">
        <f>IF(N452="zákl. přenesená",J452,0)</f>
        <v>0</v>
      </c>
      <c r="BH452" s="214">
        <f>IF(N452="sníž. přenesená",J452,0)</f>
        <v>0</v>
      </c>
      <c r="BI452" s="214">
        <f>IF(N452="nulová",J452,0)</f>
        <v>0</v>
      </c>
      <c r="BJ452" s="17" t="s">
        <v>81</v>
      </c>
      <c r="BK452" s="214">
        <f>ROUND(I452*H452,2)</f>
        <v>0</v>
      </c>
      <c r="BL452" s="17" t="s">
        <v>121</v>
      </c>
      <c r="BM452" s="213" t="s">
        <v>701</v>
      </c>
    </row>
    <row r="453" s="2" customFormat="1" ht="16.5" customHeight="1">
      <c r="A453" s="38"/>
      <c r="B453" s="39"/>
      <c r="C453" s="248" t="s">
        <v>510</v>
      </c>
      <c r="D453" s="248" t="s">
        <v>507</v>
      </c>
      <c r="E453" s="249" t="s">
        <v>702</v>
      </c>
      <c r="F453" s="250" t="s">
        <v>703</v>
      </c>
      <c r="G453" s="251" t="s">
        <v>550</v>
      </c>
      <c r="H453" s="252">
        <v>150</v>
      </c>
      <c r="I453" s="253"/>
      <c r="J453" s="254">
        <f>ROUND(I453*H453,2)</f>
        <v>0</v>
      </c>
      <c r="K453" s="250" t="s">
        <v>19</v>
      </c>
      <c r="L453" s="255"/>
      <c r="M453" s="256" t="s">
        <v>19</v>
      </c>
      <c r="N453" s="257" t="s">
        <v>47</v>
      </c>
      <c r="O453" s="84"/>
      <c r="P453" s="211">
        <f>O453*H453</f>
        <v>0</v>
      </c>
      <c r="Q453" s="211">
        <v>0</v>
      </c>
      <c r="R453" s="211">
        <f>Q453*H453</f>
        <v>0</v>
      </c>
      <c r="S453" s="211">
        <v>0</v>
      </c>
      <c r="T453" s="212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3" t="s">
        <v>537</v>
      </c>
      <c r="AT453" s="213" t="s">
        <v>507</v>
      </c>
      <c r="AU453" s="213" t="s">
        <v>81</v>
      </c>
      <c r="AY453" s="17" t="s">
        <v>116</v>
      </c>
      <c r="BE453" s="214">
        <f>IF(N453="základní",J453,0)</f>
        <v>0</v>
      </c>
      <c r="BF453" s="214">
        <f>IF(N453="snížená",J453,0)</f>
        <v>0</v>
      </c>
      <c r="BG453" s="214">
        <f>IF(N453="zákl. přenesená",J453,0)</f>
        <v>0</v>
      </c>
      <c r="BH453" s="214">
        <f>IF(N453="sníž. přenesená",J453,0)</f>
        <v>0</v>
      </c>
      <c r="BI453" s="214">
        <f>IF(N453="nulová",J453,0)</f>
        <v>0</v>
      </c>
      <c r="BJ453" s="17" t="s">
        <v>81</v>
      </c>
      <c r="BK453" s="214">
        <f>ROUND(I453*H453,2)</f>
        <v>0</v>
      </c>
      <c r="BL453" s="17" t="s">
        <v>121</v>
      </c>
      <c r="BM453" s="213" t="s">
        <v>704</v>
      </c>
    </row>
    <row r="454" s="2" customFormat="1" ht="16.5" customHeight="1">
      <c r="A454" s="38"/>
      <c r="B454" s="39"/>
      <c r="C454" s="248" t="s">
        <v>705</v>
      </c>
      <c r="D454" s="248" t="s">
        <v>507</v>
      </c>
      <c r="E454" s="249" t="s">
        <v>706</v>
      </c>
      <c r="F454" s="250" t="s">
        <v>707</v>
      </c>
      <c r="G454" s="251" t="s">
        <v>550</v>
      </c>
      <c r="H454" s="252">
        <v>30</v>
      </c>
      <c r="I454" s="253"/>
      <c r="J454" s="254">
        <f>ROUND(I454*H454,2)</f>
        <v>0</v>
      </c>
      <c r="K454" s="250" t="s">
        <v>19</v>
      </c>
      <c r="L454" s="255"/>
      <c r="M454" s="256" t="s">
        <v>19</v>
      </c>
      <c r="N454" s="257" t="s">
        <v>47</v>
      </c>
      <c r="O454" s="84"/>
      <c r="P454" s="211">
        <f>O454*H454</f>
        <v>0</v>
      </c>
      <c r="Q454" s="211">
        <v>0</v>
      </c>
      <c r="R454" s="211">
        <f>Q454*H454</f>
        <v>0</v>
      </c>
      <c r="S454" s="211">
        <v>0</v>
      </c>
      <c r="T454" s="21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3" t="s">
        <v>537</v>
      </c>
      <c r="AT454" s="213" t="s">
        <v>507</v>
      </c>
      <c r="AU454" s="213" t="s">
        <v>81</v>
      </c>
      <c r="AY454" s="17" t="s">
        <v>116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7" t="s">
        <v>81</v>
      </c>
      <c r="BK454" s="214">
        <f>ROUND(I454*H454,2)</f>
        <v>0</v>
      </c>
      <c r="BL454" s="17" t="s">
        <v>121</v>
      </c>
      <c r="BM454" s="213" t="s">
        <v>708</v>
      </c>
    </row>
    <row r="455" s="2" customFormat="1" ht="16.5" customHeight="1">
      <c r="A455" s="38"/>
      <c r="B455" s="39"/>
      <c r="C455" s="248" t="s">
        <v>709</v>
      </c>
      <c r="D455" s="248" t="s">
        <v>507</v>
      </c>
      <c r="E455" s="249" t="s">
        <v>710</v>
      </c>
      <c r="F455" s="250" t="s">
        <v>711</v>
      </c>
      <c r="G455" s="251" t="s">
        <v>550</v>
      </c>
      <c r="H455" s="252">
        <v>66</v>
      </c>
      <c r="I455" s="253"/>
      <c r="J455" s="254">
        <f>ROUND(I455*H455,2)</f>
        <v>0</v>
      </c>
      <c r="K455" s="250" t="s">
        <v>19</v>
      </c>
      <c r="L455" s="255"/>
      <c r="M455" s="256" t="s">
        <v>19</v>
      </c>
      <c r="N455" s="257" t="s">
        <v>47</v>
      </c>
      <c r="O455" s="84"/>
      <c r="P455" s="211">
        <f>O455*H455</f>
        <v>0</v>
      </c>
      <c r="Q455" s="211">
        <v>0</v>
      </c>
      <c r="R455" s="211">
        <f>Q455*H455</f>
        <v>0</v>
      </c>
      <c r="S455" s="211">
        <v>0</v>
      </c>
      <c r="T455" s="21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3" t="s">
        <v>537</v>
      </c>
      <c r="AT455" s="213" t="s">
        <v>507</v>
      </c>
      <c r="AU455" s="213" t="s">
        <v>81</v>
      </c>
      <c r="AY455" s="17" t="s">
        <v>116</v>
      </c>
      <c r="BE455" s="214">
        <f>IF(N455="základní",J455,0)</f>
        <v>0</v>
      </c>
      <c r="BF455" s="214">
        <f>IF(N455="snížená",J455,0)</f>
        <v>0</v>
      </c>
      <c r="BG455" s="214">
        <f>IF(N455="zákl. přenesená",J455,0)</f>
        <v>0</v>
      </c>
      <c r="BH455" s="214">
        <f>IF(N455="sníž. přenesená",J455,0)</f>
        <v>0</v>
      </c>
      <c r="BI455" s="214">
        <f>IF(N455="nulová",J455,0)</f>
        <v>0</v>
      </c>
      <c r="BJ455" s="17" t="s">
        <v>81</v>
      </c>
      <c r="BK455" s="214">
        <f>ROUND(I455*H455,2)</f>
        <v>0</v>
      </c>
      <c r="BL455" s="17" t="s">
        <v>121</v>
      </c>
      <c r="BM455" s="213" t="s">
        <v>712</v>
      </c>
    </row>
    <row r="456" s="2" customFormat="1" ht="16.5" customHeight="1">
      <c r="A456" s="38"/>
      <c r="B456" s="39"/>
      <c r="C456" s="248" t="s">
        <v>713</v>
      </c>
      <c r="D456" s="248" t="s">
        <v>507</v>
      </c>
      <c r="E456" s="249" t="s">
        <v>714</v>
      </c>
      <c r="F456" s="250" t="s">
        <v>715</v>
      </c>
      <c r="G456" s="251" t="s">
        <v>550</v>
      </c>
      <c r="H456" s="252">
        <v>66</v>
      </c>
      <c r="I456" s="253"/>
      <c r="J456" s="254">
        <f>ROUND(I456*H456,2)</f>
        <v>0</v>
      </c>
      <c r="K456" s="250" t="s">
        <v>19</v>
      </c>
      <c r="L456" s="255"/>
      <c r="M456" s="256" t="s">
        <v>19</v>
      </c>
      <c r="N456" s="257" t="s">
        <v>47</v>
      </c>
      <c r="O456" s="84"/>
      <c r="P456" s="211">
        <f>O456*H456</f>
        <v>0</v>
      </c>
      <c r="Q456" s="211">
        <v>0</v>
      </c>
      <c r="R456" s="211">
        <f>Q456*H456</f>
        <v>0</v>
      </c>
      <c r="S456" s="211">
        <v>0</v>
      </c>
      <c r="T456" s="212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3" t="s">
        <v>537</v>
      </c>
      <c r="AT456" s="213" t="s">
        <v>507</v>
      </c>
      <c r="AU456" s="213" t="s">
        <v>81</v>
      </c>
      <c r="AY456" s="17" t="s">
        <v>116</v>
      </c>
      <c r="BE456" s="214">
        <f>IF(N456="základní",J456,0)</f>
        <v>0</v>
      </c>
      <c r="BF456" s="214">
        <f>IF(N456="snížená",J456,0)</f>
        <v>0</v>
      </c>
      <c r="BG456" s="214">
        <f>IF(N456="zákl. přenesená",J456,0)</f>
        <v>0</v>
      </c>
      <c r="BH456" s="214">
        <f>IF(N456="sníž. přenesená",J456,0)</f>
        <v>0</v>
      </c>
      <c r="BI456" s="214">
        <f>IF(N456="nulová",J456,0)</f>
        <v>0</v>
      </c>
      <c r="BJ456" s="17" t="s">
        <v>81</v>
      </c>
      <c r="BK456" s="214">
        <f>ROUND(I456*H456,2)</f>
        <v>0</v>
      </c>
      <c r="BL456" s="17" t="s">
        <v>121</v>
      </c>
      <c r="BM456" s="213" t="s">
        <v>716</v>
      </c>
    </row>
    <row r="457" s="2" customFormat="1" ht="16.5" customHeight="1">
      <c r="A457" s="38"/>
      <c r="B457" s="39"/>
      <c r="C457" s="248" t="s">
        <v>717</v>
      </c>
      <c r="D457" s="248" t="s">
        <v>507</v>
      </c>
      <c r="E457" s="249" t="s">
        <v>718</v>
      </c>
      <c r="F457" s="250" t="s">
        <v>719</v>
      </c>
      <c r="G457" s="251" t="s">
        <v>550</v>
      </c>
      <c r="H457" s="252">
        <v>66</v>
      </c>
      <c r="I457" s="253"/>
      <c r="J457" s="254">
        <f>ROUND(I457*H457,2)</f>
        <v>0</v>
      </c>
      <c r="K457" s="250" t="s">
        <v>19</v>
      </c>
      <c r="L457" s="255"/>
      <c r="M457" s="256" t="s">
        <v>19</v>
      </c>
      <c r="N457" s="257" t="s">
        <v>47</v>
      </c>
      <c r="O457" s="84"/>
      <c r="P457" s="211">
        <f>O457*H457</f>
        <v>0</v>
      </c>
      <c r="Q457" s="211">
        <v>0</v>
      </c>
      <c r="R457" s="211">
        <f>Q457*H457</f>
        <v>0</v>
      </c>
      <c r="S457" s="211">
        <v>0</v>
      </c>
      <c r="T457" s="21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13" t="s">
        <v>537</v>
      </c>
      <c r="AT457" s="213" t="s">
        <v>507</v>
      </c>
      <c r="AU457" s="213" t="s">
        <v>81</v>
      </c>
      <c r="AY457" s="17" t="s">
        <v>116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7" t="s">
        <v>81</v>
      </c>
      <c r="BK457" s="214">
        <f>ROUND(I457*H457,2)</f>
        <v>0</v>
      </c>
      <c r="BL457" s="17" t="s">
        <v>121</v>
      </c>
      <c r="BM457" s="213" t="s">
        <v>720</v>
      </c>
    </row>
    <row r="458" s="2" customFormat="1" ht="16.5" customHeight="1">
      <c r="A458" s="38"/>
      <c r="B458" s="39"/>
      <c r="C458" s="248" t="s">
        <v>721</v>
      </c>
      <c r="D458" s="248" t="s">
        <v>507</v>
      </c>
      <c r="E458" s="249" t="s">
        <v>722</v>
      </c>
      <c r="F458" s="250" t="s">
        <v>632</v>
      </c>
      <c r="G458" s="251" t="s">
        <v>550</v>
      </c>
      <c r="H458" s="252">
        <v>60</v>
      </c>
      <c r="I458" s="253"/>
      <c r="J458" s="254">
        <f>ROUND(I458*H458,2)</f>
        <v>0</v>
      </c>
      <c r="K458" s="250" t="s">
        <v>19</v>
      </c>
      <c r="L458" s="255"/>
      <c r="M458" s="256" t="s">
        <v>19</v>
      </c>
      <c r="N458" s="257" t="s">
        <v>47</v>
      </c>
      <c r="O458" s="84"/>
      <c r="P458" s="211">
        <f>O458*H458</f>
        <v>0</v>
      </c>
      <c r="Q458" s="211">
        <v>0</v>
      </c>
      <c r="R458" s="211">
        <f>Q458*H458</f>
        <v>0</v>
      </c>
      <c r="S458" s="211">
        <v>0</v>
      </c>
      <c r="T458" s="21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3" t="s">
        <v>537</v>
      </c>
      <c r="AT458" s="213" t="s">
        <v>507</v>
      </c>
      <c r="AU458" s="213" t="s">
        <v>81</v>
      </c>
      <c r="AY458" s="17" t="s">
        <v>116</v>
      </c>
      <c r="BE458" s="214">
        <f>IF(N458="základní",J458,0)</f>
        <v>0</v>
      </c>
      <c r="BF458" s="214">
        <f>IF(N458="snížená",J458,0)</f>
        <v>0</v>
      </c>
      <c r="BG458" s="214">
        <f>IF(N458="zákl. přenesená",J458,0)</f>
        <v>0</v>
      </c>
      <c r="BH458" s="214">
        <f>IF(N458="sníž. přenesená",J458,0)</f>
        <v>0</v>
      </c>
      <c r="BI458" s="214">
        <f>IF(N458="nulová",J458,0)</f>
        <v>0</v>
      </c>
      <c r="BJ458" s="17" t="s">
        <v>81</v>
      </c>
      <c r="BK458" s="214">
        <f>ROUND(I458*H458,2)</f>
        <v>0</v>
      </c>
      <c r="BL458" s="17" t="s">
        <v>121</v>
      </c>
      <c r="BM458" s="213" t="s">
        <v>723</v>
      </c>
    </row>
    <row r="459" s="2" customFormat="1" ht="16.5" customHeight="1">
      <c r="A459" s="38"/>
      <c r="B459" s="39"/>
      <c r="C459" s="248" t="s">
        <v>724</v>
      </c>
      <c r="D459" s="248" t="s">
        <v>507</v>
      </c>
      <c r="E459" s="249" t="s">
        <v>725</v>
      </c>
      <c r="F459" s="250" t="s">
        <v>726</v>
      </c>
      <c r="G459" s="251" t="s">
        <v>550</v>
      </c>
      <c r="H459" s="252">
        <v>307</v>
      </c>
      <c r="I459" s="253"/>
      <c r="J459" s="254">
        <f>ROUND(I459*H459,2)</f>
        <v>0</v>
      </c>
      <c r="K459" s="250" t="s">
        <v>19</v>
      </c>
      <c r="L459" s="255"/>
      <c r="M459" s="256" t="s">
        <v>19</v>
      </c>
      <c r="N459" s="257" t="s">
        <v>47</v>
      </c>
      <c r="O459" s="84"/>
      <c r="P459" s="211">
        <f>O459*H459</f>
        <v>0</v>
      </c>
      <c r="Q459" s="211">
        <v>0</v>
      </c>
      <c r="R459" s="211">
        <f>Q459*H459</f>
        <v>0</v>
      </c>
      <c r="S459" s="211">
        <v>0</v>
      </c>
      <c r="T459" s="21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3" t="s">
        <v>537</v>
      </c>
      <c r="AT459" s="213" t="s">
        <v>507</v>
      </c>
      <c r="AU459" s="213" t="s">
        <v>81</v>
      </c>
      <c r="AY459" s="17" t="s">
        <v>116</v>
      </c>
      <c r="BE459" s="214">
        <f>IF(N459="základní",J459,0)</f>
        <v>0</v>
      </c>
      <c r="BF459" s="214">
        <f>IF(N459="snížená",J459,0)</f>
        <v>0</v>
      </c>
      <c r="BG459" s="214">
        <f>IF(N459="zákl. přenesená",J459,0)</f>
        <v>0</v>
      </c>
      <c r="BH459" s="214">
        <f>IF(N459="sníž. přenesená",J459,0)</f>
        <v>0</v>
      </c>
      <c r="BI459" s="214">
        <f>IF(N459="nulová",J459,0)</f>
        <v>0</v>
      </c>
      <c r="BJ459" s="17" t="s">
        <v>81</v>
      </c>
      <c r="BK459" s="214">
        <f>ROUND(I459*H459,2)</f>
        <v>0</v>
      </c>
      <c r="BL459" s="17" t="s">
        <v>121</v>
      </c>
      <c r="BM459" s="213" t="s">
        <v>727</v>
      </c>
    </row>
    <row r="460" s="2" customFormat="1" ht="16.5" customHeight="1">
      <c r="A460" s="38"/>
      <c r="B460" s="39"/>
      <c r="C460" s="248" t="s">
        <v>728</v>
      </c>
      <c r="D460" s="248" t="s">
        <v>507</v>
      </c>
      <c r="E460" s="249" t="s">
        <v>729</v>
      </c>
      <c r="F460" s="250" t="s">
        <v>730</v>
      </c>
      <c r="G460" s="251" t="s">
        <v>550</v>
      </c>
      <c r="H460" s="252">
        <v>28</v>
      </c>
      <c r="I460" s="253"/>
      <c r="J460" s="254">
        <f>ROUND(I460*H460,2)</f>
        <v>0</v>
      </c>
      <c r="K460" s="250" t="s">
        <v>19</v>
      </c>
      <c r="L460" s="255"/>
      <c r="M460" s="256" t="s">
        <v>19</v>
      </c>
      <c r="N460" s="257" t="s">
        <v>47</v>
      </c>
      <c r="O460" s="84"/>
      <c r="P460" s="211">
        <f>O460*H460</f>
        <v>0</v>
      </c>
      <c r="Q460" s="211">
        <v>0</v>
      </c>
      <c r="R460" s="211">
        <f>Q460*H460</f>
        <v>0</v>
      </c>
      <c r="S460" s="211">
        <v>0</v>
      </c>
      <c r="T460" s="212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13" t="s">
        <v>537</v>
      </c>
      <c r="AT460" s="213" t="s">
        <v>507</v>
      </c>
      <c r="AU460" s="213" t="s">
        <v>81</v>
      </c>
      <c r="AY460" s="17" t="s">
        <v>116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7" t="s">
        <v>81</v>
      </c>
      <c r="BK460" s="214">
        <f>ROUND(I460*H460,2)</f>
        <v>0</v>
      </c>
      <c r="BL460" s="17" t="s">
        <v>121</v>
      </c>
      <c r="BM460" s="213" t="s">
        <v>731</v>
      </c>
    </row>
    <row r="461" s="2" customFormat="1" ht="16.5" customHeight="1">
      <c r="A461" s="38"/>
      <c r="B461" s="39"/>
      <c r="C461" s="248" t="s">
        <v>732</v>
      </c>
      <c r="D461" s="248" t="s">
        <v>507</v>
      </c>
      <c r="E461" s="249" t="s">
        <v>733</v>
      </c>
      <c r="F461" s="250" t="s">
        <v>561</v>
      </c>
      <c r="G461" s="251" t="s">
        <v>550</v>
      </c>
      <c r="H461" s="252">
        <v>146</v>
      </c>
      <c r="I461" s="253"/>
      <c r="J461" s="254">
        <f>ROUND(I461*H461,2)</f>
        <v>0</v>
      </c>
      <c r="K461" s="250" t="s">
        <v>19</v>
      </c>
      <c r="L461" s="255"/>
      <c r="M461" s="256" t="s">
        <v>19</v>
      </c>
      <c r="N461" s="257" t="s">
        <v>47</v>
      </c>
      <c r="O461" s="84"/>
      <c r="P461" s="211">
        <f>O461*H461</f>
        <v>0</v>
      </c>
      <c r="Q461" s="211">
        <v>0</v>
      </c>
      <c r="R461" s="211">
        <f>Q461*H461</f>
        <v>0</v>
      </c>
      <c r="S461" s="211">
        <v>0</v>
      </c>
      <c r="T461" s="21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3" t="s">
        <v>537</v>
      </c>
      <c r="AT461" s="213" t="s">
        <v>507</v>
      </c>
      <c r="AU461" s="213" t="s">
        <v>81</v>
      </c>
      <c r="AY461" s="17" t="s">
        <v>116</v>
      </c>
      <c r="BE461" s="214">
        <f>IF(N461="základní",J461,0)</f>
        <v>0</v>
      </c>
      <c r="BF461" s="214">
        <f>IF(N461="snížená",J461,0)</f>
        <v>0</v>
      </c>
      <c r="BG461" s="214">
        <f>IF(N461="zákl. přenesená",J461,0)</f>
        <v>0</v>
      </c>
      <c r="BH461" s="214">
        <f>IF(N461="sníž. přenesená",J461,0)</f>
        <v>0</v>
      </c>
      <c r="BI461" s="214">
        <f>IF(N461="nulová",J461,0)</f>
        <v>0</v>
      </c>
      <c r="BJ461" s="17" t="s">
        <v>81</v>
      </c>
      <c r="BK461" s="214">
        <f>ROUND(I461*H461,2)</f>
        <v>0</v>
      </c>
      <c r="BL461" s="17" t="s">
        <v>121</v>
      </c>
      <c r="BM461" s="213" t="s">
        <v>734</v>
      </c>
    </row>
    <row r="462" s="2" customFormat="1" ht="16.5" customHeight="1">
      <c r="A462" s="38"/>
      <c r="B462" s="39"/>
      <c r="C462" s="248" t="s">
        <v>735</v>
      </c>
      <c r="D462" s="248" t="s">
        <v>507</v>
      </c>
      <c r="E462" s="249" t="s">
        <v>736</v>
      </c>
      <c r="F462" s="250" t="s">
        <v>561</v>
      </c>
      <c r="G462" s="251" t="s">
        <v>550</v>
      </c>
      <c r="H462" s="252">
        <v>4</v>
      </c>
      <c r="I462" s="253"/>
      <c r="J462" s="254">
        <f>ROUND(I462*H462,2)</f>
        <v>0</v>
      </c>
      <c r="K462" s="250" t="s">
        <v>19</v>
      </c>
      <c r="L462" s="255"/>
      <c r="M462" s="256" t="s">
        <v>19</v>
      </c>
      <c r="N462" s="257" t="s">
        <v>47</v>
      </c>
      <c r="O462" s="84"/>
      <c r="P462" s="211">
        <f>O462*H462</f>
        <v>0</v>
      </c>
      <c r="Q462" s="211">
        <v>0</v>
      </c>
      <c r="R462" s="211">
        <f>Q462*H462</f>
        <v>0</v>
      </c>
      <c r="S462" s="211">
        <v>0</v>
      </c>
      <c r="T462" s="212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3" t="s">
        <v>537</v>
      </c>
      <c r="AT462" s="213" t="s">
        <v>507</v>
      </c>
      <c r="AU462" s="213" t="s">
        <v>81</v>
      </c>
      <c r="AY462" s="17" t="s">
        <v>116</v>
      </c>
      <c r="BE462" s="214">
        <f>IF(N462="základní",J462,0)</f>
        <v>0</v>
      </c>
      <c r="BF462" s="214">
        <f>IF(N462="snížená",J462,0)</f>
        <v>0</v>
      </c>
      <c r="BG462" s="214">
        <f>IF(N462="zákl. přenesená",J462,0)</f>
        <v>0</v>
      </c>
      <c r="BH462" s="214">
        <f>IF(N462="sníž. přenesená",J462,0)</f>
        <v>0</v>
      </c>
      <c r="BI462" s="214">
        <f>IF(N462="nulová",J462,0)</f>
        <v>0</v>
      </c>
      <c r="BJ462" s="17" t="s">
        <v>81</v>
      </c>
      <c r="BK462" s="214">
        <f>ROUND(I462*H462,2)</f>
        <v>0</v>
      </c>
      <c r="BL462" s="17" t="s">
        <v>121</v>
      </c>
      <c r="BM462" s="213" t="s">
        <v>737</v>
      </c>
    </row>
    <row r="463" s="2" customFormat="1" ht="16.5" customHeight="1">
      <c r="A463" s="38"/>
      <c r="B463" s="39"/>
      <c r="C463" s="248" t="s">
        <v>738</v>
      </c>
      <c r="D463" s="248" t="s">
        <v>507</v>
      </c>
      <c r="E463" s="249" t="s">
        <v>739</v>
      </c>
      <c r="F463" s="250" t="s">
        <v>568</v>
      </c>
      <c r="G463" s="251" t="s">
        <v>550</v>
      </c>
      <c r="H463" s="252">
        <v>2</v>
      </c>
      <c r="I463" s="253"/>
      <c r="J463" s="254">
        <f>ROUND(I463*H463,2)</f>
        <v>0</v>
      </c>
      <c r="K463" s="250" t="s">
        <v>19</v>
      </c>
      <c r="L463" s="255"/>
      <c r="M463" s="256" t="s">
        <v>19</v>
      </c>
      <c r="N463" s="257" t="s">
        <v>47</v>
      </c>
      <c r="O463" s="84"/>
      <c r="P463" s="211">
        <f>O463*H463</f>
        <v>0</v>
      </c>
      <c r="Q463" s="211">
        <v>0</v>
      </c>
      <c r="R463" s="211">
        <f>Q463*H463</f>
        <v>0</v>
      </c>
      <c r="S463" s="211">
        <v>0</v>
      </c>
      <c r="T463" s="21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3" t="s">
        <v>537</v>
      </c>
      <c r="AT463" s="213" t="s">
        <v>507</v>
      </c>
      <c r="AU463" s="213" t="s">
        <v>81</v>
      </c>
      <c r="AY463" s="17" t="s">
        <v>116</v>
      </c>
      <c r="BE463" s="214">
        <f>IF(N463="základní",J463,0)</f>
        <v>0</v>
      </c>
      <c r="BF463" s="214">
        <f>IF(N463="snížená",J463,0)</f>
        <v>0</v>
      </c>
      <c r="BG463" s="214">
        <f>IF(N463="zákl. přenesená",J463,0)</f>
        <v>0</v>
      </c>
      <c r="BH463" s="214">
        <f>IF(N463="sníž. přenesená",J463,0)</f>
        <v>0</v>
      </c>
      <c r="BI463" s="214">
        <f>IF(N463="nulová",J463,0)</f>
        <v>0</v>
      </c>
      <c r="BJ463" s="17" t="s">
        <v>81</v>
      </c>
      <c r="BK463" s="214">
        <f>ROUND(I463*H463,2)</f>
        <v>0</v>
      </c>
      <c r="BL463" s="17" t="s">
        <v>121</v>
      </c>
      <c r="BM463" s="213" t="s">
        <v>740</v>
      </c>
    </row>
    <row r="464" s="2" customFormat="1" ht="16.5" customHeight="1">
      <c r="A464" s="38"/>
      <c r="B464" s="39"/>
      <c r="C464" s="248" t="s">
        <v>741</v>
      </c>
      <c r="D464" s="248" t="s">
        <v>507</v>
      </c>
      <c r="E464" s="249" t="s">
        <v>742</v>
      </c>
      <c r="F464" s="250" t="s">
        <v>743</v>
      </c>
      <c r="G464" s="251" t="s">
        <v>550</v>
      </c>
      <c r="H464" s="252">
        <v>3</v>
      </c>
      <c r="I464" s="253"/>
      <c r="J464" s="254">
        <f>ROUND(I464*H464,2)</f>
        <v>0</v>
      </c>
      <c r="K464" s="250" t="s">
        <v>19</v>
      </c>
      <c r="L464" s="255"/>
      <c r="M464" s="256" t="s">
        <v>19</v>
      </c>
      <c r="N464" s="257" t="s">
        <v>47</v>
      </c>
      <c r="O464" s="84"/>
      <c r="P464" s="211">
        <f>O464*H464</f>
        <v>0</v>
      </c>
      <c r="Q464" s="211">
        <v>0</v>
      </c>
      <c r="R464" s="211">
        <f>Q464*H464</f>
        <v>0</v>
      </c>
      <c r="S464" s="211">
        <v>0</v>
      </c>
      <c r="T464" s="21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3" t="s">
        <v>537</v>
      </c>
      <c r="AT464" s="213" t="s">
        <v>507</v>
      </c>
      <c r="AU464" s="213" t="s">
        <v>81</v>
      </c>
      <c r="AY464" s="17" t="s">
        <v>116</v>
      </c>
      <c r="BE464" s="214">
        <f>IF(N464="základní",J464,0)</f>
        <v>0</v>
      </c>
      <c r="BF464" s="214">
        <f>IF(N464="snížená",J464,0)</f>
        <v>0</v>
      </c>
      <c r="BG464" s="214">
        <f>IF(N464="zákl. přenesená",J464,0)</f>
        <v>0</v>
      </c>
      <c r="BH464" s="214">
        <f>IF(N464="sníž. přenesená",J464,0)</f>
        <v>0</v>
      </c>
      <c r="BI464" s="214">
        <f>IF(N464="nulová",J464,0)</f>
        <v>0</v>
      </c>
      <c r="BJ464" s="17" t="s">
        <v>81</v>
      </c>
      <c r="BK464" s="214">
        <f>ROUND(I464*H464,2)</f>
        <v>0</v>
      </c>
      <c r="BL464" s="17" t="s">
        <v>121</v>
      </c>
      <c r="BM464" s="213" t="s">
        <v>744</v>
      </c>
    </row>
    <row r="465" s="2" customFormat="1" ht="16.5" customHeight="1">
      <c r="A465" s="38"/>
      <c r="B465" s="39"/>
      <c r="C465" s="248" t="s">
        <v>745</v>
      </c>
      <c r="D465" s="248" t="s">
        <v>507</v>
      </c>
      <c r="E465" s="249" t="s">
        <v>746</v>
      </c>
      <c r="F465" s="250" t="s">
        <v>747</v>
      </c>
      <c r="G465" s="251" t="s">
        <v>550</v>
      </c>
      <c r="H465" s="252">
        <v>2</v>
      </c>
      <c r="I465" s="253"/>
      <c r="J465" s="254">
        <f>ROUND(I465*H465,2)</f>
        <v>0</v>
      </c>
      <c r="K465" s="250" t="s">
        <v>19</v>
      </c>
      <c r="L465" s="255"/>
      <c r="M465" s="256" t="s">
        <v>19</v>
      </c>
      <c r="N465" s="257" t="s">
        <v>47</v>
      </c>
      <c r="O465" s="84"/>
      <c r="P465" s="211">
        <f>O465*H465</f>
        <v>0</v>
      </c>
      <c r="Q465" s="211">
        <v>0</v>
      </c>
      <c r="R465" s="211">
        <f>Q465*H465</f>
        <v>0</v>
      </c>
      <c r="S465" s="211">
        <v>0</v>
      </c>
      <c r="T465" s="212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3" t="s">
        <v>537</v>
      </c>
      <c r="AT465" s="213" t="s">
        <v>507</v>
      </c>
      <c r="AU465" s="213" t="s">
        <v>81</v>
      </c>
      <c r="AY465" s="17" t="s">
        <v>116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17" t="s">
        <v>81</v>
      </c>
      <c r="BK465" s="214">
        <f>ROUND(I465*H465,2)</f>
        <v>0</v>
      </c>
      <c r="BL465" s="17" t="s">
        <v>121</v>
      </c>
      <c r="BM465" s="213" t="s">
        <v>748</v>
      </c>
    </row>
    <row r="466" s="2" customFormat="1" ht="16.5" customHeight="1">
      <c r="A466" s="38"/>
      <c r="B466" s="39"/>
      <c r="C466" s="248" t="s">
        <v>749</v>
      </c>
      <c r="D466" s="248" t="s">
        <v>507</v>
      </c>
      <c r="E466" s="249" t="s">
        <v>750</v>
      </c>
      <c r="F466" s="250" t="s">
        <v>747</v>
      </c>
      <c r="G466" s="251" t="s">
        <v>550</v>
      </c>
      <c r="H466" s="252">
        <v>2</v>
      </c>
      <c r="I466" s="253"/>
      <c r="J466" s="254">
        <f>ROUND(I466*H466,2)</f>
        <v>0</v>
      </c>
      <c r="K466" s="250" t="s">
        <v>19</v>
      </c>
      <c r="L466" s="255"/>
      <c r="M466" s="256" t="s">
        <v>19</v>
      </c>
      <c r="N466" s="257" t="s">
        <v>47</v>
      </c>
      <c r="O466" s="84"/>
      <c r="P466" s="211">
        <f>O466*H466</f>
        <v>0</v>
      </c>
      <c r="Q466" s="211">
        <v>0</v>
      </c>
      <c r="R466" s="211">
        <f>Q466*H466</f>
        <v>0</v>
      </c>
      <c r="S466" s="211">
        <v>0</v>
      </c>
      <c r="T466" s="212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3" t="s">
        <v>537</v>
      </c>
      <c r="AT466" s="213" t="s">
        <v>507</v>
      </c>
      <c r="AU466" s="213" t="s">
        <v>81</v>
      </c>
      <c r="AY466" s="17" t="s">
        <v>116</v>
      </c>
      <c r="BE466" s="214">
        <f>IF(N466="základní",J466,0)</f>
        <v>0</v>
      </c>
      <c r="BF466" s="214">
        <f>IF(N466="snížená",J466,0)</f>
        <v>0</v>
      </c>
      <c r="BG466" s="214">
        <f>IF(N466="zákl. přenesená",J466,0)</f>
        <v>0</v>
      </c>
      <c r="BH466" s="214">
        <f>IF(N466="sníž. přenesená",J466,0)</f>
        <v>0</v>
      </c>
      <c r="BI466" s="214">
        <f>IF(N466="nulová",J466,0)</f>
        <v>0</v>
      </c>
      <c r="BJ466" s="17" t="s">
        <v>81</v>
      </c>
      <c r="BK466" s="214">
        <f>ROUND(I466*H466,2)</f>
        <v>0</v>
      </c>
      <c r="BL466" s="17" t="s">
        <v>121</v>
      </c>
      <c r="BM466" s="213" t="s">
        <v>751</v>
      </c>
    </row>
    <row r="467" s="2" customFormat="1" ht="16.5" customHeight="1">
      <c r="A467" s="38"/>
      <c r="B467" s="39"/>
      <c r="C467" s="248" t="s">
        <v>752</v>
      </c>
      <c r="D467" s="248" t="s">
        <v>507</v>
      </c>
      <c r="E467" s="249" t="s">
        <v>753</v>
      </c>
      <c r="F467" s="250" t="s">
        <v>754</v>
      </c>
      <c r="G467" s="251" t="s">
        <v>550</v>
      </c>
      <c r="H467" s="252">
        <v>4</v>
      </c>
      <c r="I467" s="253"/>
      <c r="J467" s="254">
        <f>ROUND(I467*H467,2)</f>
        <v>0</v>
      </c>
      <c r="K467" s="250" t="s">
        <v>19</v>
      </c>
      <c r="L467" s="255"/>
      <c r="M467" s="256" t="s">
        <v>19</v>
      </c>
      <c r="N467" s="257" t="s">
        <v>47</v>
      </c>
      <c r="O467" s="84"/>
      <c r="P467" s="211">
        <f>O467*H467</f>
        <v>0</v>
      </c>
      <c r="Q467" s="211">
        <v>0</v>
      </c>
      <c r="R467" s="211">
        <f>Q467*H467</f>
        <v>0</v>
      </c>
      <c r="S467" s="211">
        <v>0</v>
      </c>
      <c r="T467" s="21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13" t="s">
        <v>537</v>
      </c>
      <c r="AT467" s="213" t="s">
        <v>507</v>
      </c>
      <c r="AU467" s="213" t="s">
        <v>81</v>
      </c>
      <c r="AY467" s="17" t="s">
        <v>116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7" t="s">
        <v>81</v>
      </c>
      <c r="BK467" s="214">
        <f>ROUND(I467*H467,2)</f>
        <v>0</v>
      </c>
      <c r="BL467" s="17" t="s">
        <v>121</v>
      </c>
      <c r="BM467" s="213" t="s">
        <v>755</v>
      </c>
    </row>
    <row r="468" s="2" customFormat="1" ht="16.5" customHeight="1">
      <c r="A468" s="38"/>
      <c r="B468" s="39"/>
      <c r="C468" s="248" t="s">
        <v>756</v>
      </c>
      <c r="D468" s="248" t="s">
        <v>507</v>
      </c>
      <c r="E468" s="249" t="s">
        <v>757</v>
      </c>
      <c r="F468" s="250" t="s">
        <v>758</v>
      </c>
      <c r="G468" s="251" t="s">
        <v>550</v>
      </c>
      <c r="H468" s="252">
        <v>2</v>
      </c>
      <c r="I468" s="253"/>
      <c r="J468" s="254">
        <f>ROUND(I468*H468,2)</f>
        <v>0</v>
      </c>
      <c r="K468" s="250" t="s">
        <v>19</v>
      </c>
      <c r="L468" s="255"/>
      <c r="M468" s="256" t="s">
        <v>19</v>
      </c>
      <c r="N468" s="257" t="s">
        <v>47</v>
      </c>
      <c r="O468" s="84"/>
      <c r="P468" s="211">
        <f>O468*H468</f>
        <v>0</v>
      </c>
      <c r="Q468" s="211">
        <v>0</v>
      </c>
      <c r="R468" s="211">
        <f>Q468*H468</f>
        <v>0</v>
      </c>
      <c r="S468" s="211">
        <v>0</v>
      </c>
      <c r="T468" s="21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3" t="s">
        <v>537</v>
      </c>
      <c r="AT468" s="213" t="s">
        <v>507</v>
      </c>
      <c r="AU468" s="213" t="s">
        <v>81</v>
      </c>
      <c r="AY468" s="17" t="s">
        <v>116</v>
      </c>
      <c r="BE468" s="214">
        <f>IF(N468="základní",J468,0)</f>
        <v>0</v>
      </c>
      <c r="BF468" s="214">
        <f>IF(N468="snížená",J468,0)</f>
        <v>0</v>
      </c>
      <c r="BG468" s="214">
        <f>IF(N468="zákl. přenesená",J468,0)</f>
        <v>0</v>
      </c>
      <c r="BH468" s="214">
        <f>IF(N468="sníž. přenesená",J468,0)</f>
        <v>0</v>
      </c>
      <c r="BI468" s="214">
        <f>IF(N468="nulová",J468,0)</f>
        <v>0</v>
      </c>
      <c r="BJ468" s="17" t="s">
        <v>81</v>
      </c>
      <c r="BK468" s="214">
        <f>ROUND(I468*H468,2)</f>
        <v>0</v>
      </c>
      <c r="BL468" s="17" t="s">
        <v>121</v>
      </c>
      <c r="BM468" s="213" t="s">
        <v>759</v>
      </c>
    </row>
    <row r="469" s="2" customFormat="1" ht="16.5" customHeight="1">
      <c r="A469" s="38"/>
      <c r="B469" s="39"/>
      <c r="C469" s="248" t="s">
        <v>760</v>
      </c>
      <c r="D469" s="248" t="s">
        <v>507</v>
      </c>
      <c r="E469" s="249" t="s">
        <v>761</v>
      </c>
      <c r="F469" s="250" t="s">
        <v>707</v>
      </c>
      <c r="G469" s="251" t="s">
        <v>550</v>
      </c>
      <c r="H469" s="252">
        <v>1</v>
      </c>
      <c r="I469" s="253"/>
      <c r="J469" s="254">
        <f>ROUND(I469*H469,2)</f>
        <v>0</v>
      </c>
      <c r="K469" s="250" t="s">
        <v>19</v>
      </c>
      <c r="L469" s="255"/>
      <c r="M469" s="256" t="s">
        <v>19</v>
      </c>
      <c r="N469" s="257" t="s">
        <v>47</v>
      </c>
      <c r="O469" s="84"/>
      <c r="P469" s="211">
        <f>O469*H469</f>
        <v>0</v>
      </c>
      <c r="Q469" s="211">
        <v>0</v>
      </c>
      <c r="R469" s="211">
        <f>Q469*H469</f>
        <v>0</v>
      </c>
      <c r="S469" s="211">
        <v>0</v>
      </c>
      <c r="T469" s="212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3" t="s">
        <v>537</v>
      </c>
      <c r="AT469" s="213" t="s">
        <v>507</v>
      </c>
      <c r="AU469" s="213" t="s">
        <v>81</v>
      </c>
      <c r="AY469" s="17" t="s">
        <v>116</v>
      </c>
      <c r="BE469" s="214">
        <f>IF(N469="základní",J469,0)</f>
        <v>0</v>
      </c>
      <c r="BF469" s="214">
        <f>IF(N469="snížená",J469,0)</f>
        <v>0</v>
      </c>
      <c r="BG469" s="214">
        <f>IF(N469="zákl. přenesená",J469,0)</f>
        <v>0</v>
      </c>
      <c r="BH469" s="214">
        <f>IF(N469="sníž. přenesená",J469,0)</f>
        <v>0</v>
      </c>
      <c r="BI469" s="214">
        <f>IF(N469="nulová",J469,0)</f>
        <v>0</v>
      </c>
      <c r="BJ469" s="17" t="s">
        <v>81</v>
      </c>
      <c r="BK469" s="214">
        <f>ROUND(I469*H469,2)</f>
        <v>0</v>
      </c>
      <c r="BL469" s="17" t="s">
        <v>121</v>
      </c>
      <c r="BM469" s="213" t="s">
        <v>762</v>
      </c>
    </row>
    <row r="470" s="2" customFormat="1" ht="16.5" customHeight="1">
      <c r="A470" s="38"/>
      <c r="B470" s="39"/>
      <c r="C470" s="248" t="s">
        <v>763</v>
      </c>
      <c r="D470" s="248" t="s">
        <v>507</v>
      </c>
      <c r="E470" s="249" t="s">
        <v>764</v>
      </c>
      <c r="F470" s="250" t="s">
        <v>642</v>
      </c>
      <c r="G470" s="251" t="s">
        <v>550</v>
      </c>
      <c r="H470" s="252">
        <v>1</v>
      </c>
      <c r="I470" s="253"/>
      <c r="J470" s="254">
        <f>ROUND(I470*H470,2)</f>
        <v>0</v>
      </c>
      <c r="K470" s="250" t="s">
        <v>19</v>
      </c>
      <c r="L470" s="255"/>
      <c r="M470" s="256" t="s">
        <v>19</v>
      </c>
      <c r="N470" s="257" t="s">
        <v>47</v>
      </c>
      <c r="O470" s="84"/>
      <c r="P470" s="211">
        <f>O470*H470</f>
        <v>0</v>
      </c>
      <c r="Q470" s="211">
        <v>0</v>
      </c>
      <c r="R470" s="211">
        <f>Q470*H470</f>
        <v>0</v>
      </c>
      <c r="S470" s="211">
        <v>0</v>
      </c>
      <c r="T470" s="21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3" t="s">
        <v>537</v>
      </c>
      <c r="AT470" s="213" t="s">
        <v>507</v>
      </c>
      <c r="AU470" s="213" t="s">
        <v>81</v>
      </c>
      <c r="AY470" s="17" t="s">
        <v>116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7" t="s">
        <v>81</v>
      </c>
      <c r="BK470" s="214">
        <f>ROUND(I470*H470,2)</f>
        <v>0</v>
      </c>
      <c r="BL470" s="17" t="s">
        <v>121</v>
      </c>
      <c r="BM470" s="213" t="s">
        <v>765</v>
      </c>
    </row>
    <row r="471" s="2" customFormat="1" ht="16.5" customHeight="1">
      <c r="A471" s="38"/>
      <c r="B471" s="39"/>
      <c r="C471" s="248" t="s">
        <v>766</v>
      </c>
      <c r="D471" s="248" t="s">
        <v>507</v>
      </c>
      <c r="E471" s="249" t="s">
        <v>767</v>
      </c>
      <c r="F471" s="250" t="s">
        <v>768</v>
      </c>
      <c r="G471" s="251" t="s">
        <v>550</v>
      </c>
      <c r="H471" s="252">
        <v>5</v>
      </c>
      <c r="I471" s="253"/>
      <c r="J471" s="254">
        <f>ROUND(I471*H471,2)</f>
        <v>0</v>
      </c>
      <c r="K471" s="250" t="s">
        <v>19</v>
      </c>
      <c r="L471" s="255"/>
      <c r="M471" s="256" t="s">
        <v>19</v>
      </c>
      <c r="N471" s="257" t="s">
        <v>47</v>
      </c>
      <c r="O471" s="84"/>
      <c r="P471" s="211">
        <f>O471*H471</f>
        <v>0</v>
      </c>
      <c r="Q471" s="211">
        <v>0</v>
      </c>
      <c r="R471" s="211">
        <f>Q471*H471</f>
        <v>0</v>
      </c>
      <c r="S471" s="211">
        <v>0</v>
      </c>
      <c r="T471" s="21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13" t="s">
        <v>537</v>
      </c>
      <c r="AT471" s="213" t="s">
        <v>507</v>
      </c>
      <c r="AU471" s="213" t="s">
        <v>81</v>
      </c>
      <c r="AY471" s="17" t="s">
        <v>116</v>
      </c>
      <c r="BE471" s="214">
        <f>IF(N471="základní",J471,0)</f>
        <v>0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17" t="s">
        <v>81</v>
      </c>
      <c r="BK471" s="214">
        <f>ROUND(I471*H471,2)</f>
        <v>0</v>
      </c>
      <c r="BL471" s="17" t="s">
        <v>121</v>
      </c>
      <c r="BM471" s="213" t="s">
        <v>769</v>
      </c>
    </row>
    <row r="472" s="2" customFormat="1" ht="16.5" customHeight="1">
      <c r="A472" s="38"/>
      <c r="B472" s="39"/>
      <c r="C472" s="248" t="s">
        <v>770</v>
      </c>
      <c r="D472" s="248" t="s">
        <v>507</v>
      </c>
      <c r="E472" s="249" t="s">
        <v>771</v>
      </c>
      <c r="F472" s="250" t="s">
        <v>675</v>
      </c>
      <c r="G472" s="251" t="s">
        <v>550</v>
      </c>
      <c r="H472" s="252">
        <v>10</v>
      </c>
      <c r="I472" s="253"/>
      <c r="J472" s="254">
        <f>ROUND(I472*H472,2)</f>
        <v>0</v>
      </c>
      <c r="K472" s="250" t="s">
        <v>19</v>
      </c>
      <c r="L472" s="255"/>
      <c r="M472" s="256" t="s">
        <v>19</v>
      </c>
      <c r="N472" s="257" t="s">
        <v>47</v>
      </c>
      <c r="O472" s="84"/>
      <c r="P472" s="211">
        <f>O472*H472</f>
        <v>0</v>
      </c>
      <c r="Q472" s="211">
        <v>0</v>
      </c>
      <c r="R472" s="211">
        <f>Q472*H472</f>
        <v>0</v>
      </c>
      <c r="S472" s="211">
        <v>0</v>
      </c>
      <c r="T472" s="21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3" t="s">
        <v>537</v>
      </c>
      <c r="AT472" s="213" t="s">
        <v>507</v>
      </c>
      <c r="AU472" s="213" t="s">
        <v>81</v>
      </c>
      <c r="AY472" s="17" t="s">
        <v>116</v>
      </c>
      <c r="BE472" s="214">
        <f>IF(N472="základní",J472,0)</f>
        <v>0</v>
      </c>
      <c r="BF472" s="214">
        <f>IF(N472="snížená",J472,0)</f>
        <v>0</v>
      </c>
      <c r="BG472" s="214">
        <f>IF(N472="zákl. přenesená",J472,0)</f>
        <v>0</v>
      </c>
      <c r="BH472" s="214">
        <f>IF(N472="sníž. přenesená",J472,0)</f>
        <v>0</v>
      </c>
      <c r="BI472" s="214">
        <f>IF(N472="nulová",J472,0)</f>
        <v>0</v>
      </c>
      <c r="BJ472" s="17" t="s">
        <v>81</v>
      </c>
      <c r="BK472" s="214">
        <f>ROUND(I472*H472,2)</f>
        <v>0</v>
      </c>
      <c r="BL472" s="17" t="s">
        <v>121</v>
      </c>
      <c r="BM472" s="213" t="s">
        <v>772</v>
      </c>
    </row>
    <row r="473" s="2" customFormat="1" ht="16.5" customHeight="1">
      <c r="A473" s="38"/>
      <c r="B473" s="39"/>
      <c r="C473" s="248" t="s">
        <v>773</v>
      </c>
      <c r="D473" s="248" t="s">
        <v>507</v>
      </c>
      <c r="E473" s="249" t="s">
        <v>774</v>
      </c>
      <c r="F473" s="250" t="s">
        <v>775</v>
      </c>
      <c r="G473" s="251" t="s">
        <v>550</v>
      </c>
      <c r="H473" s="252">
        <v>2</v>
      </c>
      <c r="I473" s="253"/>
      <c r="J473" s="254">
        <f>ROUND(I473*H473,2)</f>
        <v>0</v>
      </c>
      <c r="K473" s="250" t="s">
        <v>19</v>
      </c>
      <c r="L473" s="255"/>
      <c r="M473" s="256" t="s">
        <v>19</v>
      </c>
      <c r="N473" s="257" t="s">
        <v>47</v>
      </c>
      <c r="O473" s="84"/>
      <c r="P473" s="211">
        <f>O473*H473</f>
        <v>0</v>
      </c>
      <c r="Q473" s="211">
        <v>0</v>
      </c>
      <c r="R473" s="211">
        <f>Q473*H473</f>
        <v>0</v>
      </c>
      <c r="S473" s="211">
        <v>0</v>
      </c>
      <c r="T473" s="21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3" t="s">
        <v>537</v>
      </c>
      <c r="AT473" s="213" t="s">
        <v>507</v>
      </c>
      <c r="AU473" s="213" t="s">
        <v>81</v>
      </c>
      <c r="AY473" s="17" t="s">
        <v>116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17" t="s">
        <v>81</v>
      </c>
      <c r="BK473" s="214">
        <f>ROUND(I473*H473,2)</f>
        <v>0</v>
      </c>
      <c r="BL473" s="17" t="s">
        <v>121</v>
      </c>
      <c r="BM473" s="213" t="s">
        <v>776</v>
      </c>
    </row>
    <row r="474" s="2" customFormat="1" ht="16.5" customHeight="1">
      <c r="A474" s="38"/>
      <c r="B474" s="39"/>
      <c r="C474" s="248" t="s">
        <v>332</v>
      </c>
      <c r="D474" s="248" t="s">
        <v>507</v>
      </c>
      <c r="E474" s="249" t="s">
        <v>777</v>
      </c>
      <c r="F474" s="250" t="s">
        <v>778</v>
      </c>
      <c r="G474" s="251" t="s">
        <v>550</v>
      </c>
      <c r="H474" s="252">
        <v>1</v>
      </c>
      <c r="I474" s="253"/>
      <c r="J474" s="254">
        <f>ROUND(I474*H474,2)</f>
        <v>0</v>
      </c>
      <c r="K474" s="250" t="s">
        <v>19</v>
      </c>
      <c r="L474" s="255"/>
      <c r="M474" s="256" t="s">
        <v>19</v>
      </c>
      <c r="N474" s="257" t="s">
        <v>47</v>
      </c>
      <c r="O474" s="84"/>
      <c r="P474" s="211">
        <f>O474*H474</f>
        <v>0</v>
      </c>
      <c r="Q474" s="211">
        <v>0</v>
      </c>
      <c r="R474" s="211">
        <f>Q474*H474</f>
        <v>0</v>
      </c>
      <c r="S474" s="211">
        <v>0</v>
      </c>
      <c r="T474" s="212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3" t="s">
        <v>537</v>
      </c>
      <c r="AT474" s="213" t="s">
        <v>507</v>
      </c>
      <c r="AU474" s="213" t="s">
        <v>81</v>
      </c>
      <c r="AY474" s="17" t="s">
        <v>116</v>
      </c>
      <c r="BE474" s="214">
        <f>IF(N474="základní",J474,0)</f>
        <v>0</v>
      </c>
      <c r="BF474" s="214">
        <f>IF(N474="snížená",J474,0)</f>
        <v>0</v>
      </c>
      <c r="BG474" s="214">
        <f>IF(N474="zákl. přenesená",J474,0)</f>
        <v>0</v>
      </c>
      <c r="BH474" s="214">
        <f>IF(N474="sníž. přenesená",J474,0)</f>
        <v>0</v>
      </c>
      <c r="BI474" s="214">
        <f>IF(N474="nulová",J474,0)</f>
        <v>0</v>
      </c>
      <c r="BJ474" s="17" t="s">
        <v>81</v>
      </c>
      <c r="BK474" s="214">
        <f>ROUND(I474*H474,2)</f>
        <v>0</v>
      </c>
      <c r="BL474" s="17" t="s">
        <v>121</v>
      </c>
      <c r="BM474" s="213" t="s">
        <v>779</v>
      </c>
    </row>
    <row r="475" s="2" customFormat="1" ht="16.5" customHeight="1">
      <c r="A475" s="38"/>
      <c r="B475" s="39"/>
      <c r="C475" s="248" t="s">
        <v>780</v>
      </c>
      <c r="D475" s="248" t="s">
        <v>507</v>
      </c>
      <c r="E475" s="249" t="s">
        <v>781</v>
      </c>
      <c r="F475" s="250" t="s">
        <v>782</v>
      </c>
      <c r="G475" s="251" t="s">
        <v>550</v>
      </c>
      <c r="H475" s="252">
        <v>30</v>
      </c>
      <c r="I475" s="253"/>
      <c r="J475" s="254">
        <f>ROUND(I475*H475,2)</f>
        <v>0</v>
      </c>
      <c r="K475" s="250" t="s">
        <v>19</v>
      </c>
      <c r="L475" s="255"/>
      <c r="M475" s="256" t="s">
        <v>19</v>
      </c>
      <c r="N475" s="257" t="s">
        <v>47</v>
      </c>
      <c r="O475" s="84"/>
      <c r="P475" s="211">
        <f>O475*H475</f>
        <v>0</v>
      </c>
      <c r="Q475" s="211">
        <v>0</v>
      </c>
      <c r="R475" s="211">
        <f>Q475*H475</f>
        <v>0</v>
      </c>
      <c r="S475" s="211">
        <v>0</v>
      </c>
      <c r="T475" s="21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3" t="s">
        <v>537</v>
      </c>
      <c r="AT475" s="213" t="s">
        <v>507</v>
      </c>
      <c r="AU475" s="213" t="s">
        <v>81</v>
      </c>
      <c r="AY475" s="17" t="s">
        <v>116</v>
      </c>
      <c r="BE475" s="214">
        <f>IF(N475="základní",J475,0)</f>
        <v>0</v>
      </c>
      <c r="BF475" s="214">
        <f>IF(N475="snížená",J475,0)</f>
        <v>0</v>
      </c>
      <c r="BG475" s="214">
        <f>IF(N475="zákl. přenesená",J475,0)</f>
        <v>0</v>
      </c>
      <c r="BH475" s="214">
        <f>IF(N475="sníž. přenesená",J475,0)</f>
        <v>0</v>
      </c>
      <c r="BI475" s="214">
        <f>IF(N475="nulová",J475,0)</f>
        <v>0</v>
      </c>
      <c r="BJ475" s="17" t="s">
        <v>81</v>
      </c>
      <c r="BK475" s="214">
        <f>ROUND(I475*H475,2)</f>
        <v>0</v>
      </c>
      <c r="BL475" s="17" t="s">
        <v>121</v>
      </c>
      <c r="BM475" s="213" t="s">
        <v>783</v>
      </c>
    </row>
    <row r="476" s="2" customFormat="1" ht="16.5" customHeight="1">
      <c r="A476" s="38"/>
      <c r="B476" s="39"/>
      <c r="C476" s="248" t="s">
        <v>784</v>
      </c>
      <c r="D476" s="248" t="s">
        <v>507</v>
      </c>
      <c r="E476" s="249" t="s">
        <v>785</v>
      </c>
      <c r="F476" s="250" t="s">
        <v>782</v>
      </c>
      <c r="G476" s="251" t="s">
        <v>550</v>
      </c>
      <c r="H476" s="252">
        <v>15</v>
      </c>
      <c r="I476" s="253"/>
      <c r="J476" s="254">
        <f>ROUND(I476*H476,2)</f>
        <v>0</v>
      </c>
      <c r="K476" s="250" t="s">
        <v>19</v>
      </c>
      <c r="L476" s="255"/>
      <c r="M476" s="256" t="s">
        <v>19</v>
      </c>
      <c r="N476" s="257" t="s">
        <v>47</v>
      </c>
      <c r="O476" s="84"/>
      <c r="P476" s="211">
        <f>O476*H476</f>
        <v>0</v>
      </c>
      <c r="Q476" s="211">
        <v>0</v>
      </c>
      <c r="R476" s="211">
        <f>Q476*H476</f>
        <v>0</v>
      </c>
      <c r="S476" s="211">
        <v>0</v>
      </c>
      <c r="T476" s="21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3" t="s">
        <v>537</v>
      </c>
      <c r="AT476" s="213" t="s">
        <v>507</v>
      </c>
      <c r="AU476" s="213" t="s">
        <v>81</v>
      </c>
      <c r="AY476" s="17" t="s">
        <v>116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17" t="s">
        <v>81</v>
      </c>
      <c r="BK476" s="214">
        <f>ROUND(I476*H476,2)</f>
        <v>0</v>
      </c>
      <c r="BL476" s="17" t="s">
        <v>121</v>
      </c>
      <c r="BM476" s="213" t="s">
        <v>786</v>
      </c>
    </row>
    <row r="477" s="2" customFormat="1" ht="16.5" customHeight="1">
      <c r="A477" s="38"/>
      <c r="B477" s="39"/>
      <c r="C477" s="248" t="s">
        <v>787</v>
      </c>
      <c r="D477" s="248" t="s">
        <v>507</v>
      </c>
      <c r="E477" s="249" t="s">
        <v>788</v>
      </c>
      <c r="F477" s="250" t="s">
        <v>789</v>
      </c>
      <c r="G477" s="251" t="s">
        <v>550</v>
      </c>
      <c r="H477" s="252">
        <v>8</v>
      </c>
      <c r="I477" s="253"/>
      <c r="J477" s="254">
        <f>ROUND(I477*H477,2)</f>
        <v>0</v>
      </c>
      <c r="K477" s="250" t="s">
        <v>19</v>
      </c>
      <c r="L477" s="255"/>
      <c r="M477" s="256" t="s">
        <v>19</v>
      </c>
      <c r="N477" s="257" t="s">
        <v>47</v>
      </c>
      <c r="O477" s="84"/>
      <c r="P477" s="211">
        <f>O477*H477</f>
        <v>0</v>
      </c>
      <c r="Q477" s="211">
        <v>0</v>
      </c>
      <c r="R477" s="211">
        <f>Q477*H477</f>
        <v>0</v>
      </c>
      <c r="S477" s="211">
        <v>0</v>
      </c>
      <c r="T477" s="212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13" t="s">
        <v>537</v>
      </c>
      <c r="AT477" s="213" t="s">
        <v>507</v>
      </c>
      <c r="AU477" s="213" t="s">
        <v>81</v>
      </c>
      <c r="AY477" s="17" t="s">
        <v>116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17" t="s">
        <v>81</v>
      </c>
      <c r="BK477" s="214">
        <f>ROUND(I477*H477,2)</f>
        <v>0</v>
      </c>
      <c r="BL477" s="17" t="s">
        <v>121</v>
      </c>
      <c r="BM477" s="213" t="s">
        <v>790</v>
      </c>
    </row>
    <row r="478" s="2" customFormat="1" ht="16.5" customHeight="1">
      <c r="A478" s="38"/>
      <c r="B478" s="39"/>
      <c r="C478" s="248" t="s">
        <v>791</v>
      </c>
      <c r="D478" s="248" t="s">
        <v>507</v>
      </c>
      <c r="E478" s="249" t="s">
        <v>792</v>
      </c>
      <c r="F478" s="250" t="s">
        <v>793</v>
      </c>
      <c r="G478" s="251" t="s">
        <v>550</v>
      </c>
      <c r="H478" s="252">
        <v>8</v>
      </c>
      <c r="I478" s="253"/>
      <c r="J478" s="254">
        <f>ROUND(I478*H478,2)</f>
        <v>0</v>
      </c>
      <c r="K478" s="250" t="s">
        <v>19</v>
      </c>
      <c r="L478" s="255"/>
      <c r="M478" s="256" t="s">
        <v>19</v>
      </c>
      <c r="N478" s="257" t="s">
        <v>47</v>
      </c>
      <c r="O478" s="84"/>
      <c r="P478" s="211">
        <f>O478*H478</f>
        <v>0</v>
      </c>
      <c r="Q478" s="211">
        <v>0</v>
      </c>
      <c r="R478" s="211">
        <f>Q478*H478</f>
        <v>0</v>
      </c>
      <c r="S478" s="211">
        <v>0</v>
      </c>
      <c r="T478" s="212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3" t="s">
        <v>537</v>
      </c>
      <c r="AT478" s="213" t="s">
        <v>507</v>
      </c>
      <c r="AU478" s="213" t="s">
        <v>81</v>
      </c>
      <c r="AY478" s="17" t="s">
        <v>116</v>
      </c>
      <c r="BE478" s="214">
        <f>IF(N478="základní",J478,0)</f>
        <v>0</v>
      </c>
      <c r="BF478" s="214">
        <f>IF(N478="snížená",J478,0)</f>
        <v>0</v>
      </c>
      <c r="BG478" s="214">
        <f>IF(N478="zákl. přenesená",J478,0)</f>
        <v>0</v>
      </c>
      <c r="BH478" s="214">
        <f>IF(N478="sníž. přenesená",J478,0)</f>
        <v>0</v>
      </c>
      <c r="BI478" s="214">
        <f>IF(N478="nulová",J478,0)</f>
        <v>0</v>
      </c>
      <c r="BJ478" s="17" t="s">
        <v>81</v>
      </c>
      <c r="BK478" s="214">
        <f>ROUND(I478*H478,2)</f>
        <v>0</v>
      </c>
      <c r="BL478" s="17" t="s">
        <v>121</v>
      </c>
      <c r="BM478" s="213" t="s">
        <v>794</v>
      </c>
    </row>
    <row r="479" s="2" customFormat="1" ht="16.5" customHeight="1">
      <c r="A479" s="38"/>
      <c r="B479" s="39"/>
      <c r="C479" s="248" t="s">
        <v>795</v>
      </c>
      <c r="D479" s="248" t="s">
        <v>507</v>
      </c>
      <c r="E479" s="249" t="s">
        <v>796</v>
      </c>
      <c r="F479" s="250" t="s">
        <v>624</v>
      </c>
      <c r="G479" s="251" t="s">
        <v>550</v>
      </c>
      <c r="H479" s="252">
        <v>1</v>
      </c>
      <c r="I479" s="253"/>
      <c r="J479" s="254">
        <f>ROUND(I479*H479,2)</f>
        <v>0</v>
      </c>
      <c r="K479" s="250" t="s">
        <v>19</v>
      </c>
      <c r="L479" s="255"/>
      <c r="M479" s="256" t="s">
        <v>19</v>
      </c>
      <c r="N479" s="257" t="s">
        <v>47</v>
      </c>
      <c r="O479" s="84"/>
      <c r="P479" s="211">
        <f>O479*H479</f>
        <v>0</v>
      </c>
      <c r="Q479" s="211">
        <v>0</v>
      </c>
      <c r="R479" s="211">
        <f>Q479*H479</f>
        <v>0</v>
      </c>
      <c r="S479" s="211">
        <v>0</v>
      </c>
      <c r="T479" s="212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3" t="s">
        <v>537</v>
      </c>
      <c r="AT479" s="213" t="s">
        <v>507</v>
      </c>
      <c r="AU479" s="213" t="s">
        <v>81</v>
      </c>
      <c r="AY479" s="17" t="s">
        <v>116</v>
      </c>
      <c r="BE479" s="214">
        <f>IF(N479="základní",J479,0)</f>
        <v>0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17" t="s">
        <v>81</v>
      </c>
      <c r="BK479" s="214">
        <f>ROUND(I479*H479,2)</f>
        <v>0</v>
      </c>
      <c r="BL479" s="17" t="s">
        <v>121</v>
      </c>
      <c r="BM479" s="213" t="s">
        <v>797</v>
      </c>
    </row>
    <row r="480" s="2" customFormat="1" ht="16.5" customHeight="1">
      <c r="A480" s="38"/>
      <c r="B480" s="39"/>
      <c r="C480" s="248" t="s">
        <v>798</v>
      </c>
      <c r="D480" s="248" t="s">
        <v>507</v>
      </c>
      <c r="E480" s="249" t="s">
        <v>799</v>
      </c>
      <c r="F480" s="250" t="s">
        <v>597</v>
      </c>
      <c r="G480" s="251" t="s">
        <v>550</v>
      </c>
      <c r="H480" s="252">
        <v>2</v>
      </c>
      <c r="I480" s="253"/>
      <c r="J480" s="254">
        <f>ROUND(I480*H480,2)</f>
        <v>0</v>
      </c>
      <c r="K480" s="250" t="s">
        <v>19</v>
      </c>
      <c r="L480" s="255"/>
      <c r="M480" s="256" t="s">
        <v>19</v>
      </c>
      <c r="N480" s="257" t="s">
        <v>47</v>
      </c>
      <c r="O480" s="84"/>
      <c r="P480" s="211">
        <f>O480*H480</f>
        <v>0</v>
      </c>
      <c r="Q480" s="211">
        <v>0</v>
      </c>
      <c r="R480" s="211">
        <f>Q480*H480</f>
        <v>0</v>
      </c>
      <c r="S480" s="211">
        <v>0</v>
      </c>
      <c r="T480" s="21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3" t="s">
        <v>537</v>
      </c>
      <c r="AT480" s="213" t="s">
        <v>507</v>
      </c>
      <c r="AU480" s="213" t="s">
        <v>81</v>
      </c>
      <c r="AY480" s="17" t="s">
        <v>116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17" t="s">
        <v>81</v>
      </c>
      <c r="BK480" s="214">
        <f>ROUND(I480*H480,2)</f>
        <v>0</v>
      </c>
      <c r="BL480" s="17" t="s">
        <v>121</v>
      </c>
      <c r="BM480" s="213" t="s">
        <v>800</v>
      </c>
    </row>
    <row r="481" s="2" customFormat="1" ht="16.5" customHeight="1">
      <c r="A481" s="38"/>
      <c r="B481" s="39"/>
      <c r="C481" s="248" t="s">
        <v>801</v>
      </c>
      <c r="D481" s="248" t="s">
        <v>507</v>
      </c>
      <c r="E481" s="249" t="s">
        <v>802</v>
      </c>
      <c r="F481" s="250" t="s">
        <v>803</v>
      </c>
      <c r="G481" s="251" t="s">
        <v>550</v>
      </c>
      <c r="H481" s="252">
        <v>2</v>
      </c>
      <c r="I481" s="253"/>
      <c r="J481" s="254">
        <f>ROUND(I481*H481,2)</f>
        <v>0</v>
      </c>
      <c r="K481" s="250" t="s">
        <v>19</v>
      </c>
      <c r="L481" s="255"/>
      <c r="M481" s="256" t="s">
        <v>19</v>
      </c>
      <c r="N481" s="257" t="s">
        <v>47</v>
      </c>
      <c r="O481" s="84"/>
      <c r="P481" s="211">
        <f>O481*H481</f>
        <v>0</v>
      </c>
      <c r="Q481" s="211">
        <v>0</v>
      </c>
      <c r="R481" s="211">
        <f>Q481*H481</f>
        <v>0</v>
      </c>
      <c r="S481" s="211">
        <v>0</v>
      </c>
      <c r="T481" s="212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13" t="s">
        <v>537</v>
      </c>
      <c r="AT481" s="213" t="s">
        <v>507</v>
      </c>
      <c r="AU481" s="213" t="s">
        <v>81</v>
      </c>
      <c r="AY481" s="17" t="s">
        <v>116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17" t="s">
        <v>81</v>
      </c>
      <c r="BK481" s="214">
        <f>ROUND(I481*H481,2)</f>
        <v>0</v>
      </c>
      <c r="BL481" s="17" t="s">
        <v>121</v>
      </c>
      <c r="BM481" s="213" t="s">
        <v>804</v>
      </c>
    </row>
    <row r="482" s="2" customFormat="1" ht="16.5" customHeight="1">
      <c r="A482" s="38"/>
      <c r="B482" s="39"/>
      <c r="C482" s="248" t="s">
        <v>805</v>
      </c>
      <c r="D482" s="248" t="s">
        <v>507</v>
      </c>
      <c r="E482" s="249" t="s">
        <v>806</v>
      </c>
      <c r="F482" s="250" t="s">
        <v>807</v>
      </c>
      <c r="G482" s="251" t="s">
        <v>522</v>
      </c>
      <c r="H482" s="252">
        <v>141</v>
      </c>
      <c r="I482" s="253"/>
      <c r="J482" s="254">
        <f>ROUND(I482*H482,2)</f>
        <v>0</v>
      </c>
      <c r="K482" s="250" t="s">
        <v>19</v>
      </c>
      <c r="L482" s="255"/>
      <c r="M482" s="256" t="s">
        <v>19</v>
      </c>
      <c r="N482" s="257" t="s">
        <v>47</v>
      </c>
      <c r="O482" s="84"/>
      <c r="P482" s="211">
        <f>O482*H482</f>
        <v>0</v>
      </c>
      <c r="Q482" s="211">
        <v>1</v>
      </c>
      <c r="R482" s="211">
        <f>Q482*H482</f>
        <v>141</v>
      </c>
      <c r="S482" s="211">
        <v>0</v>
      </c>
      <c r="T482" s="21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3" t="s">
        <v>510</v>
      </c>
      <c r="AT482" s="213" t="s">
        <v>507</v>
      </c>
      <c r="AU482" s="213" t="s">
        <v>81</v>
      </c>
      <c r="AY482" s="17" t="s">
        <v>116</v>
      </c>
      <c r="BE482" s="214">
        <f>IF(N482="základní",J482,0)</f>
        <v>0</v>
      </c>
      <c r="BF482" s="214">
        <f>IF(N482="snížená",J482,0)</f>
        <v>0</v>
      </c>
      <c r="BG482" s="214">
        <f>IF(N482="zákl. přenesená",J482,0)</f>
        <v>0</v>
      </c>
      <c r="BH482" s="214">
        <f>IF(N482="sníž. přenesená",J482,0)</f>
        <v>0</v>
      </c>
      <c r="BI482" s="214">
        <f>IF(N482="nulová",J482,0)</f>
        <v>0</v>
      </c>
      <c r="BJ482" s="17" t="s">
        <v>81</v>
      </c>
      <c r="BK482" s="214">
        <f>ROUND(I482*H482,2)</f>
        <v>0</v>
      </c>
      <c r="BL482" s="17" t="s">
        <v>510</v>
      </c>
      <c r="BM482" s="213" t="s">
        <v>808</v>
      </c>
    </row>
    <row r="483" s="2" customFormat="1" ht="16.5" customHeight="1">
      <c r="A483" s="38"/>
      <c r="B483" s="39"/>
      <c r="C483" s="248" t="s">
        <v>809</v>
      </c>
      <c r="D483" s="248" t="s">
        <v>507</v>
      </c>
      <c r="E483" s="249" t="s">
        <v>810</v>
      </c>
      <c r="F483" s="250" t="s">
        <v>811</v>
      </c>
      <c r="G483" s="251" t="s">
        <v>522</v>
      </c>
      <c r="H483" s="252">
        <v>57</v>
      </c>
      <c r="I483" s="253"/>
      <c r="J483" s="254">
        <f>ROUND(I483*H483,2)</f>
        <v>0</v>
      </c>
      <c r="K483" s="250" t="s">
        <v>19</v>
      </c>
      <c r="L483" s="255"/>
      <c r="M483" s="256" t="s">
        <v>19</v>
      </c>
      <c r="N483" s="257" t="s">
        <v>47</v>
      </c>
      <c r="O483" s="84"/>
      <c r="P483" s="211">
        <f>O483*H483</f>
        <v>0</v>
      </c>
      <c r="Q483" s="211">
        <v>1</v>
      </c>
      <c r="R483" s="211">
        <f>Q483*H483</f>
        <v>57</v>
      </c>
      <c r="S483" s="211">
        <v>0</v>
      </c>
      <c r="T483" s="212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3" t="s">
        <v>510</v>
      </c>
      <c r="AT483" s="213" t="s">
        <v>507</v>
      </c>
      <c r="AU483" s="213" t="s">
        <v>81</v>
      </c>
      <c r="AY483" s="17" t="s">
        <v>116</v>
      </c>
      <c r="BE483" s="214">
        <f>IF(N483="základní",J483,0)</f>
        <v>0</v>
      </c>
      <c r="BF483" s="214">
        <f>IF(N483="snížená",J483,0)</f>
        <v>0</v>
      </c>
      <c r="BG483" s="214">
        <f>IF(N483="zákl. přenesená",J483,0)</f>
        <v>0</v>
      </c>
      <c r="BH483" s="214">
        <f>IF(N483="sníž. přenesená",J483,0)</f>
        <v>0</v>
      </c>
      <c r="BI483" s="214">
        <f>IF(N483="nulová",J483,0)</f>
        <v>0</v>
      </c>
      <c r="BJ483" s="17" t="s">
        <v>81</v>
      </c>
      <c r="BK483" s="214">
        <f>ROUND(I483*H483,2)</f>
        <v>0</v>
      </c>
      <c r="BL483" s="17" t="s">
        <v>510</v>
      </c>
      <c r="BM483" s="213" t="s">
        <v>812</v>
      </c>
    </row>
    <row r="484" s="2" customFormat="1" ht="16.5" customHeight="1">
      <c r="A484" s="38"/>
      <c r="B484" s="39"/>
      <c r="C484" s="248" t="s">
        <v>813</v>
      </c>
      <c r="D484" s="248" t="s">
        <v>507</v>
      </c>
      <c r="E484" s="249" t="s">
        <v>814</v>
      </c>
      <c r="F484" s="250" t="s">
        <v>815</v>
      </c>
      <c r="G484" s="251" t="s">
        <v>522</v>
      </c>
      <c r="H484" s="252">
        <v>85</v>
      </c>
      <c r="I484" s="253"/>
      <c r="J484" s="254">
        <f>ROUND(I484*H484,2)</f>
        <v>0</v>
      </c>
      <c r="K484" s="250" t="s">
        <v>19</v>
      </c>
      <c r="L484" s="255"/>
      <c r="M484" s="256" t="s">
        <v>19</v>
      </c>
      <c r="N484" s="257" t="s">
        <v>47</v>
      </c>
      <c r="O484" s="84"/>
      <c r="P484" s="211">
        <f>O484*H484</f>
        <v>0</v>
      </c>
      <c r="Q484" s="211">
        <v>1</v>
      </c>
      <c r="R484" s="211">
        <f>Q484*H484</f>
        <v>85</v>
      </c>
      <c r="S484" s="211">
        <v>0</v>
      </c>
      <c r="T484" s="21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3" t="s">
        <v>510</v>
      </c>
      <c r="AT484" s="213" t="s">
        <v>507</v>
      </c>
      <c r="AU484" s="213" t="s">
        <v>81</v>
      </c>
      <c r="AY484" s="17" t="s">
        <v>116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17" t="s">
        <v>81</v>
      </c>
      <c r="BK484" s="214">
        <f>ROUND(I484*H484,2)</f>
        <v>0</v>
      </c>
      <c r="BL484" s="17" t="s">
        <v>510</v>
      </c>
      <c r="BM484" s="213" t="s">
        <v>816</v>
      </c>
    </row>
    <row r="485" s="2" customFormat="1" ht="16.5" customHeight="1">
      <c r="A485" s="38"/>
      <c r="B485" s="39"/>
      <c r="C485" s="248" t="s">
        <v>817</v>
      </c>
      <c r="D485" s="248" t="s">
        <v>507</v>
      </c>
      <c r="E485" s="249" t="s">
        <v>818</v>
      </c>
      <c r="F485" s="250" t="s">
        <v>819</v>
      </c>
      <c r="G485" s="251" t="s">
        <v>517</v>
      </c>
      <c r="H485" s="252">
        <v>16.559999999999999</v>
      </c>
      <c r="I485" s="253"/>
      <c r="J485" s="254">
        <f>ROUND(I485*H485,2)</f>
        <v>0</v>
      </c>
      <c r="K485" s="250" t="s">
        <v>19</v>
      </c>
      <c r="L485" s="255"/>
      <c r="M485" s="256" t="s">
        <v>19</v>
      </c>
      <c r="N485" s="257" t="s">
        <v>47</v>
      </c>
      <c r="O485" s="84"/>
      <c r="P485" s="211">
        <f>O485*H485</f>
        <v>0</v>
      </c>
      <c r="Q485" s="211">
        <v>1</v>
      </c>
      <c r="R485" s="211">
        <f>Q485*H485</f>
        <v>16.559999999999999</v>
      </c>
      <c r="S485" s="211">
        <v>0</v>
      </c>
      <c r="T485" s="21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13" t="s">
        <v>537</v>
      </c>
      <c r="AT485" s="213" t="s">
        <v>507</v>
      </c>
      <c r="AU485" s="213" t="s">
        <v>81</v>
      </c>
      <c r="AY485" s="17" t="s">
        <v>116</v>
      </c>
      <c r="BE485" s="214">
        <f>IF(N485="základní",J485,0)</f>
        <v>0</v>
      </c>
      <c r="BF485" s="214">
        <f>IF(N485="snížená",J485,0)</f>
        <v>0</v>
      </c>
      <c r="BG485" s="214">
        <f>IF(N485="zákl. přenesená",J485,0)</f>
        <v>0</v>
      </c>
      <c r="BH485" s="214">
        <f>IF(N485="sníž. přenesená",J485,0)</f>
        <v>0</v>
      </c>
      <c r="BI485" s="214">
        <f>IF(N485="nulová",J485,0)</f>
        <v>0</v>
      </c>
      <c r="BJ485" s="17" t="s">
        <v>81</v>
      </c>
      <c r="BK485" s="214">
        <f>ROUND(I485*H485,2)</f>
        <v>0</v>
      </c>
      <c r="BL485" s="17" t="s">
        <v>121</v>
      </c>
      <c r="BM485" s="213" t="s">
        <v>820</v>
      </c>
    </row>
    <row r="486" s="11" customFormat="1" ht="25.92" customHeight="1">
      <c r="A486" s="11"/>
      <c r="B486" s="188"/>
      <c r="C486" s="189"/>
      <c r="D486" s="190" t="s">
        <v>75</v>
      </c>
      <c r="E486" s="191" t="s">
        <v>821</v>
      </c>
      <c r="F486" s="191" t="s">
        <v>822</v>
      </c>
      <c r="G486" s="189"/>
      <c r="H486" s="189"/>
      <c r="I486" s="192"/>
      <c r="J486" s="193">
        <f>BK486</f>
        <v>0</v>
      </c>
      <c r="K486" s="189"/>
      <c r="L486" s="194"/>
      <c r="M486" s="195"/>
      <c r="N486" s="196"/>
      <c r="O486" s="196"/>
      <c r="P486" s="197">
        <f>SUM(P487:P492)</f>
        <v>0</v>
      </c>
      <c r="Q486" s="196"/>
      <c r="R486" s="197">
        <f>SUM(R487:R492)</f>
        <v>0</v>
      </c>
      <c r="S486" s="196"/>
      <c r="T486" s="198">
        <f>SUM(T487:T492)</f>
        <v>0</v>
      </c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R486" s="199" t="s">
        <v>115</v>
      </c>
      <c r="AT486" s="200" t="s">
        <v>75</v>
      </c>
      <c r="AU486" s="200" t="s">
        <v>76</v>
      </c>
      <c r="AY486" s="199" t="s">
        <v>116</v>
      </c>
      <c r="BK486" s="201">
        <f>SUM(BK487:BK492)</f>
        <v>0</v>
      </c>
    </row>
    <row r="487" s="2" customFormat="1" ht="16.5" customHeight="1">
      <c r="A487" s="38"/>
      <c r="B487" s="39"/>
      <c r="C487" s="248" t="s">
        <v>823</v>
      </c>
      <c r="D487" s="248" t="s">
        <v>507</v>
      </c>
      <c r="E487" s="249" t="s">
        <v>824</v>
      </c>
      <c r="F487" s="250" t="s">
        <v>825</v>
      </c>
      <c r="G487" s="251" t="s">
        <v>550</v>
      </c>
      <c r="H487" s="252">
        <v>181</v>
      </c>
      <c r="I487" s="253"/>
      <c r="J487" s="254">
        <f>ROUND(I487*H487,2)</f>
        <v>0</v>
      </c>
      <c r="K487" s="250" t="s">
        <v>19</v>
      </c>
      <c r="L487" s="255"/>
      <c r="M487" s="256" t="s">
        <v>19</v>
      </c>
      <c r="N487" s="257" t="s">
        <v>47</v>
      </c>
      <c r="O487" s="84"/>
      <c r="P487" s="211">
        <f>O487*H487</f>
        <v>0</v>
      </c>
      <c r="Q487" s="211">
        <v>0</v>
      </c>
      <c r="R487" s="211">
        <f>Q487*H487</f>
        <v>0</v>
      </c>
      <c r="S487" s="211">
        <v>0</v>
      </c>
      <c r="T487" s="212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13" t="s">
        <v>537</v>
      </c>
      <c r="AT487" s="213" t="s">
        <v>507</v>
      </c>
      <c r="AU487" s="213" t="s">
        <v>81</v>
      </c>
      <c r="AY487" s="17" t="s">
        <v>116</v>
      </c>
      <c r="BE487" s="214">
        <f>IF(N487="základní",J487,0)</f>
        <v>0</v>
      </c>
      <c r="BF487" s="214">
        <f>IF(N487="snížená",J487,0)</f>
        <v>0</v>
      </c>
      <c r="BG487" s="214">
        <f>IF(N487="zákl. přenesená",J487,0)</f>
        <v>0</v>
      </c>
      <c r="BH487" s="214">
        <f>IF(N487="sníž. přenesená",J487,0)</f>
        <v>0</v>
      </c>
      <c r="BI487" s="214">
        <f>IF(N487="nulová",J487,0)</f>
        <v>0</v>
      </c>
      <c r="BJ487" s="17" t="s">
        <v>81</v>
      </c>
      <c r="BK487" s="214">
        <f>ROUND(I487*H487,2)</f>
        <v>0</v>
      </c>
      <c r="BL487" s="17" t="s">
        <v>121</v>
      </c>
      <c r="BM487" s="213" t="s">
        <v>826</v>
      </c>
    </row>
    <row r="488" s="2" customFormat="1" ht="16.5" customHeight="1">
      <c r="A488" s="38"/>
      <c r="B488" s="39"/>
      <c r="C488" s="248" t="s">
        <v>827</v>
      </c>
      <c r="D488" s="248" t="s">
        <v>507</v>
      </c>
      <c r="E488" s="249" t="s">
        <v>828</v>
      </c>
      <c r="F488" s="250" t="s">
        <v>829</v>
      </c>
      <c r="G488" s="251" t="s">
        <v>550</v>
      </c>
      <c r="H488" s="252">
        <v>181</v>
      </c>
      <c r="I488" s="253"/>
      <c r="J488" s="254">
        <f>ROUND(I488*H488,2)</f>
        <v>0</v>
      </c>
      <c r="K488" s="250" t="s">
        <v>19</v>
      </c>
      <c r="L488" s="255"/>
      <c r="M488" s="256" t="s">
        <v>19</v>
      </c>
      <c r="N488" s="257" t="s">
        <v>47</v>
      </c>
      <c r="O488" s="84"/>
      <c r="P488" s="211">
        <f>O488*H488</f>
        <v>0</v>
      </c>
      <c r="Q488" s="211">
        <v>0</v>
      </c>
      <c r="R488" s="211">
        <f>Q488*H488</f>
        <v>0</v>
      </c>
      <c r="S488" s="211">
        <v>0</v>
      </c>
      <c r="T488" s="212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3" t="s">
        <v>537</v>
      </c>
      <c r="AT488" s="213" t="s">
        <v>507</v>
      </c>
      <c r="AU488" s="213" t="s">
        <v>81</v>
      </c>
      <c r="AY488" s="17" t="s">
        <v>116</v>
      </c>
      <c r="BE488" s="214">
        <f>IF(N488="základní",J488,0)</f>
        <v>0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17" t="s">
        <v>81</v>
      </c>
      <c r="BK488" s="214">
        <f>ROUND(I488*H488,2)</f>
        <v>0</v>
      </c>
      <c r="BL488" s="17" t="s">
        <v>121</v>
      </c>
      <c r="BM488" s="213" t="s">
        <v>830</v>
      </c>
    </row>
    <row r="489" s="2" customFormat="1" ht="16.5" customHeight="1">
      <c r="A489" s="38"/>
      <c r="B489" s="39"/>
      <c r="C489" s="248" t="s">
        <v>831</v>
      </c>
      <c r="D489" s="248" t="s">
        <v>507</v>
      </c>
      <c r="E489" s="249" t="s">
        <v>832</v>
      </c>
      <c r="F489" s="250" t="s">
        <v>833</v>
      </c>
      <c r="G489" s="251" t="s">
        <v>550</v>
      </c>
      <c r="H489" s="252">
        <v>6</v>
      </c>
      <c r="I489" s="253"/>
      <c r="J489" s="254">
        <f>ROUND(I489*H489,2)</f>
        <v>0</v>
      </c>
      <c r="K489" s="250" t="s">
        <v>19</v>
      </c>
      <c r="L489" s="255"/>
      <c r="M489" s="256" t="s">
        <v>19</v>
      </c>
      <c r="N489" s="257" t="s">
        <v>47</v>
      </c>
      <c r="O489" s="84"/>
      <c r="P489" s="211">
        <f>O489*H489</f>
        <v>0</v>
      </c>
      <c r="Q489" s="211">
        <v>0</v>
      </c>
      <c r="R489" s="211">
        <f>Q489*H489</f>
        <v>0</v>
      </c>
      <c r="S489" s="211">
        <v>0</v>
      </c>
      <c r="T489" s="212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13" t="s">
        <v>537</v>
      </c>
      <c r="AT489" s="213" t="s">
        <v>507</v>
      </c>
      <c r="AU489" s="213" t="s">
        <v>81</v>
      </c>
      <c r="AY489" s="17" t="s">
        <v>116</v>
      </c>
      <c r="BE489" s="214">
        <f>IF(N489="základní",J489,0)</f>
        <v>0</v>
      </c>
      <c r="BF489" s="214">
        <f>IF(N489="snížená",J489,0)</f>
        <v>0</v>
      </c>
      <c r="BG489" s="214">
        <f>IF(N489="zákl. přenesená",J489,0)</f>
        <v>0</v>
      </c>
      <c r="BH489" s="214">
        <f>IF(N489="sníž. přenesená",J489,0)</f>
        <v>0</v>
      </c>
      <c r="BI489" s="214">
        <f>IF(N489="nulová",J489,0)</f>
        <v>0</v>
      </c>
      <c r="BJ489" s="17" t="s">
        <v>81</v>
      </c>
      <c r="BK489" s="214">
        <f>ROUND(I489*H489,2)</f>
        <v>0</v>
      </c>
      <c r="BL489" s="17" t="s">
        <v>121</v>
      </c>
      <c r="BM489" s="213" t="s">
        <v>834</v>
      </c>
    </row>
    <row r="490" s="2" customFormat="1" ht="16.5" customHeight="1">
      <c r="A490" s="38"/>
      <c r="B490" s="39"/>
      <c r="C490" s="248" t="s">
        <v>835</v>
      </c>
      <c r="D490" s="248" t="s">
        <v>507</v>
      </c>
      <c r="E490" s="249" t="s">
        <v>836</v>
      </c>
      <c r="F490" s="250" t="s">
        <v>837</v>
      </c>
      <c r="G490" s="251" t="s">
        <v>159</v>
      </c>
      <c r="H490" s="252">
        <v>4657</v>
      </c>
      <c r="I490" s="253"/>
      <c r="J490" s="254">
        <f>ROUND(I490*H490,2)</f>
        <v>0</v>
      </c>
      <c r="K490" s="250" t="s">
        <v>19</v>
      </c>
      <c r="L490" s="255"/>
      <c r="M490" s="256" t="s">
        <v>19</v>
      </c>
      <c r="N490" s="257" t="s">
        <v>47</v>
      </c>
      <c r="O490" s="84"/>
      <c r="P490" s="211">
        <f>O490*H490</f>
        <v>0</v>
      </c>
      <c r="Q490" s="211">
        <v>0</v>
      </c>
      <c r="R490" s="211">
        <f>Q490*H490</f>
        <v>0</v>
      </c>
      <c r="S490" s="211">
        <v>0</v>
      </c>
      <c r="T490" s="21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3" t="s">
        <v>537</v>
      </c>
      <c r="AT490" s="213" t="s">
        <v>507</v>
      </c>
      <c r="AU490" s="213" t="s">
        <v>81</v>
      </c>
      <c r="AY490" s="17" t="s">
        <v>116</v>
      </c>
      <c r="BE490" s="214">
        <f>IF(N490="základní",J490,0)</f>
        <v>0</v>
      </c>
      <c r="BF490" s="214">
        <f>IF(N490="snížená",J490,0)</f>
        <v>0</v>
      </c>
      <c r="BG490" s="214">
        <f>IF(N490="zákl. přenesená",J490,0)</f>
        <v>0</v>
      </c>
      <c r="BH490" s="214">
        <f>IF(N490="sníž. přenesená",J490,0)</f>
        <v>0</v>
      </c>
      <c r="BI490" s="214">
        <f>IF(N490="nulová",J490,0)</f>
        <v>0</v>
      </c>
      <c r="BJ490" s="17" t="s">
        <v>81</v>
      </c>
      <c r="BK490" s="214">
        <f>ROUND(I490*H490,2)</f>
        <v>0</v>
      </c>
      <c r="BL490" s="17" t="s">
        <v>121</v>
      </c>
      <c r="BM490" s="213" t="s">
        <v>838</v>
      </c>
    </row>
    <row r="491" s="2" customFormat="1" ht="16.5" customHeight="1">
      <c r="A491" s="38"/>
      <c r="B491" s="39"/>
      <c r="C491" s="248" t="s">
        <v>839</v>
      </c>
      <c r="D491" s="248" t="s">
        <v>507</v>
      </c>
      <c r="E491" s="249" t="s">
        <v>840</v>
      </c>
      <c r="F491" s="250" t="s">
        <v>841</v>
      </c>
      <c r="G491" s="251" t="s">
        <v>550</v>
      </c>
      <c r="H491" s="252">
        <v>133</v>
      </c>
      <c r="I491" s="253"/>
      <c r="J491" s="254">
        <f>ROUND(I491*H491,2)</f>
        <v>0</v>
      </c>
      <c r="K491" s="250" t="s">
        <v>19</v>
      </c>
      <c r="L491" s="255"/>
      <c r="M491" s="256" t="s">
        <v>19</v>
      </c>
      <c r="N491" s="257" t="s">
        <v>47</v>
      </c>
      <c r="O491" s="84"/>
      <c r="P491" s="211">
        <f>O491*H491</f>
        <v>0</v>
      </c>
      <c r="Q491" s="211">
        <v>0</v>
      </c>
      <c r="R491" s="211">
        <f>Q491*H491</f>
        <v>0</v>
      </c>
      <c r="S491" s="211">
        <v>0</v>
      </c>
      <c r="T491" s="212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3" t="s">
        <v>537</v>
      </c>
      <c r="AT491" s="213" t="s">
        <v>507</v>
      </c>
      <c r="AU491" s="213" t="s">
        <v>81</v>
      </c>
      <c r="AY491" s="17" t="s">
        <v>116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17" t="s">
        <v>81</v>
      </c>
      <c r="BK491" s="214">
        <f>ROUND(I491*H491,2)</f>
        <v>0</v>
      </c>
      <c r="BL491" s="17" t="s">
        <v>121</v>
      </c>
      <c r="BM491" s="213" t="s">
        <v>842</v>
      </c>
    </row>
    <row r="492" s="2" customFormat="1" ht="16.5" customHeight="1">
      <c r="A492" s="38"/>
      <c r="B492" s="39"/>
      <c r="C492" s="248" t="s">
        <v>843</v>
      </c>
      <c r="D492" s="248" t="s">
        <v>507</v>
      </c>
      <c r="E492" s="249" t="s">
        <v>844</v>
      </c>
      <c r="F492" s="250" t="s">
        <v>845</v>
      </c>
      <c r="G492" s="251" t="s">
        <v>120</v>
      </c>
      <c r="H492" s="252">
        <v>1</v>
      </c>
      <c r="I492" s="253"/>
      <c r="J492" s="254">
        <f>ROUND(I492*H492,2)</f>
        <v>0</v>
      </c>
      <c r="K492" s="250" t="s">
        <v>19</v>
      </c>
      <c r="L492" s="255"/>
      <c r="M492" s="256" t="s">
        <v>19</v>
      </c>
      <c r="N492" s="257" t="s">
        <v>47</v>
      </c>
      <c r="O492" s="84"/>
      <c r="P492" s="211">
        <f>O492*H492</f>
        <v>0</v>
      </c>
      <c r="Q492" s="211">
        <v>0</v>
      </c>
      <c r="R492" s="211">
        <f>Q492*H492</f>
        <v>0</v>
      </c>
      <c r="S492" s="211">
        <v>0</v>
      </c>
      <c r="T492" s="212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3" t="s">
        <v>537</v>
      </c>
      <c r="AT492" s="213" t="s">
        <v>507</v>
      </c>
      <c r="AU492" s="213" t="s">
        <v>81</v>
      </c>
      <c r="AY492" s="17" t="s">
        <v>116</v>
      </c>
      <c r="BE492" s="214">
        <f>IF(N492="základní",J492,0)</f>
        <v>0</v>
      </c>
      <c r="BF492" s="214">
        <f>IF(N492="snížená",J492,0)</f>
        <v>0</v>
      </c>
      <c r="BG492" s="214">
        <f>IF(N492="zákl. přenesená",J492,0)</f>
        <v>0</v>
      </c>
      <c r="BH492" s="214">
        <f>IF(N492="sníž. přenesená",J492,0)</f>
        <v>0</v>
      </c>
      <c r="BI492" s="214">
        <f>IF(N492="nulová",J492,0)</f>
        <v>0</v>
      </c>
      <c r="BJ492" s="17" t="s">
        <v>81</v>
      </c>
      <c r="BK492" s="214">
        <f>ROUND(I492*H492,2)</f>
        <v>0</v>
      </c>
      <c r="BL492" s="17" t="s">
        <v>121</v>
      </c>
      <c r="BM492" s="213" t="s">
        <v>846</v>
      </c>
    </row>
    <row r="493" s="11" customFormat="1" ht="25.92" customHeight="1">
      <c r="A493" s="11"/>
      <c r="B493" s="188"/>
      <c r="C493" s="189"/>
      <c r="D493" s="190" t="s">
        <v>75</v>
      </c>
      <c r="E493" s="191" t="s">
        <v>847</v>
      </c>
      <c r="F493" s="191" t="s">
        <v>848</v>
      </c>
      <c r="G493" s="189"/>
      <c r="H493" s="189"/>
      <c r="I493" s="192"/>
      <c r="J493" s="193">
        <f>BK493</f>
        <v>0</v>
      </c>
      <c r="K493" s="189"/>
      <c r="L493" s="194"/>
      <c r="M493" s="195"/>
      <c r="N493" s="196"/>
      <c r="O493" s="196"/>
      <c r="P493" s="197">
        <f>SUM(P494:P565)</f>
        <v>0</v>
      </c>
      <c r="Q493" s="196"/>
      <c r="R493" s="197">
        <f>SUM(R494:R565)</f>
        <v>0</v>
      </c>
      <c r="S493" s="196"/>
      <c r="T493" s="198">
        <f>SUM(T494:T565)</f>
        <v>0</v>
      </c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R493" s="199" t="s">
        <v>115</v>
      </c>
      <c r="AT493" s="200" t="s">
        <v>75</v>
      </c>
      <c r="AU493" s="200" t="s">
        <v>76</v>
      </c>
      <c r="AY493" s="199" t="s">
        <v>116</v>
      </c>
      <c r="BK493" s="201">
        <f>SUM(BK494:BK565)</f>
        <v>0</v>
      </c>
    </row>
    <row r="494" s="2" customFormat="1" ht="16.5" customHeight="1">
      <c r="A494" s="38"/>
      <c r="B494" s="39"/>
      <c r="C494" s="202" t="s">
        <v>849</v>
      </c>
      <c r="D494" s="202" t="s">
        <v>117</v>
      </c>
      <c r="E494" s="203" t="s">
        <v>850</v>
      </c>
      <c r="F494" s="204" t="s">
        <v>851</v>
      </c>
      <c r="G494" s="205" t="s">
        <v>200</v>
      </c>
      <c r="H494" s="206">
        <v>5701</v>
      </c>
      <c r="I494" s="207"/>
      <c r="J494" s="208">
        <f>ROUND(I494*H494,2)</f>
        <v>0</v>
      </c>
      <c r="K494" s="204" t="s">
        <v>140</v>
      </c>
      <c r="L494" s="44"/>
      <c r="M494" s="209" t="s">
        <v>19</v>
      </c>
      <c r="N494" s="210" t="s">
        <v>47</v>
      </c>
      <c r="O494" s="84"/>
      <c r="P494" s="211">
        <f>O494*H494</f>
        <v>0</v>
      </c>
      <c r="Q494" s="211">
        <v>0</v>
      </c>
      <c r="R494" s="211">
        <f>Q494*H494</f>
        <v>0</v>
      </c>
      <c r="S494" s="211">
        <v>0</v>
      </c>
      <c r="T494" s="212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13" t="s">
        <v>121</v>
      </c>
      <c r="AT494" s="213" t="s">
        <v>117</v>
      </c>
      <c r="AU494" s="213" t="s">
        <v>81</v>
      </c>
      <c r="AY494" s="17" t="s">
        <v>116</v>
      </c>
      <c r="BE494" s="214">
        <f>IF(N494="základní",J494,0)</f>
        <v>0</v>
      </c>
      <c r="BF494" s="214">
        <f>IF(N494="snížená",J494,0)</f>
        <v>0</v>
      </c>
      <c r="BG494" s="214">
        <f>IF(N494="zákl. přenesená",J494,0)</f>
        <v>0</v>
      </c>
      <c r="BH494" s="214">
        <f>IF(N494="sníž. přenesená",J494,0)</f>
        <v>0</v>
      </c>
      <c r="BI494" s="214">
        <f>IF(N494="nulová",J494,0)</f>
        <v>0</v>
      </c>
      <c r="BJ494" s="17" t="s">
        <v>81</v>
      </c>
      <c r="BK494" s="214">
        <f>ROUND(I494*H494,2)</f>
        <v>0</v>
      </c>
      <c r="BL494" s="17" t="s">
        <v>121</v>
      </c>
      <c r="BM494" s="213" t="s">
        <v>852</v>
      </c>
    </row>
    <row r="495" s="12" customFormat="1">
      <c r="A495" s="12"/>
      <c r="B495" s="215"/>
      <c r="C495" s="216"/>
      <c r="D495" s="217" t="s">
        <v>123</v>
      </c>
      <c r="E495" s="218" t="s">
        <v>19</v>
      </c>
      <c r="F495" s="219" t="s">
        <v>209</v>
      </c>
      <c r="G495" s="216"/>
      <c r="H495" s="218" t="s">
        <v>19</v>
      </c>
      <c r="I495" s="220"/>
      <c r="J495" s="216"/>
      <c r="K495" s="216"/>
      <c r="L495" s="221"/>
      <c r="M495" s="222"/>
      <c r="N495" s="223"/>
      <c r="O495" s="223"/>
      <c r="P495" s="223"/>
      <c r="Q495" s="223"/>
      <c r="R495" s="223"/>
      <c r="S495" s="223"/>
      <c r="T495" s="224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25" t="s">
        <v>123</v>
      </c>
      <c r="AU495" s="225" t="s">
        <v>81</v>
      </c>
      <c r="AV495" s="12" t="s">
        <v>81</v>
      </c>
      <c r="AW495" s="12" t="s">
        <v>37</v>
      </c>
      <c r="AX495" s="12" t="s">
        <v>76</v>
      </c>
      <c r="AY495" s="225" t="s">
        <v>116</v>
      </c>
    </row>
    <row r="496" s="13" customFormat="1">
      <c r="A496" s="13"/>
      <c r="B496" s="226"/>
      <c r="C496" s="227"/>
      <c r="D496" s="217" t="s">
        <v>123</v>
      </c>
      <c r="E496" s="228" t="s">
        <v>19</v>
      </c>
      <c r="F496" s="229" t="s">
        <v>853</v>
      </c>
      <c r="G496" s="227"/>
      <c r="H496" s="230">
        <v>5701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123</v>
      </c>
      <c r="AU496" s="236" t="s">
        <v>81</v>
      </c>
      <c r="AV496" s="13" t="s">
        <v>83</v>
      </c>
      <c r="AW496" s="13" t="s">
        <v>37</v>
      </c>
      <c r="AX496" s="13" t="s">
        <v>76</v>
      </c>
      <c r="AY496" s="236" t="s">
        <v>116</v>
      </c>
    </row>
    <row r="497" s="14" customFormat="1">
      <c r="A497" s="14"/>
      <c r="B497" s="237"/>
      <c r="C497" s="238"/>
      <c r="D497" s="217" t="s">
        <v>123</v>
      </c>
      <c r="E497" s="239" t="s">
        <v>19</v>
      </c>
      <c r="F497" s="240" t="s">
        <v>124</v>
      </c>
      <c r="G497" s="238"/>
      <c r="H497" s="241">
        <v>5701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123</v>
      </c>
      <c r="AU497" s="247" t="s">
        <v>81</v>
      </c>
      <c r="AV497" s="14" t="s">
        <v>125</v>
      </c>
      <c r="AW497" s="14" t="s">
        <v>37</v>
      </c>
      <c r="AX497" s="14" t="s">
        <v>81</v>
      </c>
      <c r="AY497" s="247" t="s">
        <v>116</v>
      </c>
    </row>
    <row r="498" s="2" customFormat="1" ht="21.75" customHeight="1">
      <c r="A498" s="38"/>
      <c r="B498" s="39"/>
      <c r="C498" s="202" t="s">
        <v>854</v>
      </c>
      <c r="D498" s="202" t="s">
        <v>117</v>
      </c>
      <c r="E498" s="203" t="s">
        <v>855</v>
      </c>
      <c r="F498" s="204" t="s">
        <v>856</v>
      </c>
      <c r="G498" s="205" t="s">
        <v>200</v>
      </c>
      <c r="H498" s="206">
        <v>5701</v>
      </c>
      <c r="I498" s="207"/>
      <c r="J498" s="208">
        <f>ROUND(I498*H498,2)</f>
        <v>0</v>
      </c>
      <c r="K498" s="204" t="s">
        <v>140</v>
      </c>
      <c r="L498" s="44"/>
      <c r="M498" s="209" t="s">
        <v>19</v>
      </c>
      <c r="N498" s="210" t="s">
        <v>47</v>
      </c>
      <c r="O498" s="84"/>
      <c r="P498" s="211">
        <f>O498*H498</f>
        <v>0</v>
      </c>
      <c r="Q498" s="211">
        <v>0</v>
      </c>
      <c r="R498" s="211">
        <f>Q498*H498</f>
        <v>0</v>
      </c>
      <c r="S498" s="211">
        <v>0</v>
      </c>
      <c r="T498" s="212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3" t="s">
        <v>121</v>
      </c>
      <c r="AT498" s="213" t="s">
        <v>117</v>
      </c>
      <c r="AU498" s="213" t="s">
        <v>81</v>
      </c>
      <c r="AY498" s="17" t="s">
        <v>116</v>
      </c>
      <c r="BE498" s="214">
        <f>IF(N498="základní",J498,0)</f>
        <v>0</v>
      </c>
      <c r="BF498" s="214">
        <f>IF(N498="snížená",J498,0)</f>
        <v>0</v>
      </c>
      <c r="BG498" s="214">
        <f>IF(N498="zákl. přenesená",J498,0)</f>
        <v>0</v>
      </c>
      <c r="BH498" s="214">
        <f>IF(N498="sníž. přenesená",J498,0)</f>
        <v>0</v>
      </c>
      <c r="BI498" s="214">
        <f>IF(N498="nulová",J498,0)</f>
        <v>0</v>
      </c>
      <c r="BJ498" s="17" t="s">
        <v>81</v>
      </c>
      <c r="BK498" s="214">
        <f>ROUND(I498*H498,2)</f>
        <v>0</v>
      </c>
      <c r="BL498" s="17" t="s">
        <v>121</v>
      </c>
      <c r="BM498" s="213" t="s">
        <v>857</v>
      </c>
    </row>
    <row r="499" s="12" customFormat="1">
      <c r="A499" s="12"/>
      <c r="B499" s="215"/>
      <c r="C499" s="216"/>
      <c r="D499" s="217" t="s">
        <v>123</v>
      </c>
      <c r="E499" s="218" t="s">
        <v>19</v>
      </c>
      <c r="F499" s="219" t="s">
        <v>209</v>
      </c>
      <c r="G499" s="216"/>
      <c r="H499" s="218" t="s">
        <v>19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25" t="s">
        <v>123</v>
      </c>
      <c r="AU499" s="225" t="s">
        <v>81</v>
      </c>
      <c r="AV499" s="12" t="s">
        <v>81</v>
      </c>
      <c r="AW499" s="12" t="s">
        <v>37</v>
      </c>
      <c r="AX499" s="12" t="s">
        <v>76</v>
      </c>
      <c r="AY499" s="225" t="s">
        <v>116</v>
      </c>
    </row>
    <row r="500" s="13" customFormat="1">
      <c r="A500" s="13"/>
      <c r="B500" s="226"/>
      <c r="C500" s="227"/>
      <c r="D500" s="217" t="s">
        <v>123</v>
      </c>
      <c r="E500" s="228" t="s">
        <v>19</v>
      </c>
      <c r="F500" s="229" t="s">
        <v>853</v>
      </c>
      <c r="G500" s="227"/>
      <c r="H500" s="230">
        <v>5701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123</v>
      </c>
      <c r="AU500" s="236" t="s">
        <v>81</v>
      </c>
      <c r="AV500" s="13" t="s">
        <v>83</v>
      </c>
      <c r="AW500" s="13" t="s">
        <v>37</v>
      </c>
      <c r="AX500" s="13" t="s">
        <v>76</v>
      </c>
      <c r="AY500" s="236" t="s">
        <v>116</v>
      </c>
    </row>
    <row r="501" s="14" customFormat="1">
      <c r="A501" s="14"/>
      <c r="B501" s="237"/>
      <c r="C501" s="238"/>
      <c r="D501" s="217" t="s">
        <v>123</v>
      </c>
      <c r="E501" s="239" t="s">
        <v>19</v>
      </c>
      <c r="F501" s="240" t="s">
        <v>124</v>
      </c>
      <c r="G501" s="238"/>
      <c r="H501" s="241">
        <v>5701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123</v>
      </c>
      <c r="AU501" s="247" t="s">
        <v>81</v>
      </c>
      <c r="AV501" s="14" t="s">
        <v>125</v>
      </c>
      <c r="AW501" s="14" t="s">
        <v>37</v>
      </c>
      <c r="AX501" s="14" t="s">
        <v>81</v>
      </c>
      <c r="AY501" s="247" t="s">
        <v>116</v>
      </c>
    </row>
    <row r="502" s="2" customFormat="1" ht="21.75" customHeight="1">
      <c r="A502" s="38"/>
      <c r="B502" s="39"/>
      <c r="C502" s="202" t="s">
        <v>858</v>
      </c>
      <c r="D502" s="202" t="s">
        <v>117</v>
      </c>
      <c r="E502" s="203" t="s">
        <v>859</v>
      </c>
      <c r="F502" s="204" t="s">
        <v>860</v>
      </c>
      <c r="G502" s="205" t="s">
        <v>200</v>
      </c>
      <c r="H502" s="206">
        <v>114020</v>
      </c>
      <c r="I502" s="207"/>
      <c r="J502" s="208">
        <f>ROUND(I502*H502,2)</f>
        <v>0</v>
      </c>
      <c r="K502" s="204" t="s">
        <v>140</v>
      </c>
      <c r="L502" s="44"/>
      <c r="M502" s="209" t="s">
        <v>19</v>
      </c>
      <c r="N502" s="210" t="s">
        <v>47</v>
      </c>
      <c r="O502" s="84"/>
      <c r="P502" s="211">
        <f>O502*H502</f>
        <v>0</v>
      </c>
      <c r="Q502" s="211">
        <v>0</v>
      </c>
      <c r="R502" s="211">
        <f>Q502*H502</f>
        <v>0</v>
      </c>
      <c r="S502" s="211">
        <v>0</v>
      </c>
      <c r="T502" s="212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3" t="s">
        <v>121</v>
      </c>
      <c r="AT502" s="213" t="s">
        <v>117</v>
      </c>
      <c r="AU502" s="213" t="s">
        <v>81</v>
      </c>
      <c r="AY502" s="17" t="s">
        <v>116</v>
      </c>
      <c r="BE502" s="214">
        <f>IF(N502="základní",J502,0)</f>
        <v>0</v>
      </c>
      <c r="BF502" s="214">
        <f>IF(N502="snížená",J502,0)</f>
        <v>0</v>
      </c>
      <c r="BG502" s="214">
        <f>IF(N502="zákl. přenesená",J502,0)</f>
        <v>0</v>
      </c>
      <c r="BH502" s="214">
        <f>IF(N502="sníž. přenesená",J502,0)</f>
        <v>0</v>
      </c>
      <c r="BI502" s="214">
        <f>IF(N502="nulová",J502,0)</f>
        <v>0</v>
      </c>
      <c r="BJ502" s="17" t="s">
        <v>81</v>
      </c>
      <c r="BK502" s="214">
        <f>ROUND(I502*H502,2)</f>
        <v>0</v>
      </c>
      <c r="BL502" s="17" t="s">
        <v>121</v>
      </c>
      <c r="BM502" s="213" t="s">
        <v>861</v>
      </c>
    </row>
    <row r="503" s="12" customFormat="1">
      <c r="A503" s="12"/>
      <c r="B503" s="215"/>
      <c r="C503" s="216"/>
      <c r="D503" s="217" t="s">
        <v>123</v>
      </c>
      <c r="E503" s="218" t="s">
        <v>19</v>
      </c>
      <c r="F503" s="219" t="s">
        <v>209</v>
      </c>
      <c r="G503" s="216"/>
      <c r="H503" s="218" t="s">
        <v>19</v>
      </c>
      <c r="I503" s="220"/>
      <c r="J503" s="216"/>
      <c r="K503" s="216"/>
      <c r="L503" s="221"/>
      <c r="M503" s="222"/>
      <c r="N503" s="223"/>
      <c r="O503" s="223"/>
      <c r="P503" s="223"/>
      <c r="Q503" s="223"/>
      <c r="R503" s="223"/>
      <c r="S503" s="223"/>
      <c r="T503" s="224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25" t="s">
        <v>123</v>
      </c>
      <c r="AU503" s="225" t="s">
        <v>81</v>
      </c>
      <c r="AV503" s="12" t="s">
        <v>81</v>
      </c>
      <c r="AW503" s="12" t="s">
        <v>37</v>
      </c>
      <c r="AX503" s="12" t="s">
        <v>76</v>
      </c>
      <c r="AY503" s="225" t="s">
        <v>116</v>
      </c>
    </row>
    <row r="504" s="13" customFormat="1">
      <c r="A504" s="13"/>
      <c r="B504" s="226"/>
      <c r="C504" s="227"/>
      <c r="D504" s="217" t="s">
        <v>123</v>
      </c>
      <c r="E504" s="228" t="s">
        <v>19</v>
      </c>
      <c r="F504" s="229" t="s">
        <v>862</v>
      </c>
      <c r="G504" s="227"/>
      <c r="H504" s="230">
        <v>114020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123</v>
      </c>
      <c r="AU504" s="236" t="s">
        <v>81</v>
      </c>
      <c r="AV504" s="13" t="s">
        <v>83</v>
      </c>
      <c r="AW504" s="13" t="s">
        <v>37</v>
      </c>
      <c r="AX504" s="13" t="s">
        <v>76</v>
      </c>
      <c r="AY504" s="236" t="s">
        <v>116</v>
      </c>
    </row>
    <row r="505" s="14" customFormat="1">
      <c r="A505" s="14"/>
      <c r="B505" s="237"/>
      <c r="C505" s="238"/>
      <c r="D505" s="217" t="s">
        <v>123</v>
      </c>
      <c r="E505" s="239" t="s">
        <v>19</v>
      </c>
      <c r="F505" s="240" t="s">
        <v>124</v>
      </c>
      <c r="G505" s="238"/>
      <c r="H505" s="241">
        <v>114020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123</v>
      </c>
      <c r="AU505" s="247" t="s">
        <v>81</v>
      </c>
      <c r="AV505" s="14" t="s">
        <v>125</v>
      </c>
      <c r="AW505" s="14" t="s">
        <v>37</v>
      </c>
      <c r="AX505" s="14" t="s">
        <v>81</v>
      </c>
      <c r="AY505" s="247" t="s">
        <v>116</v>
      </c>
    </row>
    <row r="506" s="2" customFormat="1" ht="16.5" customHeight="1">
      <c r="A506" s="38"/>
      <c r="B506" s="39"/>
      <c r="C506" s="202" t="s">
        <v>863</v>
      </c>
      <c r="D506" s="202" t="s">
        <v>117</v>
      </c>
      <c r="E506" s="203" t="s">
        <v>864</v>
      </c>
      <c r="F506" s="204" t="s">
        <v>865</v>
      </c>
      <c r="G506" s="205" t="s">
        <v>200</v>
      </c>
      <c r="H506" s="206">
        <v>5701</v>
      </c>
      <c r="I506" s="207"/>
      <c r="J506" s="208">
        <f>ROUND(I506*H506,2)</f>
        <v>0</v>
      </c>
      <c r="K506" s="204" t="s">
        <v>19</v>
      </c>
      <c r="L506" s="44"/>
      <c r="M506" s="209" t="s">
        <v>19</v>
      </c>
      <c r="N506" s="210" t="s">
        <v>47</v>
      </c>
      <c r="O506" s="84"/>
      <c r="P506" s="211">
        <f>O506*H506</f>
        <v>0</v>
      </c>
      <c r="Q506" s="211">
        <v>0</v>
      </c>
      <c r="R506" s="211">
        <f>Q506*H506</f>
        <v>0</v>
      </c>
      <c r="S506" s="211">
        <v>0</v>
      </c>
      <c r="T506" s="212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3" t="s">
        <v>121</v>
      </c>
      <c r="AT506" s="213" t="s">
        <v>117</v>
      </c>
      <c r="AU506" s="213" t="s">
        <v>81</v>
      </c>
      <c r="AY506" s="17" t="s">
        <v>116</v>
      </c>
      <c r="BE506" s="214">
        <f>IF(N506="základní",J506,0)</f>
        <v>0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17" t="s">
        <v>81</v>
      </c>
      <c r="BK506" s="214">
        <f>ROUND(I506*H506,2)</f>
        <v>0</v>
      </c>
      <c r="BL506" s="17" t="s">
        <v>121</v>
      </c>
      <c r="BM506" s="213" t="s">
        <v>866</v>
      </c>
    </row>
    <row r="507" s="12" customFormat="1">
      <c r="A507" s="12"/>
      <c r="B507" s="215"/>
      <c r="C507" s="216"/>
      <c r="D507" s="217" t="s">
        <v>123</v>
      </c>
      <c r="E507" s="218" t="s">
        <v>19</v>
      </c>
      <c r="F507" s="219" t="s">
        <v>209</v>
      </c>
      <c r="G507" s="216"/>
      <c r="H507" s="218" t="s">
        <v>19</v>
      </c>
      <c r="I507" s="220"/>
      <c r="J507" s="216"/>
      <c r="K507" s="216"/>
      <c r="L507" s="221"/>
      <c r="M507" s="222"/>
      <c r="N507" s="223"/>
      <c r="O507" s="223"/>
      <c r="P507" s="223"/>
      <c r="Q507" s="223"/>
      <c r="R507" s="223"/>
      <c r="S507" s="223"/>
      <c r="T507" s="224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25" t="s">
        <v>123</v>
      </c>
      <c r="AU507" s="225" t="s">
        <v>81</v>
      </c>
      <c r="AV507" s="12" t="s">
        <v>81</v>
      </c>
      <c r="AW507" s="12" t="s">
        <v>37</v>
      </c>
      <c r="AX507" s="12" t="s">
        <v>76</v>
      </c>
      <c r="AY507" s="225" t="s">
        <v>116</v>
      </c>
    </row>
    <row r="508" s="13" customFormat="1">
      <c r="A508" s="13"/>
      <c r="B508" s="226"/>
      <c r="C508" s="227"/>
      <c r="D508" s="217" t="s">
        <v>123</v>
      </c>
      <c r="E508" s="228" t="s">
        <v>19</v>
      </c>
      <c r="F508" s="229" t="s">
        <v>853</v>
      </c>
      <c r="G508" s="227"/>
      <c r="H508" s="230">
        <v>5701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123</v>
      </c>
      <c r="AU508" s="236" t="s">
        <v>81</v>
      </c>
      <c r="AV508" s="13" t="s">
        <v>83</v>
      </c>
      <c r="AW508" s="13" t="s">
        <v>37</v>
      </c>
      <c r="AX508" s="13" t="s">
        <v>76</v>
      </c>
      <c r="AY508" s="236" t="s">
        <v>116</v>
      </c>
    </row>
    <row r="509" s="14" customFormat="1">
      <c r="A509" s="14"/>
      <c r="B509" s="237"/>
      <c r="C509" s="238"/>
      <c r="D509" s="217" t="s">
        <v>123</v>
      </c>
      <c r="E509" s="239" t="s">
        <v>19</v>
      </c>
      <c r="F509" s="240" t="s">
        <v>124</v>
      </c>
      <c r="G509" s="238"/>
      <c r="H509" s="241">
        <v>5701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7" t="s">
        <v>123</v>
      </c>
      <c r="AU509" s="247" t="s">
        <v>81</v>
      </c>
      <c r="AV509" s="14" t="s">
        <v>125</v>
      </c>
      <c r="AW509" s="14" t="s">
        <v>37</v>
      </c>
      <c r="AX509" s="14" t="s">
        <v>81</v>
      </c>
      <c r="AY509" s="247" t="s">
        <v>116</v>
      </c>
    </row>
    <row r="510" s="2" customFormat="1" ht="16.5" customHeight="1">
      <c r="A510" s="38"/>
      <c r="B510" s="39"/>
      <c r="C510" s="202" t="s">
        <v>867</v>
      </c>
      <c r="D510" s="202" t="s">
        <v>117</v>
      </c>
      <c r="E510" s="203" t="s">
        <v>868</v>
      </c>
      <c r="F510" s="204" t="s">
        <v>869</v>
      </c>
      <c r="G510" s="205" t="s">
        <v>181</v>
      </c>
      <c r="H510" s="206">
        <v>1364.8800000000001</v>
      </c>
      <c r="I510" s="207"/>
      <c r="J510" s="208">
        <f>ROUND(I510*H510,2)</f>
        <v>0</v>
      </c>
      <c r="K510" s="204" t="s">
        <v>140</v>
      </c>
      <c r="L510" s="44"/>
      <c r="M510" s="209" t="s">
        <v>19</v>
      </c>
      <c r="N510" s="210" t="s">
        <v>47</v>
      </c>
      <c r="O510" s="84"/>
      <c r="P510" s="211">
        <f>O510*H510</f>
        <v>0</v>
      </c>
      <c r="Q510" s="211">
        <v>0</v>
      </c>
      <c r="R510" s="211">
        <f>Q510*H510</f>
        <v>0</v>
      </c>
      <c r="S510" s="211">
        <v>0</v>
      </c>
      <c r="T510" s="212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13" t="s">
        <v>121</v>
      </c>
      <c r="AT510" s="213" t="s">
        <v>117</v>
      </c>
      <c r="AU510" s="213" t="s">
        <v>81</v>
      </c>
      <c r="AY510" s="17" t="s">
        <v>116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17" t="s">
        <v>81</v>
      </c>
      <c r="BK510" s="214">
        <f>ROUND(I510*H510,2)</f>
        <v>0</v>
      </c>
      <c r="BL510" s="17" t="s">
        <v>121</v>
      </c>
      <c r="BM510" s="213" t="s">
        <v>870</v>
      </c>
    </row>
    <row r="511" s="12" customFormat="1">
      <c r="A511" s="12"/>
      <c r="B511" s="215"/>
      <c r="C511" s="216"/>
      <c r="D511" s="217" t="s">
        <v>123</v>
      </c>
      <c r="E511" s="218" t="s">
        <v>19</v>
      </c>
      <c r="F511" s="219" t="s">
        <v>871</v>
      </c>
      <c r="G511" s="216"/>
      <c r="H511" s="218" t="s">
        <v>19</v>
      </c>
      <c r="I511" s="220"/>
      <c r="J511" s="216"/>
      <c r="K511" s="216"/>
      <c r="L511" s="221"/>
      <c r="M511" s="222"/>
      <c r="N511" s="223"/>
      <c r="O511" s="223"/>
      <c r="P511" s="223"/>
      <c r="Q511" s="223"/>
      <c r="R511" s="223"/>
      <c r="S511" s="223"/>
      <c r="T511" s="224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225" t="s">
        <v>123</v>
      </c>
      <c r="AU511" s="225" t="s">
        <v>81</v>
      </c>
      <c r="AV511" s="12" t="s">
        <v>81</v>
      </c>
      <c r="AW511" s="12" t="s">
        <v>37</v>
      </c>
      <c r="AX511" s="12" t="s">
        <v>76</v>
      </c>
      <c r="AY511" s="225" t="s">
        <v>116</v>
      </c>
    </row>
    <row r="512" s="13" customFormat="1">
      <c r="A512" s="13"/>
      <c r="B512" s="226"/>
      <c r="C512" s="227"/>
      <c r="D512" s="217" t="s">
        <v>123</v>
      </c>
      <c r="E512" s="228" t="s">
        <v>19</v>
      </c>
      <c r="F512" s="229" t="s">
        <v>872</v>
      </c>
      <c r="G512" s="227"/>
      <c r="H512" s="230">
        <v>1364.8800000000001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123</v>
      </c>
      <c r="AU512" s="236" t="s">
        <v>81</v>
      </c>
      <c r="AV512" s="13" t="s">
        <v>83</v>
      </c>
      <c r="AW512" s="13" t="s">
        <v>37</v>
      </c>
      <c r="AX512" s="13" t="s">
        <v>76</v>
      </c>
      <c r="AY512" s="236" t="s">
        <v>116</v>
      </c>
    </row>
    <row r="513" s="14" customFormat="1">
      <c r="A513" s="14"/>
      <c r="B513" s="237"/>
      <c r="C513" s="238"/>
      <c r="D513" s="217" t="s">
        <v>123</v>
      </c>
      <c r="E513" s="239" t="s">
        <v>19</v>
      </c>
      <c r="F513" s="240" t="s">
        <v>124</v>
      </c>
      <c r="G513" s="238"/>
      <c r="H513" s="241">
        <v>1364.8800000000001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123</v>
      </c>
      <c r="AU513" s="247" t="s">
        <v>81</v>
      </c>
      <c r="AV513" s="14" t="s">
        <v>125</v>
      </c>
      <c r="AW513" s="14" t="s">
        <v>37</v>
      </c>
      <c r="AX513" s="14" t="s">
        <v>81</v>
      </c>
      <c r="AY513" s="247" t="s">
        <v>116</v>
      </c>
    </row>
    <row r="514" s="2" customFormat="1" ht="21.75" customHeight="1">
      <c r="A514" s="38"/>
      <c r="B514" s="39"/>
      <c r="C514" s="202" t="s">
        <v>873</v>
      </c>
      <c r="D514" s="202" t="s">
        <v>117</v>
      </c>
      <c r="E514" s="203" t="s">
        <v>874</v>
      </c>
      <c r="F514" s="204" t="s">
        <v>875</v>
      </c>
      <c r="G514" s="205" t="s">
        <v>181</v>
      </c>
      <c r="H514" s="206">
        <v>27297.599999999999</v>
      </c>
      <c r="I514" s="207"/>
      <c r="J514" s="208">
        <f>ROUND(I514*H514,2)</f>
        <v>0</v>
      </c>
      <c r="K514" s="204" t="s">
        <v>140</v>
      </c>
      <c r="L514" s="44"/>
      <c r="M514" s="209" t="s">
        <v>19</v>
      </c>
      <c r="N514" s="210" t="s">
        <v>47</v>
      </c>
      <c r="O514" s="84"/>
      <c r="P514" s="211">
        <f>O514*H514</f>
        <v>0</v>
      </c>
      <c r="Q514" s="211">
        <v>0</v>
      </c>
      <c r="R514" s="211">
        <f>Q514*H514</f>
        <v>0</v>
      </c>
      <c r="S514" s="211">
        <v>0</v>
      </c>
      <c r="T514" s="21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3" t="s">
        <v>121</v>
      </c>
      <c r="AT514" s="213" t="s">
        <v>117</v>
      </c>
      <c r="AU514" s="213" t="s">
        <v>81</v>
      </c>
      <c r="AY514" s="17" t="s">
        <v>116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17" t="s">
        <v>81</v>
      </c>
      <c r="BK514" s="214">
        <f>ROUND(I514*H514,2)</f>
        <v>0</v>
      </c>
      <c r="BL514" s="17" t="s">
        <v>121</v>
      </c>
      <c r="BM514" s="213" t="s">
        <v>876</v>
      </c>
    </row>
    <row r="515" s="12" customFormat="1">
      <c r="A515" s="12"/>
      <c r="B515" s="215"/>
      <c r="C515" s="216"/>
      <c r="D515" s="217" t="s">
        <v>123</v>
      </c>
      <c r="E515" s="218" t="s">
        <v>19</v>
      </c>
      <c r="F515" s="219" t="s">
        <v>871</v>
      </c>
      <c r="G515" s="216"/>
      <c r="H515" s="218" t="s">
        <v>19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25" t="s">
        <v>123</v>
      </c>
      <c r="AU515" s="225" t="s">
        <v>81</v>
      </c>
      <c r="AV515" s="12" t="s">
        <v>81</v>
      </c>
      <c r="AW515" s="12" t="s">
        <v>37</v>
      </c>
      <c r="AX515" s="12" t="s">
        <v>76</v>
      </c>
      <c r="AY515" s="225" t="s">
        <v>116</v>
      </c>
    </row>
    <row r="516" s="13" customFormat="1">
      <c r="A516" s="13"/>
      <c r="B516" s="226"/>
      <c r="C516" s="227"/>
      <c r="D516" s="217" t="s">
        <v>123</v>
      </c>
      <c r="E516" s="228" t="s">
        <v>19</v>
      </c>
      <c r="F516" s="229" t="s">
        <v>877</v>
      </c>
      <c r="G516" s="227"/>
      <c r="H516" s="230">
        <v>27297.599999999999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123</v>
      </c>
      <c r="AU516" s="236" t="s">
        <v>81</v>
      </c>
      <c r="AV516" s="13" t="s">
        <v>83</v>
      </c>
      <c r="AW516" s="13" t="s">
        <v>37</v>
      </c>
      <c r="AX516" s="13" t="s">
        <v>76</v>
      </c>
      <c r="AY516" s="236" t="s">
        <v>116</v>
      </c>
    </row>
    <row r="517" s="14" customFormat="1">
      <c r="A517" s="14"/>
      <c r="B517" s="237"/>
      <c r="C517" s="238"/>
      <c r="D517" s="217" t="s">
        <v>123</v>
      </c>
      <c r="E517" s="239" t="s">
        <v>19</v>
      </c>
      <c r="F517" s="240" t="s">
        <v>124</v>
      </c>
      <c r="G517" s="238"/>
      <c r="H517" s="241">
        <v>27297.599999999999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7" t="s">
        <v>123</v>
      </c>
      <c r="AU517" s="247" t="s">
        <v>81</v>
      </c>
      <c r="AV517" s="14" t="s">
        <v>125</v>
      </c>
      <c r="AW517" s="14" t="s">
        <v>37</v>
      </c>
      <c r="AX517" s="14" t="s">
        <v>81</v>
      </c>
      <c r="AY517" s="247" t="s">
        <v>116</v>
      </c>
    </row>
    <row r="518" s="2" customFormat="1" ht="16.5" customHeight="1">
      <c r="A518" s="38"/>
      <c r="B518" s="39"/>
      <c r="C518" s="202" t="s">
        <v>878</v>
      </c>
      <c r="D518" s="202" t="s">
        <v>117</v>
      </c>
      <c r="E518" s="203" t="s">
        <v>879</v>
      </c>
      <c r="F518" s="204" t="s">
        <v>880</v>
      </c>
      <c r="G518" s="205" t="s">
        <v>181</v>
      </c>
      <c r="H518" s="206">
        <v>1364.8800000000001</v>
      </c>
      <c r="I518" s="207"/>
      <c r="J518" s="208">
        <f>ROUND(I518*H518,2)</f>
        <v>0</v>
      </c>
      <c r="K518" s="204" t="s">
        <v>19</v>
      </c>
      <c r="L518" s="44"/>
      <c r="M518" s="209" t="s">
        <v>19</v>
      </c>
      <c r="N518" s="210" t="s">
        <v>47</v>
      </c>
      <c r="O518" s="84"/>
      <c r="P518" s="211">
        <f>O518*H518</f>
        <v>0</v>
      </c>
      <c r="Q518" s="211">
        <v>0</v>
      </c>
      <c r="R518" s="211">
        <f>Q518*H518</f>
        <v>0</v>
      </c>
      <c r="S518" s="211">
        <v>0</v>
      </c>
      <c r="T518" s="21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13" t="s">
        <v>121</v>
      </c>
      <c r="AT518" s="213" t="s">
        <v>117</v>
      </c>
      <c r="AU518" s="213" t="s">
        <v>81</v>
      </c>
      <c r="AY518" s="17" t="s">
        <v>116</v>
      </c>
      <c r="BE518" s="214">
        <f>IF(N518="základní",J518,0)</f>
        <v>0</v>
      </c>
      <c r="BF518" s="214">
        <f>IF(N518="snížená",J518,0)</f>
        <v>0</v>
      </c>
      <c r="BG518" s="214">
        <f>IF(N518="zákl. přenesená",J518,0)</f>
        <v>0</v>
      </c>
      <c r="BH518" s="214">
        <f>IF(N518="sníž. přenesená",J518,0)</f>
        <v>0</v>
      </c>
      <c r="BI518" s="214">
        <f>IF(N518="nulová",J518,0)</f>
        <v>0</v>
      </c>
      <c r="BJ518" s="17" t="s">
        <v>81</v>
      </c>
      <c r="BK518" s="214">
        <f>ROUND(I518*H518,2)</f>
        <v>0</v>
      </c>
      <c r="BL518" s="17" t="s">
        <v>121</v>
      </c>
      <c r="BM518" s="213" t="s">
        <v>881</v>
      </c>
    </row>
    <row r="519" s="12" customFormat="1">
      <c r="A519" s="12"/>
      <c r="B519" s="215"/>
      <c r="C519" s="216"/>
      <c r="D519" s="217" t="s">
        <v>123</v>
      </c>
      <c r="E519" s="218" t="s">
        <v>19</v>
      </c>
      <c r="F519" s="219" t="s">
        <v>871</v>
      </c>
      <c r="G519" s="216"/>
      <c r="H519" s="218" t="s">
        <v>19</v>
      </c>
      <c r="I519" s="220"/>
      <c r="J519" s="216"/>
      <c r="K519" s="216"/>
      <c r="L519" s="221"/>
      <c r="M519" s="222"/>
      <c r="N519" s="223"/>
      <c r="O519" s="223"/>
      <c r="P519" s="223"/>
      <c r="Q519" s="223"/>
      <c r="R519" s="223"/>
      <c r="S519" s="223"/>
      <c r="T519" s="224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25" t="s">
        <v>123</v>
      </c>
      <c r="AU519" s="225" t="s">
        <v>81</v>
      </c>
      <c r="AV519" s="12" t="s">
        <v>81</v>
      </c>
      <c r="AW519" s="12" t="s">
        <v>37</v>
      </c>
      <c r="AX519" s="12" t="s">
        <v>76</v>
      </c>
      <c r="AY519" s="225" t="s">
        <v>116</v>
      </c>
    </row>
    <row r="520" s="13" customFormat="1">
      <c r="A520" s="13"/>
      <c r="B520" s="226"/>
      <c r="C520" s="227"/>
      <c r="D520" s="217" t="s">
        <v>123</v>
      </c>
      <c r="E520" s="228" t="s">
        <v>19</v>
      </c>
      <c r="F520" s="229" t="s">
        <v>872</v>
      </c>
      <c r="G520" s="227"/>
      <c r="H520" s="230">
        <v>1364.8800000000001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123</v>
      </c>
      <c r="AU520" s="236" t="s">
        <v>81</v>
      </c>
      <c r="AV520" s="13" t="s">
        <v>83</v>
      </c>
      <c r="AW520" s="13" t="s">
        <v>37</v>
      </c>
      <c r="AX520" s="13" t="s">
        <v>76</v>
      </c>
      <c r="AY520" s="236" t="s">
        <v>116</v>
      </c>
    </row>
    <row r="521" s="14" customFormat="1">
      <c r="A521" s="14"/>
      <c r="B521" s="237"/>
      <c r="C521" s="238"/>
      <c r="D521" s="217" t="s">
        <v>123</v>
      </c>
      <c r="E521" s="239" t="s">
        <v>19</v>
      </c>
      <c r="F521" s="240" t="s">
        <v>124</v>
      </c>
      <c r="G521" s="238"/>
      <c r="H521" s="241">
        <v>1364.8800000000001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7" t="s">
        <v>123</v>
      </c>
      <c r="AU521" s="247" t="s">
        <v>81</v>
      </c>
      <c r="AV521" s="14" t="s">
        <v>125</v>
      </c>
      <c r="AW521" s="14" t="s">
        <v>37</v>
      </c>
      <c r="AX521" s="14" t="s">
        <v>81</v>
      </c>
      <c r="AY521" s="247" t="s">
        <v>116</v>
      </c>
    </row>
    <row r="522" s="2" customFormat="1" ht="16.5" customHeight="1">
      <c r="A522" s="38"/>
      <c r="B522" s="39"/>
      <c r="C522" s="202" t="s">
        <v>882</v>
      </c>
      <c r="D522" s="202" t="s">
        <v>117</v>
      </c>
      <c r="E522" s="203" t="s">
        <v>883</v>
      </c>
      <c r="F522" s="204" t="s">
        <v>884</v>
      </c>
      <c r="G522" s="205" t="s">
        <v>181</v>
      </c>
      <c r="H522" s="206">
        <v>32.200000000000003</v>
      </c>
      <c r="I522" s="207"/>
      <c r="J522" s="208">
        <f>ROUND(I522*H522,2)</f>
        <v>0</v>
      </c>
      <c r="K522" s="204" t="s">
        <v>19</v>
      </c>
      <c r="L522" s="44"/>
      <c r="M522" s="209" t="s">
        <v>19</v>
      </c>
      <c r="N522" s="210" t="s">
        <v>47</v>
      </c>
      <c r="O522" s="84"/>
      <c r="P522" s="211">
        <f>O522*H522</f>
        <v>0</v>
      </c>
      <c r="Q522" s="211">
        <v>0</v>
      </c>
      <c r="R522" s="211">
        <f>Q522*H522</f>
        <v>0</v>
      </c>
      <c r="S522" s="211">
        <v>0</v>
      </c>
      <c r="T522" s="21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13" t="s">
        <v>121</v>
      </c>
      <c r="AT522" s="213" t="s">
        <v>117</v>
      </c>
      <c r="AU522" s="213" t="s">
        <v>81</v>
      </c>
      <c r="AY522" s="17" t="s">
        <v>116</v>
      </c>
      <c r="BE522" s="214">
        <f>IF(N522="základní",J522,0)</f>
        <v>0</v>
      </c>
      <c r="BF522" s="214">
        <f>IF(N522="snížená",J522,0)</f>
        <v>0</v>
      </c>
      <c r="BG522" s="214">
        <f>IF(N522="zákl. přenesená",J522,0)</f>
        <v>0</v>
      </c>
      <c r="BH522" s="214">
        <f>IF(N522="sníž. přenesená",J522,0)</f>
        <v>0</v>
      </c>
      <c r="BI522" s="214">
        <f>IF(N522="nulová",J522,0)</f>
        <v>0</v>
      </c>
      <c r="BJ522" s="17" t="s">
        <v>81</v>
      </c>
      <c r="BK522" s="214">
        <f>ROUND(I522*H522,2)</f>
        <v>0</v>
      </c>
      <c r="BL522" s="17" t="s">
        <v>121</v>
      </c>
      <c r="BM522" s="213" t="s">
        <v>885</v>
      </c>
    </row>
    <row r="523" s="12" customFormat="1">
      <c r="A523" s="12"/>
      <c r="B523" s="215"/>
      <c r="C523" s="216"/>
      <c r="D523" s="217" t="s">
        <v>123</v>
      </c>
      <c r="E523" s="218" t="s">
        <v>19</v>
      </c>
      <c r="F523" s="219" t="s">
        <v>871</v>
      </c>
      <c r="G523" s="216"/>
      <c r="H523" s="218" t="s">
        <v>19</v>
      </c>
      <c r="I523" s="220"/>
      <c r="J523" s="216"/>
      <c r="K523" s="216"/>
      <c r="L523" s="221"/>
      <c r="M523" s="222"/>
      <c r="N523" s="223"/>
      <c r="O523" s="223"/>
      <c r="P523" s="223"/>
      <c r="Q523" s="223"/>
      <c r="R523" s="223"/>
      <c r="S523" s="223"/>
      <c r="T523" s="224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25" t="s">
        <v>123</v>
      </c>
      <c r="AU523" s="225" t="s">
        <v>81</v>
      </c>
      <c r="AV523" s="12" t="s">
        <v>81</v>
      </c>
      <c r="AW523" s="12" t="s">
        <v>37</v>
      </c>
      <c r="AX523" s="12" t="s">
        <v>76</v>
      </c>
      <c r="AY523" s="225" t="s">
        <v>116</v>
      </c>
    </row>
    <row r="524" s="13" customFormat="1">
      <c r="A524" s="13"/>
      <c r="B524" s="226"/>
      <c r="C524" s="227"/>
      <c r="D524" s="217" t="s">
        <v>123</v>
      </c>
      <c r="E524" s="228" t="s">
        <v>19</v>
      </c>
      <c r="F524" s="229" t="s">
        <v>886</v>
      </c>
      <c r="G524" s="227"/>
      <c r="H524" s="230">
        <v>32.200000000000003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123</v>
      </c>
      <c r="AU524" s="236" t="s">
        <v>81</v>
      </c>
      <c r="AV524" s="13" t="s">
        <v>83</v>
      </c>
      <c r="AW524" s="13" t="s">
        <v>37</v>
      </c>
      <c r="AX524" s="13" t="s">
        <v>76</v>
      </c>
      <c r="AY524" s="236" t="s">
        <v>116</v>
      </c>
    </row>
    <row r="525" s="14" customFormat="1">
      <c r="A525" s="14"/>
      <c r="B525" s="237"/>
      <c r="C525" s="238"/>
      <c r="D525" s="217" t="s">
        <v>123</v>
      </c>
      <c r="E525" s="239" t="s">
        <v>19</v>
      </c>
      <c r="F525" s="240" t="s">
        <v>124</v>
      </c>
      <c r="G525" s="238"/>
      <c r="H525" s="241">
        <v>32.200000000000003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123</v>
      </c>
      <c r="AU525" s="247" t="s">
        <v>81</v>
      </c>
      <c r="AV525" s="14" t="s">
        <v>125</v>
      </c>
      <c r="AW525" s="14" t="s">
        <v>37</v>
      </c>
      <c r="AX525" s="14" t="s">
        <v>81</v>
      </c>
      <c r="AY525" s="247" t="s">
        <v>116</v>
      </c>
    </row>
    <row r="526" s="2" customFormat="1" ht="21.75" customHeight="1">
      <c r="A526" s="38"/>
      <c r="B526" s="39"/>
      <c r="C526" s="202" t="s">
        <v>887</v>
      </c>
      <c r="D526" s="202" t="s">
        <v>117</v>
      </c>
      <c r="E526" s="203" t="s">
        <v>888</v>
      </c>
      <c r="F526" s="204" t="s">
        <v>875</v>
      </c>
      <c r="G526" s="205" t="s">
        <v>181</v>
      </c>
      <c r="H526" s="206">
        <v>644</v>
      </c>
      <c r="I526" s="207"/>
      <c r="J526" s="208">
        <f>ROUND(I526*H526,2)</f>
        <v>0</v>
      </c>
      <c r="K526" s="204" t="s">
        <v>19</v>
      </c>
      <c r="L526" s="44"/>
      <c r="M526" s="209" t="s">
        <v>19</v>
      </c>
      <c r="N526" s="210" t="s">
        <v>47</v>
      </c>
      <c r="O526" s="84"/>
      <c r="P526" s="211">
        <f>O526*H526</f>
        <v>0</v>
      </c>
      <c r="Q526" s="211">
        <v>0</v>
      </c>
      <c r="R526" s="211">
        <f>Q526*H526</f>
        <v>0</v>
      </c>
      <c r="S526" s="211">
        <v>0</v>
      </c>
      <c r="T526" s="212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3" t="s">
        <v>121</v>
      </c>
      <c r="AT526" s="213" t="s">
        <v>117</v>
      </c>
      <c r="AU526" s="213" t="s">
        <v>81</v>
      </c>
      <c r="AY526" s="17" t="s">
        <v>116</v>
      </c>
      <c r="BE526" s="214">
        <f>IF(N526="základní",J526,0)</f>
        <v>0</v>
      </c>
      <c r="BF526" s="214">
        <f>IF(N526="snížená",J526,0)</f>
        <v>0</v>
      </c>
      <c r="BG526" s="214">
        <f>IF(N526="zákl. přenesená",J526,0)</f>
        <v>0</v>
      </c>
      <c r="BH526" s="214">
        <f>IF(N526="sníž. přenesená",J526,0)</f>
        <v>0</v>
      </c>
      <c r="BI526" s="214">
        <f>IF(N526="nulová",J526,0)</f>
        <v>0</v>
      </c>
      <c r="BJ526" s="17" t="s">
        <v>81</v>
      </c>
      <c r="BK526" s="214">
        <f>ROUND(I526*H526,2)</f>
        <v>0</v>
      </c>
      <c r="BL526" s="17" t="s">
        <v>121</v>
      </c>
      <c r="BM526" s="213" t="s">
        <v>889</v>
      </c>
    </row>
    <row r="527" s="12" customFormat="1">
      <c r="A527" s="12"/>
      <c r="B527" s="215"/>
      <c r="C527" s="216"/>
      <c r="D527" s="217" t="s">
        <v>123</v>
      </c>
      <c r="E527" s="218" t="s">
        <v>19</v>
      </c>
      <c r="F527" s="219" t="s">
        <v>871</v>
      </c>
      <c r="G527" s="216"/>
      <c r="H527" s="218" t="s">
        <v>19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25" t="s">
        <v>123</v>
      </c>
      <c r="AU527" s="225" t="s">
        <v>81</v>
      </c>
      <c r="AV527" s="12" t="s">
        <v>81</v>
      </c>
      <c r="AW527" s="12" t="s">
        <v>37</v>
      </c>
      <c r="AX527" s="12" t="s">
        <v>76</v>
      </c>
      <c r="AY527" s="225" t="s">
        <v>116</v>
      </c>
    </row>
    <row r="528" s="13" customFormat="1">
      <c r="A528" s="13"/>
      <c r="B528" s="226"/>
      <c r="C528" s="227"/>
      <c r="D528" s="217" t="s">
        <v>123</v>
      </c>
      <c r="E528" s="228" t="s">
        <v>19</v>
      </c>
      <c r="F528" s="229" t="s">
        <v>890</v>
      </c>
      <c r="G528" s="227"/>
      <c r="H528" s="230">
        <v>644</v>
      </c>
      <c r="I528" s="231"/>
      <c r="J528" s="227"/>
      <c r="K528" s="227"/>
      <c r="L528" s="232"/>
      <c r="M528" s="233"/>
      <c r="N528" s="234"/>
      <c r="O528" s="234"/>
      <c r="P528" s="234"/>
      <c r="Q528" s="234"/>
      <c r="R528" s="234"/>
      <c r="S528" s="234"/>
      <c r="T528" s="23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6" t="s">
        <v>123</v>
      </c>
      <c r="AU528" s="236" t="s">
        <v>81</v>
      </c>
      <c r="AV528" s="13" t="s">
        <v>83</v>
      </c>
      <c r="AW528" s="13" t="s">
        <v>37</v>
      </c>
      <c r="AX528" s="13" t="s">
        <v>76</v>
      </c>
      <c r="AY528" s="236" t="s">
        <v>116</v>
      </c>
    </row>
    <row r="529" s="14" customFormat="1">
      <c r="A529" s="14"/>
      <c r="B529" s="237"/>
      <c r="C529" s="238"/>
      <c r="D529" s="217" t="s">
        <v>123</v>
      </c>
      <c r="E529" s="239" t="s">
        <v>19</v>
      </c>
      <c r="F529" s="240" t="s">
        <v>124</v>
      </c>
      <c r="G529" s="238"/>
      <c r="H529" s="241">
        <v>644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7" t="s">
        <v>123</v>
      </c>
      <c r="AU529" s="247" t="s">
        <v>81</v>
      </c>
      <c r="AV529" s="14" t="s">
        <v>125</v>
      </c>
      <c r="AW529" s="14" t="s">
        <v>37</v>
      </c>
      <c r="AX529" s="14" t="s">
        <v>81</v>
      </c>
      <c r="AY529" s="247" t="s">
        <v>116</v>
      </c>
    </row>
    <row r="530" s="2" customFormat="1" ht="16.5" customHeight="1">
      <c r="A530" s="38"/>
      <c r="B530" s="39"/>
      <c r="C530" s="202" t="s">
        <v>891</v>
      </c>
      <c r="D530" s="202" t="s">
        <v>117</v>
      </c>
      <c r="E530" s="203" t="s">
        <v>892</v>
      </c>
      <c r="F530" s="204" t="s">
        <v>893</v>
      </c>
      <c r="G530" s="205" t="s">
        <v>181</v>
      </c>
      <c r="H530" s="206">
        <v>32.200000000000003</v>
      </c>
      <c r="I530" s="207"/>
      <c r="J530" s="208">
        <f>ROUND(I530*H530,2)</f>
        <v>0</v>
      </c>
      <c r="K530" s="204" t="s">
        <v>19</v>
      </c>
      <c r="L530" s="44"/>
      <c r="M530" s="209" t="s">
        <v>19</v>
      </c>
      <c r="N530" s="210" t="s">
        <v>47</v>
      </c>
      <c r="O530" s="84"/>
      <c r="P530" s="211">
        <f>O530*H530</f>
        <v>0</v>
      </c>
      <c r="Q530" s="211">
        <v>0</v>
      </c>
      <c r="R530" s="211">
        <f>Q530*H530</f>
        <v>0</v>
      </c>
      <c r="S530" s="211">
        <v>0</v>
      </c>
      <c r="T530" s="212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3" t="s">
        <v>121</v>
      </c>
      <c r="AT530" s="213" t="s">
        <v>117</v>
      </c>
      <c r="AU530" s="213" t="s">
        <v>81</v>
      </c>
      <c r="AY530" s="17" t="s">
        <v>116</v>
      </c>
      <c r="BE530" s="214">
        <f>IF(N530="základní",J530,0)</f>
        <v>0</v>
      </c>
      <c r="BF530" s="214">
        <f>IF(N530="snížená",J530,0)</f>
        <v>0</v>
      </c>
      <c r="BG530" s="214">
        <f>IF(N530="zákl. přenesená",J530,0)</f>
        <v>0</v>
      </c>
      <c r="BH530" s="214">
        <f>IF(N530="sníž. přenesená",J530,0)</f>
        <v>0</v>
      </c>
      <c r="BI530" s="214">
        <f>IF(N530="nulová",J530,0)</f>
        <v>0</v>
      </c>
      <c r="BJ530" s="17" t="s">
        <v>81</v>
      </c>
      <c r="BK530" s="214">
        <f>ROUND(I530*H530,2)</f>
        <v>0</v>
      </c>
      <c r="BL530" s="17" t="s">
        <v>121</v>
      </c>
      <c r="BM530" s="213" t="s">
        <v>894</v>
      </c>
    </row>
    <row r="531" s="12" customFormat="1">
      <c r="A531" s="12"/>
      <c r="B531" s="215"/>
      <c r="C531" s="216"/>
      <c r="D531" s="217" t="s">
        <v>123</v>
      </c>
      <c r="E531" s="218" t="s">
        <v>19</v>
      </c>
      <c r="F531" s="219" t="s">
        <v>871</v>
      </c>
      <c r="G531" s="216"/>
      <c r="H531" s="218" t="s">
        <v>19</v>
      </c>
      <c r="I531" s="220"/>
      <c r="J531" s="216"/>
      <c r="K531" s="216"/>
      <c r="L531" s="221"/>
      <c r="M531" s="222"/>
      <c r="N531" s="223"/>
      <c r="O531" s="223"/>
      <c r="P531" s="223"/>
      <c r="Q531" s="223"/>
      <c r="R531" s="223"/>
      <c r="S531" s="223"/>
      <c r="T531" s="224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25" t="s">
        <v>123</v>
      </c>
      <c r="AU531" s="225" t="s">
        <v>81</v>
      </c>
      <c r="AV531" s="12" t="s">
        <v>81</v>
      </c>
      <c r="AW531" s="12" t="s">
        <v>37</v>
      </c>
      <c r="AX531" s="12" t="s">
        <v>76</v>
      </c>
      <c r="AY531" s="225" t="s">
        <v>116</v>
      </c>
    </row>
    <row r="532" s="13" customFormat="1">
      <c r="A532" s="13"/>
      <c r="B532" s="226"/>
      <c r="C532" s="227"/>
      <c r="D532" s="217" t="s">
        <v>123</v>
      </c>
      <c r="E532" s="228" t="s">
        <v>19</v>
      </c>
      <c r="F532" s="229" t="s">
        <v>886</v>
      </c>
      <c r="G532" s="227"/>
      <c r="H532" s="230">
        <v>32.200000000000003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123</v>
      </c>
      <c r="AU532" s="236" t="s">
        <v>81</v>
      </c>
      <c r="AV532" s="13" t="s">
        <v>83</v>
      </c>
      <c r="AW532" s="13" t="s">
        <v>37</v>
      </c>
      <c r="AX532" s="13" t="s">
        <v>76</v>
      </c>
      <c r="AY532" s="236" t="s">
        <v>116</v>
      </c>
    </row>
    <row r="533" s="14" customFormat="1">
      <c r="A533" s="14"/>
      <c r="B533" s="237"/>
      <c r="C533" s="238"/>
      <c r="D533" s="217" t="s">
        <v>123</v>
      </c>
      <c r="E533" s="239" t="s">
        <v>19</v>
      </c>
      <c r="F533" s="240" t="s">
        <v>124</v>
      </c>
      <c r="G533" s="238"/>
      <c r="H533" s="241">
        <v>32.200000000000003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123</v>
      </c>
      <c r="AU533" s="247" t="s">
        <v>81</v>
      </c>
      <c r="AV533" s="14" t="s">
        <v>125</v>
      </c>
      <c r="AW533" s="14" t="s">
        <v>37</v>
      </c>
      <c r="AX533" s="14" t="s">
        <v>81</v>
      </c>
      <c r="AY533" s="247" t="s">
        <v>116</v>
      </c>
    </row>
    <row r="534" s="2" customFormat="1" ht="16.5" customHeight="1">
      <c r="A534" s="38"/>
      <c r="B534" s="39"/>
      <c r="C534" s="202" t="s">
        <v>895</v>
      </c>
      <c r="D534" s="202" t="s">
        <v>117</v>
      </c>
      <c r="E534" s="203" t="s">
        <v>896</v>
      </c>
      <c r="F534" s="204" t="s">
        <v>897</v>
      </c>
      <c r="G534" s="205" t="s">
        <v>181</v>
      </c>
      <c r="H534" s="206">
        <v>9.5999999999999996</v>
      </c>
      <c r="I534" s="207"/>
      <c r="J534" s="208">
        <f>ROUND(I534*H534,2)</f>
        <v>0</v>
      </c>
      <c r="K534" s="204" t="s">
        <v>19</v>
      </c>
      <c r="L534" s="44"/>
      <c r="M534" s="209" t="s">
        <v>19</v>
      </c>
      <c r="N534" s="210" t="s">
        <v>47</v>
      </c>
      <c r="O534" s="84"/>
      <c r="P534" s="211">
        <f>O534*H534</f>
        <v>0</v>
      </c>
      <c r="Q534" s="211">
        <v>0</v>
      </c>
      <c r="R534" s="211">
        <f>Q534*H534</f>
        <v>0</v>
      </c>
      <c r="S534" s="211">
        <v>0</v>
      </c>
      <c r="T534" s="212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13" t="s">
        <v>121</v>
      </c>
      <c r="AT534" s="213" t="s">
        <v>117</v>
      </c>
      <c r="AU534" s="213" t="s">
        <v>81</v>
      </c>
      <c r="AY534" s="17" t="s">
        <v>116</v>
      </c>
      <c r="BE534" s="214">
        <f>IF(N534="základní",J534,0)</f>
        <v>0</v>
      </c>
      <c r="BF534" s="214">
        <f>IF(N534="snížená",J534,0)</f>
        <v>0</v>
      </c>
      <c r="BG534" s="214">
        <f>IF(N534="zákl. přenesená",J534,0)</f>
        <v>0</v>
      </c>
      <c r="BH534" s="214">
        <f>IF(N534="sníž. přenesená",J534,0)</f>
        <v>0</v>
      </c>
      <c r="BI534" s="214">
        <f>IF(N534="nulová",J534,0)</f>
        <v>0</v>
      </c>
      <c r="BJ534" s="17" t="s">
        <v>81</v>
      </c>
      <c r="BK534" s="214">
        <f>ROUND(I534*H534,2)</f>
        <v>0</v>
      </c>
      <c r="BL534" s="17" t="s">
        <v>121</v>
      </c>
      <c r="BM534" s="213" t="s">
        <v>898</v>
      </c>
    </row>
    <row r="535" s="12" customFormat="1">
      <c r="A535" s="12"/>
      <c r="B535" s="215"/>
      <c r="C535" s="216"/>
      <c r="D535" s="217" t="s">
        <v>123</v>
      </c>
      <c r="E535" s="218" t="s">
        <v>19</v>
      </c>
      <c r="F535" s="219" t="s">
        <v>871</v>
      </c>
      <c r="G535" s="216"/>
      <c r="H535" s="218" t="s">
        <v>19</v>
      </c>
      <c r="I535" s="220"/>
      <c r="J535" s="216"/>
      <c r="K535" s="216"/>
      <c r="L535" s="221"/>
      <c r="M535" s="222"/>
      <c r="N535" s="223"/>
      <c r="O535" s="223"/>
      <c r="P535" s="223"/>
      <c r="Q535" s="223"/>
      <c r="R535" s="223"/>
      <c r="S535" s="223"/>
      <c r="T535" s="224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25" t="s">
        <v>123</v>
      </c>
      <c r="AU535" s="225" t="s">
        <v>81</v>
      </c>
      <c r="AV535" s="12" t="s">
        <v>81</v>
      </c>
      <c r="AW535" s="12" t="s">
        <v>37</v>
      </c>
      <c r="AX535" s="12" t="s">
        <v>76</v>
      </c>
      <c r="AY535" s="225" t="s">
        <v>116</v>
      </c>
    </row>
    <row r="536" s="13" customFormat="1">
      <c r="A536" s="13"/>
      <c r="B536" s="226"/>
      <c r="C536" s="227"/>
      <c r="D536" s="217" t="s">
        <v>123</v>
      </c>
      <c r="E536" s="228" t="s">
        <v>19</v>
      </c>
      <c r="F536" s="229" t="s">
        <v>899</v>
      </c>
      <c r="G536" s="227"/>
      <c r="H536" s="230">
        <v>9.5999999999999996</v>
      </c>
      <c r="I536" s="231"/>
      <c r="J536" s="227"/>
      <c r="K536" s="227"/>
      <c r="L536" s="232"/>
      <c r="M536" s="233"/>
      <c r="N536" s="234"/>
      <c r="O536" s="234"/>
      <c r="P536" s="234"/>
      <c r="Q536" s="234"/>
      <c r="R536" s="234"/>
      <c r="S536" s="234"/>
      <c r="T536" s="23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6" t="s">
        <v>123</v>
      </c>
      <c r="AU536" s="236" t="s">
        <v>81</v>
      </c>
      <c r="AV536" s="13" t="s">
        <v>83</v>
      </c>
      <c r="AW536" s="13" t="s">
        <v>37</v>
      </c>
      <c r="AX536" s="13" t="s">
        <v>76</v>
      </c>
      <c r="AY536" s="236" t="s">
        <v>116</v>
      </c>
    </row>
    <row r="537" s="14" customFormat="1">
      <c r="A537" s="14"/>
      <c r="B537" s="237"/>
      <c r="C537" s="238"/>
      <c r="D537" s="217" t="s">
        <v>123</v>
      </c>
      <c r="E537" s="239" t="s">
        <v>19</v>
      </c>
      <c r="F537" s="240" t="s">
        <v>124</v>
      </c>
      <c r="G537" s="238"/>
      <c r="H537" s="241">
        <v>9.5999999999999996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123</v>
      </c>
      <c r="AU537" s="247" t="s">
        <v>81</v>
      </c>
      <c r="AV537" s="14" t="s">
        <v>125</v>
      </c>
      <c r="AW537" s="14" t="s">
        <v>37</v>
      </c>
      <c r="AX537" s="14" t="s">
        <v>81</v>
      </c>
      <c r="AY537" s="247" t="s">
        <v>116</v>
      </c>
    </row>
    <row r="538" s="2" customFormat="1" ht="21.75" customHeight="1">
      <c r="A538" s="38"/>
      <c r="B538" s="39"/>
      <c r="C538" s="202" t="s">
        <v>900</v>
      </c>
      <c r="D538" s="202" t="s">
        <v>117</v>
      </c>
      <c r="E538" s="203" t="s">
        <v>901</v>
      </c>
      <c r="F538" s="204" t="s">
        <v>875</v>
      </c>
      <c r="G538" s="205" t="s">
        <v>181</v>
      </c>
      <c r="H538" s="206">
        <v>192</v>
      </c>
      <c r="I538" s="207"/>
      <c r="J538" s="208">
        <f>ROUND(I538*H538,2)</f>
        <v>0</v>
      </c>
      <c r="K538" s="204" t="s">
        <v>19</v>
      </c>
      <c r="L538" s="44"/>
      <c r="M538" s="209" t="s">
        <v>19</v>
      </c>
      <c r="N538" s="210" t="s">
        <v>47</v>
      </c>
      <c r="O538" s="84"/>
      <c r="P538" s="211">
        <f>O538*H538</f>
        <v>0</v>
      </c>
      <c r="Q538" s="211">
        <v>0</v>
      </c>
      <c r="R538" s="211">
        <f>Q538*H538</f>
        <v>0</v>
      </c>
      <c r="S538" s="211">
        <v>0</v>
      </c>
      <c r="T538" s="212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3" t="s">
        <v>121</v>
      </c>
      <c r="AT538" s="213" t="s">
        <v>117</v>
      </c>
      <c r="AU538" s="213" t="s">
        <v>81</v>
      </c>
      <c r="AY538" s="17" t="s">
        <v>116</v>
      </c>
      <c r="BE538" s="214">
        <f>IF(N538="základní",J538,0)</f>
        <v>0</v>
      </c>
      <c r="BF538" s="214">
        <f>IF(N538="snížená",J538,0)</f>
        <v>0</v>
      </c>
      <c r="BG538" s="214">
        <f>IF(N538="zákl. přenesená",J538,0)</f>
        <v>0</v>
      </c>
      <c r="BH538" s="214">
        <f>IF(N538="sníž. přenesená",J538,0)</f>
        <v>0</v>
      </c>
      <c r="BI538" s="214">
        <f>IF(N538="nulová",J538,0)</f>
        <v>0</v>
      </c>
      <c r="BJ538" s="17" t="s">
        <v>81</v>
      </c>
      <c r="BK538" s="214">
        <f>ROUND(I538*H538,2)</f>
        <v>0</v>
      </c>
      <c r="BL538" s="17" t="s">
        <v>121</v>
      </c>
      <c r="BM538" s="213" t="s">
        <v>902</v>
      </c>
    </row>
    <row r="539" s="12" customFormat="1">
      <c r="A539" s="12"/>
      <c r="B539" s="215"/>
      <c r="C539" s="216"/>
      <c r="D539" s="217" t="s">
        <v>123</v>
      </c>
      <c r="E539" s="218" t="s">
        <v>19</v>
      </c>
      <c r="F539" s="219" t="s">
        <v>871</v>
      </c>
      <c r="G539" s="216"/>
      <c r="H539" s="218" t="s">
        <v>19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25" t="s">
        <v>123</v>
      </c>
      <c r="AU539" s="225" t="s">
        <v>81</v>
      </c>
      <c r="AV539" s="12" t="s">
        <v>81</v>
      </c>
      <c r="AW539" s="12" t="s">
        <v>37</v>
      </c>
      <c r="AX539" s="12" t="s">
        <v>76</v>
      </c>
      <c r="AY539" s="225" t="s">
        <v>116</v>
      </c>
    </row>
    <row r="540" s="13" customFormat="1">
      <c r="A540" s="13"/>
      <c r="B540" s="226"/>
      <c r="C540" s="227"/>
      <c r="D540" s="217" t="s">
        <v>123</v>
      </c>
      <c r="E540" s="228" t="s">
        <v>19</v>
      </c>
      <c r="F540" s="229" t="s">
        <v>903</v>
      </c>
      <c r="G540" s="227"/>
      <c r="H540" s="230">
        <v>192</v>
      </c>
      <c r="I540" s="231"/>
      <c r="J540" s="227"/>
      <c r="K540" s="227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123</v>
      </c>
      <c r="AU540" s="236" t="s">
        <v>81</v>
      </c>
      <c r="AV540" s="13" t="s">
        <v>83</v>
      </c>
      <c r="AW540" s="13" t="s">
        <v>37</v>
      </c>
      <c r="AX540" s="13" t="s">
        <v>76</v>
      </c>
      <c r="AY540" s="236" t="s">
        <v>116</v>
      </c>
    </row>
    <row r="541" s="14" customFormat="1">
      <c r="A541" s="14"/>
      <c r="B541" s="237"/>
      <c r="C541" s="238"/>
      <c r="D541" s="217" t="s">
        <v>123</v>
      </c>
      <c r="E541" s="239" t="s">
        <v>19</v>
      </c>
      <c r="F541" s="240" t="s">
        <v>124</v>
      </c>
      <c r="G541" s="238"/>
      <c r="H541" s="241">
        <v>192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7" t="s">
        <v>123</v>
      </c>
      <c r="AU541" s="247" t="s">
        <v>81</v>
      </c>
      <c r="AV541" s="14" t="s">
        <v>125</v>
      </c>
      <c r="AW541" s="14" t="s">
        <v>37</v>
      </c>
      <c r="AX541" s="14" t="s">
        <v>81</v>
      </c>
      <c r="AY541" s="247" t="s">
        <v>116</v>
      </c>
    </row>
    <row r="542" s="2" customFormat="1" ht="16.5" customHeight="1">
      <c r="A542" s="38"/>
      <c r="B542" s="39"/>
      <c r="C542" s="202" t="s">
        <v>904</v>
      </c>
      <c r="D542" s="202" t="s">
        <v>117</v>
      </c>
      <c r="E542" s="203" t="s">
        <v>905</v>
      </c>
      <c r="F542" s="204" t="s">
        <v>906</v>
      </c>
      <c r="G542" s="205" t="s">
        <v>181</v>
      </c>
      <c r="H542" s="206">
        <v>0.014999999999999999</v>
      </c>
      <c r="I542" s="207"/>
      <c r="J542" s="208">
        <f>ROUND(I542*H542,2)</f>
        <v>0</v>
      </c>
      <c r="K542" s="204" t="s">
        <v>19</v>
      </c>
      <c r="L542" s="44"/>
      <c r="M542" s="209" t="s">
        <v>19</v>
      </c>
      <c r="N542" s="210" t="s">
        <v>47</v>
      </c>
      <c r="O542" s="84"/>
      <c r="P542" s="211">
        <f>O542*H542</f>
        <v>0</v>
      </c>
      <c r="Q542" s="211">
        <v>0</v>
      </c>
      <c r="R542" s="211">
        <f>Q542*H542</f>
        <v>0</v>
      </c>
      <c r="S542" s="211">
        <v>0</v>
      </c>
      <c r="T542" s="212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3" t="s">
        <v>121</v>
      </c>
      <c r="AT542" s="213" t="s">
        <v>117</v>
      </c>
      <c r="AU542" s="213" t="s">
        <v>81</v>
      </c>
      <c r="AY542" s="17" t="s">
        <v>116</v>
      </c>
      <c r="BE542" s="214">
        <f>IF(N542="základní",J542,0)</f>
        <v>0</v>
      </c>
      <c r="BF542" s="214">
        <f>IF(N542="snížená",J542,0)</f>
        <v>0</v>
      </c>
      <c r="BG542" s="214">
        <f>IF(N542="zákl. přenesená",J542,0)</f>
        <v>0</v>
      </c>
      <c r="BH542" s="214">
        <f>IF(N542="sníž. přenesená",J542,0)</f>
        <v>0</v>
      </c>
      <c r="BI542" s="214">
        <f>IF(N542="nulová",J542,0)</f>
        <v>0</v>
      </c>
      <c r="BJ542" s="17" t="s">
        <v>81</v>
      </c>
      <c r="BK542" s="214">
        <f>ROUND(I542*H542,2)</f>
        <v>0</v>
      </c>
      <c r="BL542" s="17" t="s">
        <v>121</v>
      </c>
      <c r="BM542" s="213" t="s">
        <v>907</v>
      </c>
    </row>
    <row r="543" s="12" customFormat="1">
      <c r="A543" s="12"/>
      <c r="B543" s="215"/>
      <c r="C543" s="216"/>
      <c r="D543" s="217" t="s">
        <v>123</v>
      </c>
      <c r="E543" s="218" t="s">
        <v>19</v>
      </c>
      <c r="F543" s="219" t="s">
        <v>871</v>
      </c>
      <c r="G543" s="216"/>
      <c r="H543" s="218" t="s">
        <v>19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25" t="s">
        <v>123</v>
      </c>
      <c r="AU543" s="225" t="s">
        <v>81</v>
      </c>
      <c r="AV543" s="12" t="s">
        <v>81</v>
      </c>
      <c r="AW543" s="12" t="s">
        <v>37</v>
      </c>
      <c r="AX543" s="12" t="s">
        <v>76</v>
      </c>
      <c r="AY543" s="225" t="s">
        <v>116</v>
      </c>
    </row>
    <row r="544" s="13" customFormat="1">
      <c r="A544" s="13"/>
      <c r="B544" s="226"/>
      <c r="C544" s="227"/>
      <c r="D544" s="217" t="s">
        <v>123</v>
      </c>
      <c r="E544" s="228" t="s">
        <v>19</v>
      </c>
      <c r="F544" s="229" t="s">
        <v>908</v>
      </c>
      <c r="G544" s="227"/>
      <c r="H544" s="230">
        <v>0.014999999999999999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123</v>
      </c>
      <c r="AU544" s="236" t="s">
        <v>81</v>
      </c>
      <c r="AV544" s="13" t="s">
        <v>83</v>
      </c>
      <c r="AW544" s="13" t="s">
        <v>37</v>
      </c>
      <c r="AX544" s="13" t="s">
        <v>76</v>
      </c>
      <c r="AY544" s="236" t="s">
        <v>116</v>
      </c>
    </row>
    <row r="545" s="14" customFormat="1">
      <c r="A545" s="14"/>
      <c r="B545" s="237"/>
      <c r="C545" s="238"/>
      <c r="D545" s="217" t="s">
        <v>123</v>
      </c>
      <c r="E545" s="239" t="s">
        <v>19</v>
      </c>
      <c r="F545" s="240" t="s">
        <v>124</v>
      </c>
      <c r="G545" s="238"/>
      <c r="H545" s="241">
        <v>0.014999999999999999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7" t="s">
        <v>123</v>
      </c>
      <c r="AU545" s="247" t="s">
        <v>81</v>
      </c>
      <c r="AV545" s="14" t="s">
        <v>125</v>
      </c>
      <c r="AW545" s="14" t="s">
        <v>37</v>
      </c>
      <c r="AX545" s="14" t="s">
        <v>81</v>
      </c>
      <c r="AY545" s="247" t="s">
        <v>116</v>
      </c>
    </row>
    <row r="546" s="2" customFormat="1" ht="16.5" customHeight="1">
      <c r="A546" s="38"/>
      <c r="B546" s="39"/>
      <c r="C546" s="202" t="s">
        <v>909</v>
      </c>
      <c r="D546" s="202" t="s">
        <v>117</v>
      </c>
      <c r="E546" s="203" t="s">
        <v>910</v>
      </c>
      <c r="F546" s="204" t="s">
        <v>911</v>
      </c>
      <c r="G546" s="205" t="s">
        <v>181</v>
      </c>
      <c r="H546" s="206">
        <v>0.29999999999999999</v>
      </c>
      <c r="I546" s="207"/>
      <c r="J546" s="208">
        <f>ROUND(I546*H546,2)</f>
        <v>0</v>
      </c>
      <c r="K546" s="204" t="s">
        <v>19</v>
      </c>
      <c r="L546" s="44"/>
      <c r="M546" s="209" t="s">
        <v>19</v>
      </c>
      <c r="N546" s="210" t="s">
        <v>47</v>
      </c>
      <c r="O546" s="84"/>
      <c r="P546" s="211">
        <f>O546*H546</f>
        <v>0</v>
      </c>
      <c r="Q546" s="211">
        <v>0</v>
      </c>
      <c r="R546" s="211">
        <f>Q546*H546</f>
        <v>0</v>
      </c>
      <c r="S546" s="211">
        <v>0</v>
      </c>
      <c r="T546" s="212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13" t="s">
        <v>121</v>
      </c>
      <c r="AT546" s="213" t="s">
        <v>117</v>
      </c>
      <c r="AU546" s="213" t="s">
        <v>81</v>
      </c>
      <c r="AY546" s="17" t="s">
        <v>116</v>
      </c>
      <c r="BE546" s="214">
        <f>IF(N546="základní",J546,0)</f>
        <v>0</v>
      </c>
      <c r="BF546" s="214">
        <f>IF(N546="snížená",J546,0)</f>
        <v>0</v>
      </c>
      <c r="BG546" s="214">
        <f>IF(N546="zákl. přenesená",J546,0)</f>
        <v>0</v>
      </c>
      <c r="BH546" s="214">
        <f>IF(N546="sníž. přenesená",J546,0)</f>
        <v>0</v>
      </c>
      <c r="BI546" s="214">
        <f>IF(N546="nulová",J546,0)</f>
        <v>0</v>
      </c>
      <c r="BJ546" s="17" t="s">
        <v>81</v>
      </c>
      <c r="BK546" s="214">
        <f>ROUND(I546*H546,2)</f>
        <v>0</v>
      </c>
      <c r="BL546" s="17" t="s">
        <v>121</v>
      </c>
      <c r="BM546" s="213" t="s">
        <v>912</v>
      </c>
    </row>
    <row r="547" s="12" customFormat="1">
      <c r="A547" s="12"/>
      <c r="B547" s="215"/>
      <c r="C547" s="216"/>
      <c r="D547" s="217" t="s">
        <v>123</v>
      </c>
      <c r="E547" s="218" t="s">
        <v>19</v>
      </c>
      <c r="F547" s="219" t="s">
        <v>871</v>
      </c>
      <c r="G547" s="216"/>
      <c r="H547" s="218" t="s">
        <v>19</v>
      </c>
      <c r="I547" s="220"/>
      <c r="J547" s="216"/>
      <c r="K547" s="216"/>
      <c r="L547" s="221"/>
      <c r="M547" s="222"/>
      <c r="N547" s="223"/>
      <c r="O547" s="223"/>
      <c r="P547" s="223"/>
      <c r="Q547" s="223"/>
      <c r="R547" s="223"/>
      <c r="S547" s="223"/>
      <c r="T547" s="224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25" t="s">
        <v>123</v>
      </c>
      <c r="AU547" s="225" t="s">
        <v>81</v>
      </c>
      <c r="AV547" s="12" t="s">
        <v>81</v>
      </c>
      <c r="AW547" s="12" t="s">
        <v>37</v>
      </c>
      <c r="AX547" s="12" t="s">
        <v>76</v>
      </c>
      <c r="AY547" s="225" t="s">
        <v>116</v>
      </c>
    </row>
    <row r="548" s="13" customFormat="1">
      <c r="A548" s="13"/>
      <c r="B548" s="226"/>
      <c r="C548" s="227"/>
      <c r="D548" s="217" t="s">
        <v>123</v>
      </c>
      <c r="E548" s="228" t="s">
        <v>19</v>
      </c>
      <c r="F548" s="229" t="s">
        <v>913</v>
      </c>
      <c r="G548" s="227"/>
      <c r="H548" s="230">
        <v>0.29999999999999999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6" t="s">
        <v>123</v>
      </c>
      <c r="AU548" s="236" t="s">
        <v>81</v>
      </c>
      <c r="AV548" s="13" t="s">
        <v>83</v>
      </c>
      <c r="AW548" s="13" t="s">
        <v>37</v>
      </c>
      <c r="AX548" s="13" t="s">
        <v>76</v>
      </c>
      <c r="AY548" s="236" t="s">
        <v>116</v>
      </c>
    </row>
    <row r="549" s="14" customFormat="1">
      <c r="A549" s="14"/>
      <c r="B549" s="237"/>
      <c r="C549" s="238"/>
      <c r="D549" s="217" t="s">
        <v>123</v>
      </c>
      <c r="E549" s="239" t="s">
        <v>19</v>
      </c>
      <c r="F549" s="240" t="s">
        <v>124</v>
      </c>
      <c r="G549" s="238"/>
      <c r="H549" s="241">
        <v>0.29999999999999999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123</v>
      </c>
      <c r="AU549" s="247" t="s">
        <v>81</v>
      </c>
      <c r="AV549" s="14" t="s">
        <v>125</v>
      </c>
      <c r="AW549" s="14" t="s">
        <v>37</v>
      </c>
      <c r="AX549" s="14" t="s">
        <v>81</v>
      </c>
      <c r="AY549" s="247" t="s">
        <v>116</v>
      </c>
    </row>
    <row r="550" s="2" customFormat="1" ht="16.5" customHeight="1">
      <c r="A550" s="38"/>
      <c r="B550" s="39"/>
      <c r="C550" s="202" t="s">
        <v>914</v>
      </c>
      <c r="D550" s="202" t="s">
        <v>117</v>
      </c>
      <c r="E550" s="203" t="s">
        <v>915</v>
      </c>
      <c r="F550" s="204" t="s">
        <v>916</v>
      </c>
      <c r="G550" s="205" t="s">
        <v>181</v>
      </c>
      <c r="H550" s="206">
        <v>0.014999999999999999</v>
      </c>
      <c r="I550" s="207"/>
      <c r="J550" s="208">
        <f>ROUND(I550*H550,2)</f>
        <v>0</v>
      </c>
      <c r="K550" s="204" t="s">
        <v>19</v>
      </c>
      <c r="L550" s="44"/>
      <c r="M550" s="209" t="s">
        <v>19</v>
      </c>
      <c r="N550" s="210" t="s">
        <v>47</v>
      </c>
      <c r="O550" s="84"/>
      <c r="P550" s="211">
        <f>O550*H550</f>
        <v>0</v>
      </c>
      <c r="Q550" s="211">
        <v>0</v>
      </c>
      <c r="R550" s="211">
        <f>Q550*H550</f>
        <v>0</v>
      </c>
      <c r="S550" s="211">
        <v>0</v>
      </c>
      <c r="T550" s="212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13" t="s">
        <v>121</v>
      </c>
      <c r="AT550" s="213" t="s">
        <v>117</v>
      </c>
      <c r="AU550" s="213" t="s">
        <v>81</v>
      </c>
      <c r="AY550" s="17" t="s">
        <v>116</v>
      </c>
      <c r="BE550" s="214">
        <f>IF(N550="základní",J550,0)</f>
        <v>0</v>
      </c>
      <c r="BF550" s="214">
        <f>IF(N550="snížená",J550,0)</f>
        <v>0</v>
      </c>
      <c r="BG550" s="214">
        <f>IF(N550="zákl. přenesená",J550,0)</f>
        <v>0</v>
      </c>
      <c r="BH550" s="214">
        <f>IF(N550="sníž. přenesená",J550,0)</f>
        <v>0</v>
      </c>
      <c r="BI550" s="214">
        <f>IF(N550="nulová",J550,0)</f>
        <v>0</v>
      </c>
      <c r="BJ550" s="17" t="s">
        <v>81</v>
      </c>
      <c r="BK550" s="214">
        <f>ROUND(I550*H550,2)</f>
        <v>0</v>
      </c>
      <c r="BL550" s="17" t="s">
        <v>121</v>
      </c>
      <c r="BM550" s="213" t="s">
        <v>917</v>
      </c>
    </row>
    <row r="551" s="12" customFormat="1">
      <c r="A551" s="12"/>
      <c r="B551" s="215"/>
      <c r="C551" s="216"/>
      <c r="D551" s="217" t="s">
        <v>123</v>
      </c>
      <c r="E551" s="218" t="s">
        <v>19</v>
      </c>
      <c r="F551" s="219" t="s">
        <v>871</v>
      </c>
      <c r="G551" s="216"/>
      <c r="H551" s="218" t="s">
        <v>19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25" t="s">
        <v>123</v>
      </c>
      <c r="AU551" s="225" t="s">
        <v>81</v>
      </c>
      <c r="AV551" s="12" t="s">
        <v>81</v>
      </c>
      <c r="AW551" s="12" t="s">
        <v>37</v>
      </c>
      <c r="AX551" s="12" t="s">
        <v>76</v>
      </c>
      <c r="AY551" s="225" t="s">
        <v>116</v>
      </c>
    </row>
    <row r="552" s="13" customFormat="1">
      <c r="A552" s="13"/>
      <c r="B552" s="226"/>
      <c r="C552" s="227"/>
      <c r="D552" s="217" t="s">
        <v>123</v>
      </c>
      <c r="E552" s="228" t="s">
        <v>19</v>
      </c>
      <c r="F552" s="229" t="s">
        <v>908</v>
      </c>
      <c r="G552" s="227"/>
      <c r="H552" s="230">
        <v>0.014999999999999999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6" t="s">
        <v>123</v>
      </c>
      <c r="AU552" s="236" t="s">
        <v>81</v>
      </c>
      <c r="AV552" s="13" t="s">
        <v>83</v>
      </c>
      <c r="AW552" s="13" t="s">
        <v>37</v>
      </c>
      <c r="AX552" s="13" t="s">
        <v>76</v>
      </c>
      <c r="AY552" s="236" t="s">
        <v>116</v>
      </c>
    </row>
    <row r="553" s="14" customFormat="1">
      <c r="A553" s="14"/>
      <c r="B553" s="237"/>
      <c r="C553" s="238"/>
      <c r="D553" s="217" t="s">
        <v>123</v>
      </c>
      <c r="E553" s="239" t="s">
        <v>19</v>
      </c>
      <c r="F553" s="240" t="s">
        <v>124</v>
      </c>
      <c r="G553" s="238"/>
      <c r="H553" s="241">
        <v>0.014999999999999999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7" t="s">
        <v>123</v>
      </c>
      <c r="AU553" s="247" t="s">
        <v>81</v>
      </c>
      <c r="AV553" s="14" t="s">
        <v>125</v>
      </c>
      <c r="AW553" s="14" t="s">
        <v>37</v>
      </c>
      <c r="AX553" s="14" t="s">
        <v>81</v>
      </c>
      <c r="AY553" s="247" t="s">
        <v>116</v>
      </c>
    </row>
    <row r="554" s="2" customFormat="1" ht="16.5" customHeight="1">
      <c r="A554" s="38"/>
      <c r="B554" s="39"/>
      <c r="C554" s="202" t="s">
        <v>918</v>
      </c>
      <c r="D554" s="202" t="s">
        <v>117</v>
      </c>
      <c r="E554" s="203" t="s">
        <v>919</v>
      </c>
      <c r="F554" s="204" t="s">
        <v>920</v>
      </c>
      <c r="G554" s="205" t="s">
        <v>181</v>
      </c>
      <c r="H554" s="206">
        <v>22.600000000000001</v>
      </c>
      <c r="I554" s="207"/>
      <c r="J554" s="208">
        <f>ROUND(I554*H554,2)</f>
        <v>0</v>
      </c>
      <c r="K554" s="204" t="s">
        <v>19</v>
      </c>
      <c r="L554" s="44"/>
      <c r="M554" s="209" t="s">
        <v>19</v>
      </c>
      <c r="N554" s="210" t="s">
        <v>47</v>
      </c>
      <c r="O554" s="84"/>
      <c r="P554" s="211">
        <f>O554*H554</f>
        <v>0</v>
      </c>
      <c r="Q554" s="211">
        <v>0</v>
      </c>
      <c r="R554" s="211">
        <f>Q554*H554</f>
        <v>0</v>
      </c>
      <c r="S554" s="211">
        <v>0</v>
      </c>
      <c r="T554" s="212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13" t="s">
        <v>121</v>
      </c>
      <c r="AT554" s="213" t="s">
        <v>117</v>
      </c>
      <c r="AU554" s="213" t="s">
        <v>81</v>
      </c>
      <c r="AY554" s="17" t="s">
        <v>116</v>
      </c>
      <c r="BE554" s="214">
        <f>IF(N554="základní",J554,0)</f>
        <v>0</v>
      </c>
      <c r="BF554" s="214">
        <f>IF(N554="snížená",J554,0)</f>
        <v>0</v>
      </c>
      <c r="BG554" s="214">
        <f>IF(N554="zákl. přenesená",J554,0)</f>
        <v>0</v>
      </c>
      <c r="BH554" s="214">
        <f>IF(N554="sníž. přenesená",J554,0)</f>
        <v>0</v>
      </c>
      <c r="BI554" s="214">
        <f>IF(N554="nulová",J554,0)</f>
        <v>0</v>
      </c>
      <c r="BJ554" s="17" t="s">
        <v>81</v>
      </c>
      <c r="BK554" s="214">
        <f>ROUND(I554*H554,2)</f>
        <v>0</v>
      </c>
      <c r="BL554" s="17" t="s">
        <v>121</v>
      </c>
      <c r="BM554" s="213" t="s">
        <v>921</v>
      </c>
    </row>
    <row r="555" s="12" customFormat="1">
      <c r="A555" s="12"/>
      <c r="B555" s="215"/>
      <c r="C555" s="216"/>
      <c r="D555" s="217" t="s">
        <v>123</v>
      </c>
      <c r="E555" s="218" t="s">
        <v>19</v>
      </c>
      <c r="F555" s="219" t="s">
        <v>871</v>
      </c>
      <c r="G555" s="216"/>
      <c r="H555" s="218" t="s">
        <v>19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225" t="s">
        <v>123</v>
      </c>
      <c r="AU555" s="225" t="s">
        <v>81</v>
      </c>
      <c r="AV555" s="12" t="s">
        <v>81</v>
      </c>
      <c r="AW555" s="12" t="s">
        <v>37</v>
      </c>
      <c r="AX555" s="12" t="s">
        <v>76</v>
      </c>
      <c r="AY555" s="225" t="s">
        <v>116</v>
      </c>
    </row>
    <row r="556" s="13" customFormat="1">
      <c r="A556" s="13"/>
      <c r="B556" s="226"/>
      <c r="C556" s="227"/>
      <c r="D556" s="217" t="s">
        <v>123</v>
      </c>
      <c r="E556" s="228" t="s">
        <v>19</v>
      </c>
      <c r="F556" s="229" t="s">
        <v>922</v>
      </c>
      <c r="G556" s="227"/>
      <c r="H556" s="230">
        <v>22.600000000000001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123</v>
      </c>
      <c r="AU556" s="236" t="s">
        <v>81</v>
      </c>
      <c r="AV556" s="13" t="s">
        <v>83</v>
      </c>
      <c r="AW556" s="13" t="s">
        <v>37</v>
      </c>
      <c r="AX556" s="13" t="s">
        <v>76</v>
      </c>
      <c r="AY556" s="236" t="s">
        <v>116</v>
      </c>
    </row>
    <row r="557" s="14" customFormat="1">
      <c r="A557" s="14"/>
      <c r="B557" s="237"/>
      <c r="C557" s="238"/>
      <c r="D557" s="217" t="s">
        <v>123</v>
      </c>
      <c r="E557" s="239" t="s">
        <v>19</v>
      </c>
      <c r="F557" s="240" t="s">
        <v>124</v>
      </c>
      <c r="G557" s="238"/>
      <c r="H557" s="241">
        <v>22.600000000000001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123</v>
      </c>
      <c r="AU557" s="247" t="s">
        <v>81</v>
      </c>
      <c r="AV557" s="14" t="s">
        <v>125</v>
      </c>
      <c r="AW557" s="14" t="s">
        <v>37</v>
      </c>
      <c r="AX557" s="14" t="s">
        <v>81</v>
      </c>
      <c r="AY557" s="247" t="s">
        <v>116</v>
      </c>
    </row>
    <row r="558" s="2" customFormat="1" ht="16.5" customHeight="1">
      <c r="A558" s="38"/>
      <c r="B558" s="39"/>
      <c r="C558" s="202" t="s">
        <v>923</v>
      </c>
      <c r="D558" s="202" t="s">
        <v>117</v>
      </c>
      <c r="E558" s="203" t="s">
        <v>924</v>
      </c>
      <c r="F558" s="204" t="s">
        <v>911</v>
      </c>
      <c r="G558" s="205" t="s">
        <v>181</v>
      </c>
      <c r="H558" s="206">
        <v>452</v>
      </c>
      <c r="I558" s="207"/>
      <c r="J558" s="208">
        <f>ROUND(I558*H558,2)</f>
        <v>0</v>
      </c>
      <c r="K558" s="204" t="s">
        <v>19</v>
      </c>
      <c r="L558" s="44"/>
      <c r="M558" s="209" t="s">
        <v>19</v>
      </c>
      <c r="N558" s="210" t="s">
        <v>47</v>
      </c>
      <c r="O558" s="84"/>
      <c r="P558" s="211">
        <f>O558*H558</f>
        <v>0</v>
      </c>
      <c r="Q558" s="211">
        <v>0</v>
      </c>
      <c r="R558" s="211">
        <f>Q558*H558</f>
        <v>0</v>
      </c>
      <c r="S558" s="211">
        <v>0</v>
      </c>
      <c r="T558" s="212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3" t="s">
        <v>121</v>
      </c>
      <c r="AT558" s="213" t="s">
        <v>117</v>
      </c>
      <c r="AU558" s="213" t="s">
        <v>81</v>
      </c>
      <c r="AY558" s="17" t="s">
        <v>116</v>
      </c>
      <c r="BE558" s="214">
        <f>IF(N558="základní",J558,0)</f>
        <v>0</v>
      </c>
      <c r="BF558" s="214">
        <f>IF(N558="snížená",J558,0)</f>
        <v>0</v>
      </c>
      <c r="BG558" s="214">
        <f>IF(N558="zákl. přenesená",J558,0)</f>
        <v>0</v>
      </c>
      <c r="BH558" s="214">
        <f>IF(N558="sníž. přenesená",J558,0)</f>
        <v>0</v>
      </c>
      <c r="BI558" s="214">
        <f>IF(N558="nulová",J558,0)</f>
        <v>0</v>
      </c>
      <c r="BJ558" s="17" t="s">
        <v>81</v>
      </c>
      <c r="BK558" s="214">
        <f>ROUND(I558*H558,2)</f>
        <v>0</v>
      </c>
      <c r="BL558" s="17" t="s">
        <v>121</v>
      </c>
      <c r="BM558" s="213" t="s">
        <v>925</v>
      </c>
    </row>
    <row r="559" s="12" customFormat="1">
      <c r="A559" s="12"/>
      <c r="B559" s="215"/>
      <c r="C559" s="216"/>
      <c r="D559" s="217" t="s">
        <v>123</v>
      </c>
      <c r="E559" s="218" t="s">
        <v>19</v>
      </c>
      <c r="F559" s="219" t="s">
        <v>871</v>
      </c>
      <c r="G559" s="216"/>
      <c r="H559" s="218" t="s">
        <v>19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25" t="s">
        <v>123</v>
      </c>
      <c r="AU559" s="225" t="s">
        <v>81</v>
      </c>
      <c r="AV559" s="12" t="s">
        <v>81</v>
      </c>
      <c r="AW559" s="12" t="s">
        <v>37</v>
      </c>
      <c r="AX559" s="12" t="s">
        <v>76</v>
      </c>
      <c r="AY559" s="225" t="s">
        <v>116</v>
      </c>
    </row>
    <row r="560" s="13" customFormat="1">
      <c r="A560" s="13"/>
      <c r="B560" s="226"/>
      <c r="C560" s="227"/>
      <c r="D560" s="217" t="s">
        <v>123</v>
      </c>
      <c r="E560" s="228" t="s">
        <v>19</v>
      </c>
      <c r="F560" s="229" t="s">
        <v>926</v>
      </c>
      <c r="G560" s="227"/>
      <c r="H560" s="230">
        <v>452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123</v>
      </c>
      <c r="AU560" s="236" t="s">
        <v>81</v>
      </c>
      <c r="AV560" s="13" t="s">
        <v>83</v>
      </c>
      <c r="AW560" s="13" t="s">
        <v>37</v>
      </c>
      <c r="AX560" s="13" t="s">
        <v>76</v>
      </c>
      <c r="AY560" s="236" t="s">
        <v>116</v>
      </c>
    </row>
    <row r="561" s="14" customFormat="1">
      <c r="A561" s="14"/>
      <c r="B561" s="237"/>
      <c r="C561" s="238"/>
      <c r="D561" s="217" t="s">
        <v>123</v>
      </c>
      <c r="E561" s="239" t="s">
        <v>19</v>
      </c>
      <c r="F561" s="240" t="s">
        <v>124</v>
      </c>
      <c r="G561" s="238"/>
      <c r="H561" s="241">
        <v>452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123</v>
      </c>
      <c r="AU561" s="247" t="s">
        <v>81</v>
      </c>
      <c r="AV561" s="14" t="s">
        <v>125</v>
      </c>
      <c r="AW561" s="14" t="s">
        <v>37</v>
      </c>
      <c r="AX561" s="14" t="s">
        <v>81</v>
      </c>
      <c r="AY561" s="247" t="s">
        <v>116</v>
      </c>
    </row>
    <row r="562" s="2" customFormat="1" ht="16.5" customHeight="1">
      <c r="A562" s="38"/>
      <c r="B562" s="39"/>
      <c r="C562" s="202" t="s">
        <v>927</v>
      </c>
      <c r="D562" s="202" t="s">
        <v>117</v>
      </c>
      <c r="E562" s="203" t="s">
        <v>928</v>
      </c>
      <c r="F562" s="204" t="s">
        <v>929</v>
      </c>
      <c r="G562" s="205" t="s">
        <v>181</v>
      </c>
      <c r="H562" s="206">
        <v>22.600000000000001</v>
      </c>
      <c r="I562" s="207"/>
      <c r="J562" s="208">
        <f>ROUND(I562*H562,2)</f>
        <v>0</v>
      </c>
      <c r="K562" s="204" t="s">
        <v>19</v>
      </c>
      <c r="L562" s="44"/>
      <c r="M562" s="209" t="s">
        <v>19</v>
      </c>
      <c r="N562" s="210" t="s">
        <v>47</v>
      </c>
      <c r="O562" s="84"/>
      <c r="P562" s="211">
        <f>O562*H562</f>
        <v>0</v>
      </c>
      <c r="Q562" s="211">
        <v>0</v>
      </c>
      <c r="R562" s="211">
        <f>Q562*H562</f>
        <v>0</v>
      </c>
      <c r="S562" s="211">
        <v>0</v>
      </c>
      <c r="T562" s="212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13" t="s">
        <v>121</v>
      </c>
      <c r="AT562" s="213" t="s">
        <v>117</v>
      </c>
      <c r="AU562" s="213" t="s">
        <v>81</v>
      </c>
      <c r="AY562" s="17" t="s">
        <v>116</v>
      </c>
      <c r="BE562" s="214">
        <f>IF(N562="základní",J562,0)</f>
        <v>0</v>
      </c>
      <c r="BF562" s="214">
        <f>IF(N562="snížená",J562,0)</f>
        <v>0</v>
      </c>
      <c r="BG562" s="214">
        <f>IF(N562="zákl. přenesená",J562,0)</f>
        <v>0</v>
      </c>
      <c r="BH562" s="214">
        <f>IF(N562="sníž. přenesená",J562,0)</f>
        <v>0</v>
      </c>
      <c r="BI562" s="214">
        <f>IF(N562="nulová",J562,0)</f>
        <v>0</v>
      </c>
      <c r="BJ562" s="17" t="s">
        <v>81</v>
      </c>
      <c r="BK562" s="214">
        <f>ROUND(I562*H562,2)</f>
        <v>0</v>
      </c>
      <c r="BL562" s="17" t="s">
        <v>121</v>
      </c>
      <c r="BM562" s="213" t="s">
        <v>930</v>
      </c>
    </row>
    <row r="563" s="12" customFormat="1">
      <c r="A563" s="12"/>
      <c r="B563" s="215"/>
      <c r="C563" s="216"/>
      <c r="D563" s="217" t="s">
        <v>123</v>
      </c>
      <c r="E563" s="218" t="s">
        <v>19</v>
      </c>
      <c r="F563" s="219" t="s">
        <v>142</v>
      </c>
      <c r="G563" s="216"/>
      <c r="H563" s="218" t="s">
        <v>19</v>
      </c>
      <c r="I563" s="220"/>
      <c r="J563" s="216"/>
      <c r="K563" s="216"/>
      <c r="L563" s="221"/>
      <c r="M563" s="222"/>
      <c r="N563" s="223"/>
      <c r="O563" s="223"/>
      <c r="P563" s="223"/>
      <c r="Q563" s="223"/>
      <c r="R563" s="223"/>
      <c r="S563" s="223"/>
      <c r="T563" s="224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25" t="s">
        <v>123</v>
      </c>
      <c r="AU563" s="225" t="s">
        <v>81</v>
      </c>
      <c r="AV563" s="12" t="s">
        <v>81</v>
      </c>
      <c r="AW563" s="12" t="s">
        <v>37</v>
      </c>
      <c r="AX563" s="12" t="s">
        <v>76</v>
      </c>
      <c r="AY563" s="225" t="s">
        <v>116</v>
      </c>
    </row>
    <row r="564" s="13" customFormat="1">
      <c r="A564" s="13"/>
      <c r="B564" s="226"/>
      <c r="C564" s="227"/>
      <c r="D564" s="217" t="s">
        <v>123</v>
      </c>
      <c r="E564" s="228" t="s">
        <v>19</v>
      </c>
      <c r="F564" s="229" t="s">
        <v>922</v>
      </c>
      <c r="G564" s="227"/>
      <c r="H564" s="230">
        <v>22.600000000000001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123</v>
      </c>
      <c r="AU564" s="236" t="s">
        <v>81</v>
      </c>
      <c r="AV564" s="13" t="s">
        <v>83</v>
      </c>
      <c r="AW564" s="13" t="s">
        <v>37</v>
      </c>
      <c r="AX564" s="13" t="s">
        <v>76</v>
      </c>
      <c r="AY564" s="236" t="s">
        <v>116</v>
      </c>
    </row>
    <row r="565" s="14" customFormat="1">
      <c r="A565" s="14"/>
      <c r="B565" s="237"/>
      <c r="C565" s="238"/>
      <c r="D565" s="217" t="s">
        <v>123</v>
      </c>
      <c r="E565" s="239" t="s">
        <v>19</v>
      </c>
      <c r="F565" s="240" t="s">
        <v>124</v>
      </c>
      <c r="G565" s="238"/>
      <c r="H565" s="241">
        <v>22.600000000000001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7" t="s">
        <v>123</v>
      </c>
      <c r="AU565" s="247" t="s">
        <v>81</v>
      </c>
      <c r="AV565" s="14" t="s">
        <v>125</v>
      </c>
      <c r="AW565" s="14" t="s">
        <v>37</v>
      </c>
      <c r="AX565" s="14" t="s">
        <v>81</v>
      </c>
      <c r="AY565" s="247" t="s">
        <v>116</v>
      </c>
    </row>
    <row r="566" s="11" customFormat="1" ht="25.92" customHeight="1">
      <c r="A566" s="11"/>
      <c r="B566" s="188"/>
      <c r="C566" s="189"/>
      <c r="D566" s="190" t="s">
        <v>75</v>
      </c>
      <c r="E566" s="191" t="s">
        <v>931</v>
      </c>
      <c r="F566" s="191" t="s">
        <v>932</v>
      </c>
      <c r="G566" s="189"/>
      <c r="H566" s="189"/>
      <c r="I566" s="192"/>
      <c r="J566" s="193">
        <f>BK566</f>
        <v>0</v>
      </c>
      <c r="K566" s="189"/>
      <c r="L566" s="194"/>
      <c r="M566" s="195"/>
      <c r="N566" s="196"/>
      <c r="O566" s="196"/>
      <c r="P566" s="197">
        <f>SUM(P567:P574)</f>
        <v>0</v>
      </c>
      <c r="Q566" s="196"/>
      <c r="R566" s="197">
        <f>SUM(R567:R574)</f>
        <v>0</v>
      </c>
      <c r="S566" s="196"/>
      <c r="T566" s="198">
        <f>SUM(T567:T574)</f>
        <v>0</v>
      </c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R566" s="199" t="s">
        <v>115</v>
      </c>
      <c r="AT566" s="200" t="s">
        <v>75</v>
      </c>
      <c r="AU566" s="200" t="s">
        <v>76</v>
      </c>
      <c r="AY566" s="199" t="s">
        <v>116</v>
      </c>
      <c r="BK566" s="201">
        <f>SUM(BK567:BK574)</f>
        <v>0</v>
      </c>
    </row>
    <row r="567" s="2" customFormat="1" ht="16.5" customHeight="1">
      <c r="A567" s="38"/>
      <c r="B567" s="39"/>
      <c r="C567" s="202" t="s">
        <v>933</v>
      </c>
      <c r="D567" s="202" t="s">
        <v>117</v>
      </c>
      <c r="E567" s="203" t="s">
        <v>934</v>
      </c>
      <c r="F567" s="204" t="s">
        <v>935</v>
      </c>
      <c r="G567" s="205" t="s">
        <v>550</v>
      </c>
      <c r="H567" s="206">
        <v>1</v>
      </c>
      <c r="I567" s="207"/>
      <c r="J567" s="208">
        <f>ROUND(I567*H567,2)</f>
        <v>0</v>
      </c>
      <c r="K567" s="204" t="s">
        <v>19</v>
      </c>
      <c r="L567" s="44"/>
      <c r="M567" s="209" t="s">
        <v>19</v>
      </c>
      <c r="N567" s="210" t="s">
        <v>47</v>
      </c>
      <c r="O567" s="84"/>
      <c r="P567" s="211">
        <f>O567*H567</f>
        <v>0</v>
      </c>
      <c r="Q567" s="211">
        <v>0</v>
      </c>
      <c r="R567" s="211">
        <f>Q567*H567</f>
        <v>0</v>
      </c>
      <c r="S567" s="211">
        <v>0</v>
      </c>
      <c r="T567" s="212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13" t="s">
        <v>121</v>
      </c>
      <c r="AT567" s="213" t="s">
        <v>117</v>
      </c>
      <c r="AU567" s="213" t="s">
        <v>81</v>
      </c>
      <c r="AY567" s="17" t="s">
        <v>116</v>
      </c>
      <c r="BE567" s="214">
        <f>IF(N567="základní",J567,0)</f>
        <v>0</v>
      </c>
      <c r="BF567" s="214">
        <f>IF(N567="snížená",J567,0)</f>
        <v>0</v>
      </c>
      <c r="BG567" s="214">
        <f>IF(N567="zákl. přenesená",J567,0)</f>
        <v>0</v>
      </c>
      <c r="BH567" s="214">
        <f>IF(N567="sníž. přenesená",J567,0)</f>
        <v>0</v>
      </c>
      <c r="BI567" s="214">
        <f>IF(N567="nulová",J567,0)</f>
        <v>0</v>
      </c>
      <c r="BJ567" s="17" t="s">
        <v>81</v>
      </c>
      <c r="BK567" s="214">
        <f>ROUND(I567*H567,2)</f>
        <v>0</v>
      </c>
      <c r="BL567" s="17" t="s">
        <v>121</v>
      </c>
      <c r="BM567" s="213" t="s">
        <v>936</v>
      </c>
    </row>
    <row r="568" s="12" customFormat="1">
      <c r="A568" s="12"/>
      <c r="B568" s="215"/>
      <c r="C568" s="216"/>
      <c r="D568" s="217" t="s">
        <v>123</v>
      </c>
      <c r="E568" s="218" t="s">
        <v>19</v>
      </c>
      <c r="F568" s="219" t="s">
        <v>937</v>
      </c>
      <c r="G568" s="216"/>
      <c r="H568" s="218" t="s">
        <v>19</v>
      </c>
      <c r="I568" s="220"/>
      <c r="J568" s="216"/>
      <c r="K568" s="216"/>
      <c r="L568" s="221"/>
      <c r="M568" s="222"/>
      <c r="N568" s="223"/>
      <c r="O568" s="223"/>
      <c r="P568" s="223"/>
      <c r="Q568" s="223"/>
      <c r="R568" s="223"/>
      <c r="S568" s="223"/>
      <c r="T568" s="224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25" t="s">
        <v>123</v>
      </c>
      <c r="AU568" s="225" t="s">
        <v>81</v>
      </c>
      <c r="AV568" s="12" t="s">
        <v>81</v>
      </c>
      <c r="AW568" s="12" t="s">
        <v>37</v>
      </c>
      <c r="AX568" s="12" t="s">
        <v>76</v>
      </c>
      <c r="AY568" s="225" t="s">
        <v>116</v>
      </c>
    </row>
    <row r="569" s="13" customFormat="1">
      <c r="A569" s="13"/>
      <c r="B569" s="226"/>
      <c r="C569" s="227"/>
      <c r="D569" s="217" t="s">
        <v>123</v>
      </c>
      <c r="E569" s="228" t="s">
        <v>19</v>
      </c>
      <c r="F569" s="229" t="s">
        <v>81</v>
      </c>
      <c r="G569" s="227"/>
      <c r="H569" s="230">
        <v>1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6" t="s">
        <v>123</v>
      </c>
      <c r="AU569" s="236" t="s">
        <v>81</v>
      </c>
      <c r="AV569" s="13" t="s">
        <v>83</v>
      </c>
      <c r="AW569" s="13" t="s">
        <v>37</v>
      </c>
      <c r="AX569" s="13" t="s">
        <v>76</v>
      </c>
      <c r="AY569" s="236" t="s">
        <v>116</v>
      </c>
    </row>
    <row r="570" s="14" customFormat="1">
      <c r="A570" s="14"/>
      <c r="B570" s="237"/>
      <c r="C570" s="238"/>
      <c r="D570" s="217" t="s">
        <v>123</v>
      </c>
      <c r="E570" s="239" t="s">
        <v>19</v>
      </c>
      <c r="F570" s="240" t="s">
        <v>124</v>
      </c>
      <c r="G570" s="238"/>
      <c r="H570" s="241">
        <v>1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123</v>
      </c>
      <c r="AU570" s="247" t="s">
        <v>81</v>
      </c>
      <c r="AV570" s="14" t="s">
        <v>125</v>
      </c>
      <c r="AW570" s="14" t="s">
        <v>37</v>
      </c>
      <c r="AX570" s="14" t="s">
        <v>81</v>
      </c>
      <c r="AY570" s="247" t="s">
        <v>116</v>
      </c>
    </row>
    <row r="571" s="2" customFormat="1" ht="16.5" customHeight="1">
      <c r="A571" s="38"/>
      <c r="B571" s="39"/>
      <c r="C571" s="248" t="s">
        <v>938</v>
      </c>
      <c r="D571" s="248" t="s">
        <v>507</v>
      </c>
      <c r="E571" s="249" t="s">
        <v>939</v>
      </c>
      <c r="F571" s="250" t="s">
        <v>940</v>
      </c>
      <c r="G571" s="251" t="s">
        <v>550</v>
      </c>
      <c r="H571" s="252">
        <v>1</v>
      </c>
      <c r="I571" s="253"/>
      <c r="J571" s="254">
        <f>ROUND(I571*H571,2)</f>
        <v>0</v>
      </c>
      <c r="K571" s="250" t="s">
        <v>19</v>
      </c>
      <c r="L571" s="255"/>
      <c r="M571" s="256" t="s">
        <v>19</v>
      </c>
      <c r="N571" s="257" t="s">
        <v>47</v>
      </c>
      <c r="O571" s="84"/>
      <c r="P571" s="211">
        <f>O571*H571</f>
        <v>0</v>
      </c>
      <c r="Q571" s="211">
        <v>0</v>
      </c>
      <c r="R571" s="211">
        <f>Q571*H571</f>
        <v>0</v>
      </c>
      <c r="S571" s="211">
        <v>0</v>
      </c>
      <c r="T571" s="21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13" t="s">
        <v>510</v>
      </c>
      <c r="AT571" s="213" t="s">
        <v>507</v>
      </c>
      <c r="AU571" s="213" t="s">
        <v>81</v>
      </c>
      <c r="AY571" s="17" t="s">
        <v>116</v>
      </c>
      <c r="BE571" s="214">
        <f>IF(N571="základní",J571,0)</f>
        <v>0</v>
      </c>
      <c r="BF571" s="214">
        <f>IF(N571="snížená",J571,0)</f>
        <v>0</v>
      </c>
      <c r="BG571" s="214">
        <f>IF(N571="zákl. přenesená",J571,0)</f>
        <v>0</v>
      </c>
      <c r="BH571" s="214">
        <f>IF(N571="sníž. přenesená",J571,0)</f>
        <v>0</v>
      </c>
      <c r="BI571" s="214">
        <f>IF(N571="nulová",J571,0)</f>
        <v>0</v>
      </c>
      <c r="BJ571" s="17" t="s">
        <v>81</v>
      </c>
      <c r="BK571" s="214">
        <f>ROUND(I571*H571,2)</f>
        <v>0</v>
      </c>
      <c r="BL571" s="17" t="s">
        <v>510</v>
      </c>
      <c r="BM571" s="213" t="s">
        <v>941</v>
      </c>
    </row>
    <row r="572" s="12" customFormat="1">
      <c r="A572" s="12"/>
      <c r="B572" s="215"/>
      <c r="C572" s="216"/>
      <c r="D572" s="217" t="s">
        <v>123</v>
      </c>
      <c r="E572" s="218" t="s">
        <v>19</v>
      </c>
      <c r="F572" s="219" t="s">
        <v>937</v>
      </c>
      <c r="G572" s="216"/>
      <c r="H572" s="218" t="s">
        <v>19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25" t="s">
        <v>123</v>
      </c>
      <c r="AU572" s="225" t="s">
        <v>81</v>
      </c>
      <c r="AV572" s="12" t="s">
        <v>81</v>
      </c>
      <c r="AW572" s="12" t="s">
        <v>37</v>
      </c>
      <c r="AX572" s="12" t="s">
        <v>76</v>
      </c>
      <c r="AY572" s="225" t="s">
        <v>116</v>
      </c>
    </row>
    <row r="573" s="13" customFormat="1">
      <c r="A573" s="13"/>
      <c r="B573" s="226"/>
      <c r="C573" s="227"/>
      <c r="D573" s="217" t="s">
        <v>123</v>
      </c>
      <c r="E573" s="228" t="s">
        <v>19</v>
      </c>
      <c r="F573" s="229" t="s">
        <v>81</v>
      </c>
      <c r="G573" s="227"/>
      <c r="H573" s="230">
        <v>1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123</v>
      </c>
      <c r="AU573" s="236" t="s">
        <v>81</v>
      </c>
      <c r="AV573" s="13" t="s">
        <v>83</v>
      </c>
      <c r="AW573" s="13" t="s">
        <v>37</v>
      </c>
      <c r="AX573" s="13" t="s">
        <v>76</v>
      </c>
      <c r="AY573" s="236" t="s">
        <v>116</v>
      </c>
    </row>
    <row r="574" s="14" customFormat="1">
      <c r="A574" s="14"/>
      <c r="B574" s="237"/>
      <c r="C574" s="238"/>
      <c r="D574" s="217" t="s">
        <v>123</v>
      </c>
      <c r="E574" s="239" t="s">
        <v>19</v>
      </c>
      <c r="F574" s="240" t="s">
        <v>124</v>
      </c>
      <c r="G574" s="238"/>
      <c r="H574" s="241">
        <v>1</v>
      </c>
      <c r="I574" s="242"/>
      <c r="J574" s="238"/>
      <c r="K574" s="238"/>
      <c r="L574" s="243"/>
      <c r="M574" s="261"/>
      <c r="N574" s="262"/>
      <c r="O574" s="262"/>
      <c r="P574" s="262"/>
      <c r="Q574" s="262"/>
      <c r="R574" s="262"/>
      <c r="S574" s="262"/>
      <c r="T574" s="26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123</v>
      </c>
      <c r="AU574" s="247" t="s">
        <v>81</v>
      </c>
      <c r="AV574" s="14" t="s">
        <v>125</v>
      </c>
      <c r="AW574" s="14" t="s">
        <v>37</v>
      </c>
      <c r="AX574" s="14" t="s">
        <v>81</v>
      </c>
      <c r="AY574" s="247" t="s">
        <v>116</v>
      </c>
    </row>
    <row r="575" s="2" customFormat="1" ht="6.96" customHeight="1">
      <c r="A575" s="38"/>
      <c r="B575" s="59"/>
      <c r="C575" s="60"/>
      <c r="D575" s="60"/>
      <c r="E575" s="60"/>
      <c r="F575" s="60"/>
      <c r="G575" s="60"/>
      <c r="H575" s="60"/>
      <c r="I575" s="160"/>
      <c r="J575" s="60"/>
      <c r="K575" s="60"/>
      <c r="L575" s="44"/>
      <c r="M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</row>
  </sheetData>
  <sheetProtection sheet="1" autoFilter="0" formatColumns="0" formatRows="0" objects="1" scenarios="1" spinCount="100000" saltValue="vZYFBwMntCoPRWF7kSXj/9qT7Yxe2QobDKBakFo9RFeZGXUHIUxf1XDzbPjJPSCwWdTzTBW/fLtzMW1qJdr+3g==" hashValue="qelnNiH2sj+FxffikY+HkQKmSovv+29NL59mgIdRg/f4YGVNw5UUpR0Yo+HtybyNV4oO2dLWR+axaxEyzOmUuQ==" algorithmName="SHA-512" password="CC35"/>
  <autoFilter ref="C83:K574"/>
  <mergeCells count="6">
    <mergeCell ref="E7:H7"/>
    <mergeCell ref="E16:H16"/>
    <mergeCell ref="E25:H25"/>
    <mergeCell ref="E46:H46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942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943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944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945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946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947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948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949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950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951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952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80</v>
      </c>
      <c r="F18" s="275" t="s">
        <v>953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954</v>
      </c>
      <c r="F19" s="275" t="s">
        <v>955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956</v>
      </c>
      <c r="F20" s="275" t="s">
        <v>957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958</v>
      </c>
      <c r="F21" s="275" t="s">
        <v>959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960</v>
      </c>
      <c r="F22" s="275" t="s">
        <v>961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962</v>
      </c>
      <c r="F23" s="275" t="s">
        <v>963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964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965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966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967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968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969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970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971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972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101</v>
      </c>
      <c r="F36" s="275"/>
      <c r="G36" s="275" t="s">
        <v>973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974</v>
      </c>
      <c r="F37" s="275"/>
      <c r="G37" s="275" t="s">
        <v>975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57</v>
      </c>
      <c r="F38" s="275"/>
      <c r="G38" s="275" t="s">
        <v>976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58</v>
      </c>
      <c r="F39" s="275"/>
      <c r="G39" s="275" t="s">
        <v>977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102</v>
      </c>
      <c r="F40" s="275"/>
      <c r="G40" s="275" t="s">
        <v>978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103</v>
      </c>
      <c r="F41" s="275"/>
      <c r="G41" s="275" t="s">
        <v>979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980</v>
      </c>
      <c r="F42" s="275"/>
      <c r="G42" s="275" t="s">
        <v>981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982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983</v>
      </c>
      <c r="F44" s="275"/>
      <c r="G44" s="275" t="s">
        <v>984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105</v>
      </c>
      <c r="F45" s="275"/>
      <c r="G45" s="275" t="s">
        <v>985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986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987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988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989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990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991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992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993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994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995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996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997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998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999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1000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1001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1002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1003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1004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1005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1006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1007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1008</v>
      </c>
      <c r="D76" s="293"/>
      <c r="E76" s="293"/>
      <c r="F76" s="293" t="s">
        <v>1009</v>
      </c>
      <c r="G76" s="294"/>
      <c r="H76" s="293" t="s">
        <v>58</v>
      </c>
      <c r="I76" s="293" t="s">
        <v>61</v>
      </c>
      <c r="J76" s="293" t="s">
        <v>1010</v>
      </c>
      <c r="K76" s="292"/>
    </row>
    <row r="77" s="1" customFormat="1" ht="17.25" customHeight="1">
      <c r="B77" s="290"/>
      <c r="C77" s="295" t="s">
        <v>1011</v>
      </c>
      <c r="D77" s="295"/>
      <c r="E77" s="295"/>
      <c r="F77" s="296" t="s">
        <v>1012</v>
      </c>
      <c r="G77" s="297"/>
      <c r="H77" s="295"/>
      <c r="I77" s="295"/>
      <c r="J77" s="295" t="s">
        <v>1013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57</v>
      </c>
      <c r="D79" s="298"/>
      <c r="E79" s="298"/>
      <c r="F79" s="300" t="s">
        <v>1014</v>
      </c>
      <c r="G79" s="299"/>
      <c r="H79" s="278" t="s">
        <v>1015</v>
      </c>
      <c r="I79" s="278" t="s">
        <v>1016</v>
      </c>
      <c r="J79" s="278">
        <v>20</v>
      </c>
      <c r="K79" s="292"/>
    </row>
    <row r="80" s="1" customFormat="1" ht="15" customHeight="1">
      <c r="B80" s="290"/>
      <c r="C80" s="278" t="s">
        <v>1017</v>
      </c>
      <c r="D80" s="278"/>
      <c r="E80" s="278"/>
      <c r="F80" s="300" t="s">
        <v>1014</v>
      </c>
      <c r="G80" s="299"/>
      <c r="H80" s="278" t="s">
        <v>1018</v>
      </c>
      <c r="I80" s="278" t="s">
        <v>1016</v>
      </c>
      <c r="J80" s="278">
        <v>120</v>
      </c>
      <c r="K80" s="292"/>
    </row>
    <row r="81" s="1" customFormat="1" ht="15" customHeight="1">
      <c r="B81" s="301"/>
      <c r="C81" s="278" t="s">
        <v>1019</v>
      </c>
      <c r="D81" s="278"/>
      <c r="E81" s="278"/>
      <c r="F81" s="300" t="s">
        <v>1020</v>
      </c>
      <c r="G81" s="299"/>
      <c r="H81" s="278" t="s">
        <v>1021</v>
      </c>
      <c r="I81" s="278" t="s">
        <v>1016</v>
      </c>
      <c r="J81" s="278">
        <v>50</v>
      </c>
      <c r="K81" s="292"/>
    </row>
    <row r="82" s="1" customFormat="1" ht="15" customHeight="1">
      <c r="B82" s="301"/>
      <c r="C82" s="278" t="s">
        <v>1022</v>
      </c>
      <c r="D82" s="278"/>
      <c r="E82" s="278"/>
      <c r="F82" s="300" t="s">
        <v>1014</v>
      </c>
      <c r="G82" s="299"/>
      <c r="H82" s="278" t="s">
        <v>1023</v>
      </c>
      <c r="I82" s="278" t="s">
        <v>1024</v>
      </c>
      <c r="J82" s="278"/>
      <c r="K82" s="292"/>
    </row>
    <row r="83" s="1" customFormat="1" ht="15" customHeight="1">
      <c r="B83" s="301"/>
      <c r="C83" s="302" t="s">
        <v>1025</v>
      </c>
      <c r="D83" s="302"/>
      <c r="E83" s="302"/>
      <c r="F83" s="303" t="s">
        <v>1020</v>
      </c>
      <c r="G83" s="302"/>
      <c r="H83" s="302" t="s">
        <v>1026</v>
      </c>
      <c r="I83" s="302" t="s">
        <v>1016</v>
      </c>
      <c r="J83" s="302">
        <v>15</v>
      </c>
      <c r="K83" s="292"/>
    </row>
    <row r="84" s="1" customFormat="1" ht="15" customHeight="1">
      <c r="B84" s="301"/>
      <c r="C84" s="302" t="s">
        <v>1027</v>
      </c>
      <c r="D84" s="302"/>
      <c r="E84" s="302"/>
      <c r="F84" s="303" t="s">
        <v>1020</v>
      </c>
      <c r="G84" s="302"/>
      <c r="H84" s="302" t="s">
        <v>1028</v>
      </c>
      <c r="I84" s="302" t="s">
        <v>1016</v>
      </c>
      <c r="J84" s="302">
        <v>15</v>
      </c>
      <c r="K84" s="292"/>
    </row>
    <row r="85" s="1" customFormat="1" ht="15" customHeight="1">
      <c r="B85" s="301"/>
      <c r="C85" s="302" t="s">
        <v>1029</v>
      </c>
      <c r="D85" s="302"/>
      <c r="E85" s="302"/>
      <c r="F85" s="303" t="s">
        <v>1020</v>
      </c>
      <c r="G85" s="302"/>
      <c r="H85" s="302" t="s">
        <v>1030</v>
      </c>
      <c r="I85" s="302" t="s">
        <v>1016</v>
      </c>
      <c r="J85" s="302">
        <v>20</v>
      </c>
      <c r="K85" s="292"/>
    </row>
    <row r="86" s="1" customFormat="1" ht="15" customHeight="1">
      <c r="B86" s="301"/>
      <c r="C86" s="302" t="s">
        <v>1031</v>
      </c>
      <c r="D86" s="302"/>
      <c r="E86" s="302"/>
      <c r="F86" s="303" t="s">
        <v>1020</v>
      </c>
      <c r="G86" s="302"/>
      <c r="H86" s="302" t="s">
        <v>1032</v>
      </c>
      <c r="I86" s="302" t="s">
        <v>1016</v>
      </c>
      <c r="J86" s="302">
        <v>20</v>
      </c>
      <c r="K86" s="292"/>
    </row>
    <row r="87" s="1" customFormat="1" ht="15" customHeight="1">
      <c r="B87" s="301"/>
      <c r="C87" s="278" t="s">
        <v>1033</v>
      </c>
      <c r="D87" s="278"/>
      <c r="E87" s="278"/>
      <c r="F87" s="300" t="s">
        <v>1020</v>
      </c>
      <c r="G87" s="299"/>
      <c r="H87" s="278" t="s">
        <v>1034</v>
      </c>
      <c r="I87" s="278" t="s">
        <v>1016</v>
      </c>
      <c r="J87" s="278">
        <v>50</v>
      </c>
      <c r="K87" s="292"/>
    </row>
    <row r="88" s="1" customFormat="1" ht="15" customHeight="1">
      <c r="B88" s="301"/>
      <c r="C88" s="278" t="s">
        <v>1035</v>
      </c>
      <c r="D88" s="278"/>
      <c r="E88" s="278"/>
      <c r="F88" s="300" t="s">
        <v>1020</v>
      </c>
      <c r="G88" s="299"/>
      <c r="H88" s="278" t="s">
        <v>1036</v>
      </c>
      <c r="I88" s="278" t="s">
        <v>1016</v>
      </c>
      <c r="J88" s="278">
        <v>20</v>
      </c>
      <c r="K88" s="292"/>
    </row>
    <row r="89" s="1" customFormat="1" ht="15" customHeight="1">
      <c r="B89" s="301"/>
      <c r="C89" s="278" t="s">
        <v>1037</v>
      </c>
      <c r="D89" s="278"/>
      <c r="E89" s="278"/>
      <c r="F89" s="300" t="s">
        <v>1020</v>
      </c>
      <c r="G89" s="299"/>
      <c r="H89" s="278" t="s">
        <v>1038</v>
      </c>
      <c r="I89" s="278" t="s">
        <v>1016</v>
      </c>
      <c r="J89" s="278">
        <v>20</v>
      </c>
      <c r="K89" s="292"/>
    </row>
    <row r="90" s="1" customFormat="1" ht="15" customHeight="1">
      <c r="B90" s="301"/>
      <c r="C90" s="278" t="s">
        <v>1039</v>
      </c>
      <c r="D90" s="278"/>
      <c r="E90" s="278"/>
      <c r="F90" s="300" t="s">
        <v>1020</v>
      </c>
      <c r="G90" s="299"/>
      <c r="H90" s="278" t="s">
        <v>1040</v>
      </c>
      <c r="I90" s="278" t="s">
        <v>1016</v>
      </c>
      <c r="J90" s="278">
        <v>50</v>
      </c>
      <c r="K90" s="292"/>
    </row>
    <row r="91" s="1" customFormat="1" ht="15" customHeight="1">
      <c r="B91" s="301"/>
      <c r="C91" s="278" t="s">
        <v>1041</v>
      </c>
      <c r="D91" s="278"/>
      <c r="E91" s="278"/>
      <c r="F91" s="300" t="s">
        <v>1020</v>
      </c>
      <c r="G91" s="299"/>
      <c r="H91" s="278" t="s">
        <v>1041</v>
      </c>
      <c r="I91" s="278" t="s">
        <v>1016</v>
      </c>
      <c r="J91" s="278">
        <v>50</v>
      </c>
      <c r="K91" s="292"/>
    </row>
    <row r="92" s="1" customFormat="1" ht="15" customHeight="1">
      <c r="B92" s="301"/>
      <c r="C92" s="278" t="s">
        <v>1042</v>
      </c>
      <c r="D92" s="278"/>
      <c r="E92" s="278"/>
      <c r="F92" s="300" t="s">
        <v>1020</v>
      </c>
      <c r="G92" s="299"/>
      <c r="H92" s="278" t="s">
        <v>1043</v>
      </c>
      <c r="I92" s="278" t="s">
        <v>1016</v>
      </c>
      <c r="J92" s="278">
        <v>255</v>
      </c>
      <c r="K92" s="292"/>
    </row>
    <row r="93" s="1" customFormat="1" ht="15" customHeight="1">
      <c r="B93" s="301"/>
      <c r="C93" s="278" t="s">
        <v>1044</v>
      </c>
      <c r="D93" s="278"/>
      <c r="E93" s="278"/>
      <c r="F93" s="300" t="s">
        <v>1014</v>
      </c>
      <c r="G93" s="299"/>
      <c r="H93" s="278" t="s">
        <v>1045</v>
      </c>
      <c r="I93" s="278" t="s">
        <v>1046</v>
      </c>
      <c r="J93" s="278"/>
      <c r="K93" s="292"/>
    </row>
    <row r="94" s="1" customFormat="1" ht="15" customHeight="1">
      <c r="B94" s="301"/>
      <c r="C94" s="278" t="s">
        <v>1047</v>
      </c>
      <c r="D94" s="278"/>
      <c r="E94" s="278"/>
      <c r="F94" s="300" t="s">
        <v>1014</v>
      </c>
      <c r="G94" s="299"/>
      <c r="H94" s="278" t="s">
        <v>1048</v>
      </c>
      <c r="I94" s="278" t="s">
        <v>1049</v>
      </c>
      <c r="J94" s="278"/>
      <c r="K94" s="292"/>
    </row>
    <row r="95" s="1" customFormat="1" ht="15" customHeight="1">
      <c r="B95" s="301"/>
      <c r="C95" s="278" t="s">
        <v>1050</v>
      </c>
      <c r="D95" s="278"/>
      <c r="E95" s="278"/>
      <c r="F95" s="300" t="s">
        <v>1014</v>
      </c>
      <c r="G95" s="299"/>
      <c r="H95" s="278" t="s">
        <v>1050</v>
      </c>
      <c r="I95" s="278" t="s">
        <v>1049</v>
      </c>
      <c r="J95" s="278"/>
      <c r="K95" s="292"/>
    </row>
    <row r="96" s="1" customFormat="1" ht="15" customHeight="1">
      <c r="B96" s="301"/>
      <c r="C96" s="278" t="s">
        <v>42</v>
      </c>
      <c r="D96" s="278"/>
      <c r="E96" s="278"/>
      <c r="F96" s="300" t="s">
        <v>1014</v>
      </c>
      <c r="G96" s="299"/>
      <c r="H96" s="278" t="s">
        <v>1051</v>
      </c>
      <c r="I96" s="278" t="s">
        <v>1049</v>
      </c>
      <c r="J96" s="278"/>
      <c r="K96" s="292"/>
    </row>
    <row r="97" s="1" customFormat="1" ht="15" customHeight="1">
      <c r="B97" s="301"/>
      <c r="C97" s="278" t="s">
        <v>52</v>
      </c>
      <c r="D97" s="278"/>
      <c r="E97" s="278"/>
      <c r="F97" s="300" t="s">
        <v>1014</v>
      </c>
      <c r="G97" s="299"/>
      <c r="H97" s="278" t="s">
        <v>1052</v>
      </c>
      <c r="I97" s="278" t="s">
        <v>1049</v>
      </c>
      <c r="J97" s="278"/>
      <c r="K97" s="292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1053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1008</v>
      </c>
      <c r="D103" s="293"/>
      <c r="E103" s="293"/>
      <c r="F103" s="293" t="s">
        <v>1009</v>
      </c>
      <c r="G103" s="294"/>
      <c r="H103" s="293" t="s">
        <v>58</v>
      </c>
      <c r="I103" s="293" t="s">
        <v>61</v>
      </c>
      <c r="J103" s="293" t="s">
        <v>1010</v>
      </c>
      <c r="K103" s="292"/>
    </row>
    <row r="104" s="1" customFormat="1" ht="17.25" customHeight="1">
      <c r="B104" s="290"/>
      <c r="C104" s="295" t="s">
        <v>1011</v>
      </c>
      <c r="D104" s="295"/>
      <c r="E104" s="295"/>
      <c r="F104" s="296" t="s">
        <v>1012</v>
      </c>
      <c r="G104" s="297"/>
      <c r="H104" s="295"/>
      <c r="I104" s="295"/>
      <c r="J104" s="295" t="s">
        <v>1013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09"/>
      <c r="H105" s="293"/>
      <c r="I105" s="293"/>
      <c r="J105" s="293"/>
      <c r="K105" s="292"/>
    </row>
    <row r="106" s="1" customFormat="1" ht="15" customHeight="1">
      <c r="B106" s="290"/>
      <c r="C106" s="278" t="s">
        <v>57</v>
      </c>
      <c r="D106" s="298"/>
      <c r="E106" s="298"/>
      <c r="F106" s="300" t="s">
        <v>1014</v>
      </c>
      <c r="G106" s="309"/>
      <c r="H106" s="278" t="s">
        <v>1054</v>
      </c>
      <c r="I106" s="278" t="s">
        <v>1016</v>
      </c>
      <c r="J106" s="278">
        <v>20</v>
      </c>
      <c r="K106" s="292"/>
    </row>
    <row r="107" s="1" customFormat="1" ht="15" customHeight="1">
      <c r="B107" s="290"/>
      <c r="C107" s="278" t="s">
        <v>1017</v>
      </c>
      <c r="D107" s="278"/>
      <c r="E107" s="278"/>
      <c r="F107" s="300" t="s">
        <v>1014</v>
      </c>
      <c r="G107" s="278"/>
      <c r="H107" s="278" t="s">
        <v>1054</v>
      </c>
      <c r="I107" s="278" t="s">
        <v>1016</v>
      </c>
      <c r="J107" s="278">
        <v>120</v>
      </c>
      <c r="K107" s="292"/>
    </row>
    <row r="108" s="1" customFormat="1" ht="15" customHeight="1">
      <c r="B108" s="301"/>
      <c r="C108" s="278" t="s">
        <v>1019</v>
      </c>
      <c r="D108" s="278"/>
      <c r="E108" s="278"/>
      <c r="F108" s="300" t="s">
        <v>1020</v>
      </c>
      <c r="G108" s="278"/>
      <c r="H108" s="278" t="s">
        <v>1054</v>
      </c>
      <c r="I108" s="278" t="s">
        <v>1016</v>
      </c>
      <c r="J108" s="278">
        <v>50</v>
      </c>
      <c r="K108" s="292"/>
    </row>
    <row r="109" s="1" customFormat="1" ht="15" customHeight="1">
      <c r="B109" s="301"/>
      <c r="C109" s="278" t="s">
        <v>1022</v>
      </c>
      <c r="D109" s="278"/>
      <c r="E109" s="278"/>
      <c r="F109" s="300" t="s">
        <v>1014</v>
      </c>
      <c r="G109" s="278"/>
      <c r="H109" s="278" t="s">
        <v>1054</v>
      </c>
      <c r="I109" s="278" t="s">
        <v>1024</v>
      </c>
      <c r="J109" s="278"/>
      <c r="K109" s="292"/>
    </row>
    <row r="110" s="1" customFormat="1" ht="15" customHeight="1">
      <c r="B110" s="301"/>
      <c r="C110" s="278" t="s">
        <v>1033</v>
      </c>
      <c r="D110" s="278"/>
      <c r="E110" s="278"/>
      <c r="F110" s="300" t="s">
        <v>1020</v>
      </c>
      <c r="G110" s="278"/>
      <c r="H110" s="278" t="s">
        <v>1054</v>
      </c>
      <c r="I110" s="278" t="s">
        <v>1016</v>
      </c>
      <c r="J110" s="278">
        <v>50</v>
      </c>
      <c r="K110" s="292"/>
    </row>
    <row r="111" s="1" customFormat="1" ht="15" customHeight="1">
      <c r="B111" s="301"/>
      <c r="C111" s="278" t="s">
        <v>1041</v>
      </c>
      <c r="D111" s="278"/>
      <c r="E111" s="278"/>
      <c r="F111" s="300" t="s">
        <v>1020</v>
      </c>
      <c r="G111" s="278"/>
      <c r="H111" s="278" t="s">
        <v>1054</v>
      </c>
      <c r="I111" s="278" t="s">
        <v>1016</v>
      </c>
      <c r="J111" s="278">
        <v>50</v>
      </c>
      <c r="K111" s="292"/>
    </row>
    <row r="112" s="1" customFormat="1" ht="15" customHeight="1">
      <c r="B112" s="301"/>
      <c r="C112" s="278" t="s">
        <v>1039</v>
      </c>
      <c r="D112" s="278"/>
      <c r="E112" s="278"/>
      <c r="F112" s="300" t="s">
        <v>1020</v>
      </c>
      <c r="G112" s="278"/>
      <c r="H112" s="278" t="s">
        <v>1054</v>
      </c>
      <c r="I112" s="278" t="s">
        <v>1016</v>
      </c>
      <c r="J112" s="278">
        <v>50</v>
      </c>
      <c r="K112" s="292"/>
    </row>
    <row r="113" s="1" customFormat="1" ht="15" customHeight="1">
      <c r="B113" s="301"/>
      <c r="C113" s="278" t="s">
        <v>57</v>
      </c>
      <c r="D113" s="278"/>
      <c r="E113" s="278"/>
      <c r="F113" s="300" t="s">
        <v>1014</v>
      </c>
      <c r="G113" s="278"/>
      <c r="H113" s="278" t="s">
        <v>1055</v>
      </c>
      <c r="I113" s="278" t="s">
        <v>1016</v>
      </c>
      <c r="J113" s="278">
        <v>20</v>
      </c>
      <c r="K113" s="292"/>
    </row>
    <row r="114" s="1" customFormat="1" ht="15" customHeight="1">
      <c r="B114" s="301"/>
      <c r="C114" s="278" t="s">
        <v>1056</v>
      </c>
      <c r="D114" s="278"/>
      <c r="E114" s="278"/>
      <c r="F114" s="300" t="s">
        <v>1014</v>
      </c>
      <c r="G114" s="278"/>
      <c r="H114" s="278" t="s">
        <v>1057</v>
      </c>
      <c r="I114" s="278" t="s">
        <v>1016</v>
      </c>
      <c r="J114" s="278">
        <v>120</v>
      </c>
      <c r="K114" s="292"/>
    </row>
    <row r="115" s="1" customFormat="1" ht="15" customHeight="1">
      <c r="B115" s="301"/>
      <c r="C115" s="278" t="s">
        <v>42</v>
      </c>
      <c r="D115" s="278"/>
      <c r="E115" s="278"/>
      <c r="F115" s="300" t="s">
        <v>1014</v>
      </c>
      <c r="G115" s="278"/>
      <c r="H115" s="278" t="s">
        <v>1058</v>
      </c>
      <c r="I115" s="278" t="s">
        <v>1049</v>
      </c>
      <c r="J115" s="278"/>
      <c r="K115" s="292"/>
    </row>
    <row r="116" s="1" customFormat="1" ht="15" customHeight="1">
      <c r="B116" s="301"/>
      <c r="C116" s="278" t="s">
        <v>52</v>
      </c>
      <c r="D116" s="278"/>
      <c r="E116" s="278"/>
      <c r="F116" s="300" t="s">
        <v>1014</v>
      </c>
      <c r="G116" s="278"/>
      <c r="H116" s="278" t="s">
        <v>1059</v>
      </c>
      <c r="I116" s="278" t="s">
        <v>1049</v>
      </c>
      <c r="J116" s="278"/>
      <c r="K116" s="292"/>
    </row>
    <row r="117" s="1" customFormat="1" ht="15" customHeight="1">
      <c r="B117" s="301"/>
      <c r="C117" s="278" t="s">
        <v>61</v>
      </c>
      <c r="D117" s="278"/>
      <c r="E117" s="278"/>
      <c r="F117" s="300" t="s">
        <v>1014</v>
      </c>
      <c r="G117" s="278"/>
      <c r="H117" s="278" t="s">
        <v>1060</v>
      </c>
      <c r="I117" s="278" t="s">
        <v>1061</v>
      </c>
      <c r="J117" s="278"/>
      <c r="K117" s="292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275"/>
      <c r="D119" s="275"/>
      <c r="E119" s="275"/>
      <c r="F119" s="312"/>
      <c r="G119" s="275"/>
      <c r="H119" s="275"/>
      <c r="I119" s="275"/>
      <c r="J119" s="275"/>
      <c r="K119" s="311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9" t="s">
        <v>1062</v>
      </c>
      <c r="D122" s="269"/>
      <c r="E122" s="269"/>
      <c r="F122" s="269"/>
      <c r="G122" s="269"/>
      <c r="H122" s="269"/>
      <c r="I122" s="269"/>
      <c r="J122" s="269"/>
      <c r="K122" s="317"/>
    </row>
    <row r="123" s="1" customFormat="1" ht="17.25" customHeight="1">
      <c r="B123" s="318"/>
      <c r="C123" s="293" t="s">
        <v>1008</v>
      </c>
      <c r="D123" s="293"/>
      <c r="E123" s="293"/>
      <c r="F123" s="293" t="s">
        <v>1009</v>
      </c>
      <c r="G123" s="294"/>
      <c r="H123" s="293" t="s">
        <v>58</v>
      </c>
      <c r="I123" s="293" t="s">
        <v>61</v>
      </c>
      <c r="J123" s="293" t="s">
        <v>1010</v>
      </c>
      <c r="K123" s="319"/>
    </row>
    <row r="124" s="1" customFormat="1" ht="17.25" customHeight="1">
      <c r="B124" s="318"/>
      <c r="C124" s="295" t="s">
        <v>1011</v>
      </c>
      <c r="D124" s="295"/>
      <c r="E124" s="295"/>
      <c r="F124" s="296" t="s">
        <v>1012</v>
      </c>
      <c r="G124" s="297"/>
      <c r="H124" s="295"/>
      <c r="I124" s="295"/>
      <c r="J124" s="295" t="s">
        <v>1013</v>
      </c>
      <c r="K124" s="319"/>
    </row>
    <row r="125" s="1" customFormat="1" ht="5.25" customHeight="1">
      <c r="B125" s="320"/>
      <c r="C125" s="298"/>
      <c r="D125" s="298"/>
      <c r="E125" s="298"/>
      <c r="F125" s="298"/>
      <c r="G125" s="278"/>
      <c r="H125" s="298"/>
      <c r="I125" s="298"/>
      <c r="J125" s="298"/>
      <c r="K125" s="321"/>
    </row>
    <row r="126" s="1" customFormat="1" ht="15" customHeight="1">
      <c r="B126" s="320"/>
      <c r="C126" s="278" t="s">
        <v>1017</v>
      </c>
      <c r="D126" s="298"/>
      <c r="E126" s="298"/>
      <c r="F126" s="300" t="s">
        <v>1014</v>
      </c>
      <c r="G126" s="278"/>
      <c r="H126" s="278" t="s">
        <v>1054</v>
      </c>
      <c r="I126" s="278" t="s">
        <v>1016</v>
      </c>
      <c r="J126" s="278">
        <v>120</v>
      </c>
      <c r="K126" s="322"/>
    </row>
    <row r="127" s="1" customFormat="1" ht="15" customHeight="1">
      <c r="B127" s="320"/>
      <c r="C127" s="278" t="s">
        <v>1063</v>
      </c>
      <c r="D127" s="278"/>
      <c r="E127" s="278"/>
      <c r="F127" s="300" t="s">
        <v>1014</v>
      </c>
      <c r="G127" s="278"/>
      <c r="H127" s="278" t="s">
        <v>1064</v>
      </c>
      <c r="I127" s="278" t="s">
        <v>1016</v>
      </c>
      <c r="J127" s="278" t="s">
        <v>1065</v>
      </c>
      <c r="K127" s="322"/>
    </row>
    <row r="128" s="1" customFormat="1" ht="15" customHeight="1">
      <c r="B128" s="320"/>
      <c r="C128" s="278" t="s">
        <v>962</v>
      </c>
      <c r="D128" s="278"/>
      <c r="E128" s="278"/>
      <c r="F128" s="300" t="s">
        <v>1014</v>
      </c>
      <c r="G128" s="278"/>
      <c r="H128" s="278" t="s">
        <v>1066</v>
      </c>
      <c r="I128" s="278" t="s">
        <v>1016</v>
      </c>
      <c r="J128" s="278" t="s">
        <v>1065</v>
      </c>
      <c r="K128" s="322"/>
    </row>
    <row r="129" s="1" customFormat="1" ht="15" customHeight="1">
      <c r="B129" s="320"/>
      <c r="C129" s="278" t="s">
        <v>1025</v>
      </c>
      <c r="D129" s="278"/>
      <c r="E129" s="278"/>
      <c r="F129" s="300" t="s">
        <v>1020</v>
      </c>
      <c r="G129" s="278"/>
      <c r="H129" s="278" t="s">
        <v>1026</v>
      </c>
      <c r="I129" s="278" t="s">
        <v>1016</v>
      </c>
      <c r="J129" s="278">
        <v>15</v>
      </c>
      <c r="K129" s="322"/>
    </row>
    <row r="130" s="1" customFormat="1" ht="15" customHeight="1">
      <c r="B130" s="320"/>
      <c r="C130" s="302" t="s">
        <v>1027</v>
      </c>
      <c r="D130" s="302"/>
      <c r="E130" s="302"/>
      <c r="F130" s="303" t="s">
        <v>1020</v>
      </c>
      <c r="G130" s="302"/>
      <c r="H130" s="302" t="s">
        <v>1028</v>
      </c>
      <c r="I130" s="302" t="s">
        <v>1016</v>
      </c>
      <c r="J130" s="302">
        <v>15</v>
      </c>
      <c r="K130" s="322"/>
    </row>
    <row r="131" s="1" customFormat="1" ht="15" customHeight="1">
      <c r="B131" s="320"/>
      <c r="C131" s="302" t="s">
        <v>1029</v>
      </c>
      <c r="D131" s="302"/>
      <c r="E131" s="302"/>
      <c r="F131" s="303" t="s">
        <v>1020</v>
      </c>
      <c r="G131" s="302"/>
      <c r="H131" s="302" t="s">
        <v>1030</v>
      </c>
      <c r="I131" s="302" t="s">
        <v>1016</v>
      </c>
      <c r="J131" s="302">
        <v>20</v>
      </c>
      <c r="K131" s="322"/>
    </row>
    <row r="132" s="1" customFormat="1" ht="15" customHeight="1">
      <c r="B132" s="320"/>
      <c r="C132" s="302" t="s">
        <v>1031</v>
      </c>
      <c r="D132" s="302"/>
      <c r="E132" s="302"/>
      <c r="F132" s="303" t="s">
        <v>1020</v>
      </c>
      <c r="G132" s="302"/>
      <c r="H132" s="302" t="s">
        <v>1032</v>
      </c>
      <c r="I132" s="302" t="s">
        <v>1016</v>
      </c>
      <c r="J132" s="302">
        <v>20</v>
      </c>
      <c r="K132" s="322"/>
    </row>
    <row r="133" s="1" customFormat="1" ht="15" customHeight="1">
      <c r="B133" s="320"/>
      <c r="C133" s="278" t="s">
        <v>1019</v>
      </c>
      <c r="D133" s="278"/>
      <c r="E133" s="278"/>
      <c r="F133" s="300" t="s">
        <v>1020</v>
      </c>
      <c r="G133" s="278"/>
      <c r="H133" s="278" t="s">
        <v>1054</v>
      </c>
      <c r="I133" s="278" t="s">
        <v>1016</v>
      </c>
      <c r="J133" s="278">
        <v>50</v>
      </c>
      <c r="K133" s="322"/>
    </row>
    <row r="134" s="1" customFormat="1" ht="15" customHeight="1">
      <c r="B134" s="320"/>
      <c r="C134" s="278" t="s">
        <v>1033</v>
      </c>
      <c r="D134" s="278"/>
      <c r="E134" s="278"/>
      <c r="F134" s="300" t="s">
        <v>1020</v>
      </c>
      <c r="G134" s="278"/>
      <c r="H134" s="278" t="s">
        <v>1054</v>
      </c>
      <c r="I134" s="278" t="s">
        <v>1016</v>
      </c>
      <c r="J134" s="278">
        <v>50</v>
      </c>
      <c r="K134" s="322"/>
    </row>
    <row r="135" s="1" customFormat="1" ht="15" customHeight="1">
      <c r="B135" s="320"/>
      <c r="C135" s="278" t="s">
        <v>1039</v>
      </c>
      <c r="D135" s="278"/>
      <c r="E135" s="278"/>
      <c r="F135" s="300" t="s">
        <v>1020</v>
      </c>
      <c r="G135" s="278"/>
      <c r="H135" s="278" t="s">
        <v>1054</v>
      </c>
      <c r="I135" s="278" t="s">
        <v>1016</v>
      </c>
      <c r="J135" s="278">
        <v>50</v>
      </c>
      <c r="K135" s="322"/>
    </row>
    <row r="136" s="1" customFormat="1" ht="15" customHeight="1">
      <c r="B136" s="320"/>
      <c r="C136" s="278" t="s">
        <v>1041</v>
      </c>
      <c r="D136" s="278"/>
      <c r="E136" s="278"/>
      <c r="F136" s="300" t="s">
        <v>1020</v>
      </c>
      <c r="G136" s="278"/>
      <c r="H136" s="278" t="s">
        <v>1054</v>
      </c>
      <c r="I136" s="278" t="s">
        <v>1016</v>
      </c>
      <c r="J136" s="278">
        <v>50</v>
      </c>
      <c r="K136" s="322"/>
    </row>
    <row r="137" s="1" customFormat="1" ht="15" customHeight="1">
      <c r="B137" s="320"/>
      <c r="C137" s="278" t="s">
        <v>1042</v>
      </c>
      <c r="D137" s="278"/>
      <c r="E137" s="278"/>
      <c r="F137" s="300" t="s">
        <v>1020</v>
      </c>
      <c r="G137" s="278"/>
      <c r="H137" s="278" t="s">
        <v>1067</v>
      </c>
      <c r="I137" s="278" t="s">
        <v>1016</v>
      </c>
      <c r="J137" s="278">
        <v>255</v>
      </c>
      <c r="K137" s="322"/>
    </row>
    <row r="138" s="1" customFormat="1" ht="15" customHeight="1">
      <c r="B138" s="320"/>
      <c r="C138" s="278" t="s">
        <v>1044</v>
      </c>
      <c r="D138" s="278"/>
      <c r="E138" s="278"/>
      <c r="F138" s="300" t="s">
        <v>1014</v>
      </c>
      <c r="G138" s="278"/>
      <c r="H138" s="278" t="s">
        <v>1068</v>
      </c>
      <c r="I138" s="278" t="s">
        <v>1046</v>
      </c>
      <c r="J138" s="278"/>
      <c r="K138" s="322"/>
    </row>
    <row r="139" s="1" customFormat="1" ht="15" customHeight="1">
      <c r="B139" s="320"/>
      <c r="C139" s="278" t="s">
        <v>1047</v>
      </c>
      <c r="D139" s="278"/>
      <c r="E139" s="278"/>
      <c r="F139" s="300" t="s">
        <v>1014</v>
      </c>
      <c r="G139" s="278"/>
      <c r="H139" s="278" t="s">
        <v>1069</v>
      </c>
      <c r="I139" s="278" t="s">
        <v>1049</v>
      </c>
      <c r="J139" s="278"/>
      <c r="K139" s="322"/>
    </row>
    <row r="140" s="1" customFormat="1" ht="15" customHeight="1">
      <c r="B140" s="320"/>
      <c r="C140" s="278" t="s">
        <v>1050</v>
      </c>
      <c r="D140" s="278"/>
      <c r="E140" s="278"/>
      <c r="F140" s="300" t="s">
        <v>1014</v>
      </c>
      <c r="G140" s="278"/>
      <c r="H140" s="278" t="s">
        <v>1050</v>
      </c>
      <c r="I140" s="278" t="s">
        <v>1049</v>
      </c>
      <c r="J140" s="278"/>
      <c r="K140" s="322"/>
    </row>
    <row r="141" s="1" customFormat="1" ht="15" customHeight="1">
      <c r="B141" s="320"/>
      <c r="C141" s="278" t="s">
        <v>42</v>
      </c>
      <c r="D141" s="278"/>
      <c r="E141" s="278"/>
      <c r="F141" s="300" t="s">
        <v>1014</v>
      </c>
      <c r="G141" s="278"/>
      <c r="H141" s="278" t="s">
        <v>1070</v>
      </c>
      <c r="I141" s="278" t="s">
        <v>1049</v>
      </c>
      <c r="J141" s="278"/>
      <c r="K141" s="322"/>
    </row>
    <row r="142" s="1" customFormat="1" ht="15" customHeight="1">
      <c r="B142" s="320"/>
      <c r="C142" s="278" t="s">
        <v>1071</v>
      </c>
      <c r="D142" s="278"/>
      <c r="E142" s="278"/>
      <c r="F142" s="300" t="s">
        <v>1014</v>
      </c>
      <c r="G142" s="278"/>
      <c r="H142" s="278" t="s">
        <v>1072</v>
      </c>
      <c r="I142" s="278" t="s">
        <v>1049</v>
      </c>
      <c r="J142" s="278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275"/>
      <c r="C144" s="275"/>
      <c r="D144" s="275"/>
      <c r="E144" s="275"/>
      <c r="F144" s="312"/>
      <c r="G144" s="275"/>
      <c r="H144" s="275"/>
      <c r="I144" s="275"/>
      <c r="J144" s="275"/>
      <c r="K144" s="275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1073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1008</v>
      </c>
      <c r="D148" s="293"/>
      <c r="E148" s="293"/>
      <c r="F148" s="293" t="s">
        <v>1009</v>
      </c>
      <c r="G148" s="294"/>
      <c r="H148" s="293" t="s">
        <v>58</v>
      </c>
      <c r="I148" s="293" t="s">
        <v>61</v>
      </c>
      <c r="J148" s="293" t="s">
        <v>1010</v>
      </c>
      <c r="K148" s="292"/>
    </row>
    <row r="149" s="1" customFormat="1" ht="17.25" customHeight="1">
      <c r="B149" s="290"/>
      <c r="C149" s="295" t="s">
        <v>1011</v>
      </c>
      <c r="D149" s="295"/>
      <c r="E149" s="295"/>
      <c r="F149" s="296" t="s">
        <v>1012</v>
      </c>
      <c r="G149" s="297"/>
      <c r="H149" s="295"/>
      <c r="I149" s="295"/>
      <c r="J149" s="295" t="s">
        <v>1013</v>
      </c>
      <c r="K149" s="292"/>
    </row>
    <row r="150" s="1" customFormat="1" ht="5.25" customHeight="1">
      <c r="B150" s="301"/>
      <c r="C150" s="298"/>
      <c r="D150" s="298"/>
      <c r="E150" s="298"/>
      <c r="F150" s="298"/>
      <c r="G150" s="299"/>
      <c r="H150" s="298"/>
      <c r="I150" s="298"/>
      <c r="J150" s="298"/>
      <c r="K150" s="322"/>
    </row>
    <row r="151" s="1" customFormat="1" ht="15" customHeight="1">
      <c r="B151" s="301"/>
      <c r="C151" s="326" t="s">
        <v>1017</v>
      </c>
      <c r="D151" s="278"/>
      <c r="E151" s="278"/>
      <c r="F151" s="327" t="s">
        <v>1014</v>
      </c>
      <c r="G151" s="278"/>
      <c r="H151" s="326" t="s">
        <v>1054</v>
      </c>
      <c r="I151" s="326" t="s">
        <v>1016</v>
      </c>
      <c r="J151" s="326">
        <v>120</v>
      </c>
      <c r="K151" s="322"/>
    </row>
    <row r="152" s="1" customFormat="1" ht="15" customHeight="1">
      <c r="B152" s="301"/>
      <c r="C152" s="326" t="s">
        <v>1063</v>
      </c>
      <c r="D152" s="278"/>
      <c r="E152" s="278"/>
      <c r="F152" s="327" t="s">
        <v>1014</v>
      </c>
      <c r="G152" s="278"/>
      <c r="H152" s="326" t="s">
        <v>1074</v>
      </c>
      <c r="I152" s="326" t="s">
        <v>1016</v>
      </c>
      <c r="J152" s="326" t="s">
        <v>1065</v>
      </c>
      <c r="K152" s="322"/>
    </row>
    <row r="153" s="1" customFormat="1" ht="15" customHeight="1">
      <c r="B153" s="301"/>
      <c r="C153" s="326" t="s">
        <v>962</v>
      </c>
      <c r="D153" s="278"/>
      <c r="E153" s="278"/>
      <c r="F153" s="327" t="s">
        <v>1014</v>
      </c>
      <c r="G153" s="278"/>
      <c r="H153" s="326" t="s">
        <v>1075</v>
      </c>
      <c r="I153" s="326" t="s">
        <v>1016</v>
      </c>
      <c r="J153" s="326" t="s">
        <v>1065</v>
      </c>
      <c r="K153" s="322"/>
    </row>
    <row r="154" s="1" customFormat="1" ht="15" customHeight="1">
      <c r="B154" s="301"/>
      <c r="C154" s="326" t="s">
        <v>1019</v>
      </c>
      <c r="D154" s="278"/>
      <c r="E154" s="278"/>
      <c r="F154" s="327" t="s">
        <v>1020</v>
      </c>
      <c r="G154" s="278"/>
      <c r="H154" s="326" t="s">
        <v>1054</v>
      </c>
      <c r="I154" s="326" t="s">
        <v>1016</v>
      </c>
      <c r="J154" s="326">
        <v>50</v>
      </c>
      <c r="K154" s="322"/>
    </row>
    <row r="155" s="1" customFormat="1" ht="15" customHeight="1">
      <c r="B155" s="301"/>
      <c r="C155" s="326" t="s">
        <v>1022</v>
      </c>
      <c r="D155" s="278"/>
      <c r="E155" s="278"/>
      <c r="F155" s="327" t="s">
        <v>1014</v>
      </c>
      <c r="G155" s="278"/>
      <c r="H155" s="326" t="s">
        <v>1054</v>
      </c>
      <c r="I155" s="326" t="s">
        <v>1024</v>
      </c>
      <c r="J155" s="326"/>
      <c r="K155" s="322"/>
    </row>
    <row r="156" s="1" customFormat="1" ht="15" customHeight="1">
      <c r="B156" s="301"/>
      <c r="C156" s="326" t="s">
        <v>1033</v>
      </c>
      <c r="D156" s="278"/>
      <c r="E156" s="278"/>
      <c r="F156" s="327" t="s">
        <v>1020</v>
      </c>
      <c r="G156" s="278"/>
      <c r="H156" s="326" t="s">
        <v>1054</v>
      </c>
      <c r="I156" s="326" t="s">
        <v>1016</v>
      </c>
      <c r="J156" s="326">
        <v>50</v>
      </c>
      <c r="K156" s="322"/>
    </row>
    <row r="157" s="1" customFormat="1" ht="15" customHeight="1">
      <c r="B157" s="301"/>
      <c r="C157" s="326" t="s">
        <v>1041</v>
      </c>
      <c r="D157" s="278"/>
      <c r="E157" s="278"/>
      <c r="F157" s="327" t="s">
        <v>1020</v>
      </c>
      <c r="G157" s="278"/>
      <c r="H157" s="326" t="s">
        <v>1054</v>
      </c>
      <c r="I157" s="326" t="s">
        <v>1016</v>
      </c>
      <c r="J157" s="326">
        <v>50</v>
      </c>
      <c r="K157" s="322"/>
    </row>
    <row r="158" s="1" customFormat="1" ht="15" customHeight="1">
      <c r="B158" s="301"/>
      <c r="C158" s="326" t="s">
        <v>1039</v>
      </c>
      <c r="D158" s="278"/>
      <c r="E158" s="278"/>
      <c r="F158" s="327" t="s">
        <v>1020</v>
      </c>
      <c r="G158" s="278"/>
      <c r="H158" s="326" t="s">
        <v>1054</v>
      </c>
      <c r="I158" s="326" t="s">
        <v>1016</v>
      </c>
      <c r="J158" s="326">
        <v>50</v>
      </c>
      <c r="K158" s="322"/>
    </row>
    <row r="159" s="1" customFormat="1" ht="15" customHeight="1">
      <c r="B159" s="301"/>
      <c r="C159" s="326" t="s">
        <v>86</v>
      </c>
      <c r="D159" s="278"/>
      <c r="E159" s="278"/>
      <c r="F159" s="327" t="s">
        <v>1014</v>
      </c>
      <c r="G159" s="278"/>
      <c r="H159" s="326" t="s">
        <v>1076</v>
      </c>
      <c r="I159" s="326" t="s">
        <v>1016</v>
      </c>
      <c r="J159" s="326" t="s">
        <v>1077</v>
      </c>
      <c r="K159" s="322"/>
    </row>
    <row r="160" s="1" customFormat="1" ht="15" customHeight="1">
      <c r="B160" s="301"/>
      <c r="C160" s="326" t="s">
        <v>1078</v>
      </c>
      <c r="D160" s="278"/>
      <c r="E160" s="278"/>
      <c r="F160" s="327" t="s">
        <v>1014</v>
      </c>
      <c r="G160" s="278"/>
      <c r="H160" s="326" t="s">
        <v>1079</v>
      </c>
      <c r="I160" s="326" t="s">
        <v>1049</v>
      </c>
      <c r="J160" s="326"/>
      <c r="K160" s="322"/>
    </row>
    <row r="161" s="1" customFormat="1" ht="15" customHeight="1">
      <c r="B161" s="328"/>
      <c r="C161" s="310"/>
      <c r="D161" s="310"/>
      <c r="E161" s="310"/>
      <c r="F161" s="310"/>
      <c r="G161" s="310"/>
      <c r="H161" s="310"/>
      <c r="I161" s="310"/>
      <c r="J161" s="310"/>
      <c r="K161" s="329"/>
    </row>
    <row r="162" s="1" customFormat="1" ht="18.75" customHeight="1">
      <c r="B162" s="275"/>
      <c r="C162" s="278"/>
      <c r="D162" s="278"/>
      <c r="E162" s="278"/>
      <c r="F162" s="300"/>
      <c r="G162" s="278"/>
      <c r="H162" s="278"/>
      <c r="I162" s="278"/>
      <c r="J162" s="278"/>
      <c r="K162" s="275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1080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1008</v>
      </c>
      <c r="D166" s="293"/>
      <c r="E166" s="293"/>
      <c r="F166" s="293" t="s">
        <v>1009</v>
      </c>
      <c r="G166" s="330"/>
      <c r="H166" s="331" t="s">
        <v>58</v>
      </c>
      <c r="I166" s="331" t="s">
        <v>61</v>
      </c>
      <c r="J166" s="293" t="s">
        <v>1010</v>
      </c>
      <c r="K166" s="270"/>
    </row>
    <row r="167" s="1" customFormat="1" ht="17.25" customHeight="1">
      <c r="B167" s="271"/>
      <c r="C167" s="295" t="s">
        <v>1011</v>
      </c>
      <c r="D167" s="295"/>
      <c r="E167" s="295"/>
      <c r="F167" s="296" t="s">
        <v>1012</v>
      </c>
      <c r="G167" s="332"/>
      <c r="H167" s="333"/>
      <c r="I167" s="333"/>
      <c r="J167" s="295" t="s">
        <v>1013</v>
      </c>
      <c r="K167" s="273"/>
    </row>
    <row r="168" s="1" customFormat="1" ht="5.25" customHeight="1">
      <c r="B168" s="301"/>
      <c r="C168" s="298"/>
      <c r="D168" s="298"/>
      <c r="E168" s="298"/>
      <c r="F168" s="298"/>
      <c r="G168" s="299"/>
      <c r="H168" s="298"/>
      <c r="I168" s="298"/>
      <c r="J168" s="298"/>
      <c r="K168" s="322"/>
    </row>
    <row r="169" s="1" customFormat="1" ht="15" customHeight="1">
      <c r="B169" s="301"/>
      <c r="C169" s="278" t="s">
        <v>1017</v>
      </c>
      <c r="D169" s="278"/>
      <c r="E169" s="278"/>
      <c r="F169" s="300" t="s">
        <v>1014</v>
      </c>
      <c r="G169" s="278"/>
      <c r="H169" s="278" t="s">
        <v>1054</v>
      </c>
      <c r="I169" s="278" t="s">
        <v>1016</v>
      </c>
      <c r="J169" s="278">
        <v>120</v>
      </c>
      <c r="K169" s="322"/>
    </row>
    <row r="170" s="1" customFormat="1" ht="15" customHeight="1">
      <c r="B170" s="301"/>
      <c r="C170" s="278" t="s">
        <v>1063</v>
      </c>
      <c r="D170" s="278"/>
      <c r="E170" s="278"/>
      <c r="F170" s="300" t="s">
        <v>1014</v>
      </c>
      <c r="G170" s="278"/>
      <c r="H170" s="278" t="s">
        <v>1064</v>
      </c>
      <c r="I170" s="278" t="s">
        <v>1016</v>
      </c>
      <c r="J170" s="278" t="s">
        <v>1065</v>
      </c>
      <c r="K170" s="322"/>
    </row>
    <row r="171" s="1" customFormat="1" ht="15" customHeight="1">
      <c r="B171" s="301"/>
      <c r="C171" s="278" t="s">
        <v>962</v>
      </c>
      <c r="D171" s="278"/>
      <c r="E171" s="278"/>
      <c r="F171" s="300" t="s">
        <v>1014</v>
      </c>
      <c r="G171" s="278"/>
      <c r="H171" s="278" t="s">
        <v>1081</v>
      </c>
      <c r="I171" s="278" t="s">
        <v>1016</v>
      </c>
      <c r="J171" s="278" t="s">
        <v>1065</v>
      </c>
      <c r="K171" s="322"/>
    </row>
    <row r="172" s="1" customFormat="1" ht="15" customHeight="1">
      <c r="B172" s="301"/>
      <c r="C172" s="278" t="s">
        <v>1019</v>
      </c>
      <c r="D172" s="278"/>
      <c r="E172" s="278"/>
      <c r="F172" s="300" t="s">
        <v>1020</v>
      </c>
      <c r="G172" s="278"/>
      <c r="H172" s="278" t="s">
        <v>1081</v>
      </c>
      <c r="I172" s="278" t="s">
        <v>1016</v>
      </c>
      <c r="J172" s="278">
        <v>50</v>
      </c>
      <c r="K172" s="322"/>
    </row>
    <row r="173" s="1" customFormat="1" ht="15" customHeight="1">
      <c r="B173" s="301"/>
      <c r="C173" s="278" t="s">
        <v>1022</v>
      </c>
      <c r="D173" s="278"/>
      <c r="E173" s="278"/>
      <c r="F173" s="300" t="s">
        <v>1014</v>
      </c>
      <c r="G173" s="278"/>
      <c r="H173" s="278" t="s">
        <v>1081</v>
      </c>
      <c r="I173" s="278" t="s">
        <v>1024</v>
      </c>
      <c r="J173" s="278"/>
      <c r="K173" s="322"/>
    </row>
    <row r="174" s="1" customFormat="1" ht="15" customHeight="1">
      <c r="B174" s="301"/>
      <c r="C174" s="278" t="s">
        <v>1033</v>
      </c>
      <c r="D174" s="278"/>
      <c r="E174" s="278"/>
      <c r="F174" s="300" t="s">
        <v>1020</v>
      </c>
      <c r="G174" s="278"/>
      <c r="H174" s="278" t="s">
        <v>1081</v>
      </c>
      <c r="I174" s="278" t="s">
        <v>1016</v>
      </c>
      <c r="J174" s="278">
        <v>50</v>
      </c>
      <c r="K174" s="322"/>
    </row>
    <row r="175" s="1" customFormat="1" ht="15" customHeight="1">
      <c r="B175" s="301"/>
      <c r="C175" s="278" t="s">
        <v>1041</v>
      </c>
      <c r="D175" s="278"/>
      <c r="E175" s="278"/>
      <c r="F175" s="300" t="s">
        <v>1020</v>
      </c>
      <c r="G175" s="278"/>
      <c r="H175" s="278" t="s">
        <v>1081</v>
      </c>
      <c r="I175" s="278" t="s">
        <v>1016</v>
      </c>
      <c r="J175" s="278">
        <v>50</v>
      </c>
      <c r="K175" s="322"/>
    </row>
    <row r="176" s="1" customFormat="1" ht="15" customHeight="1">
      <c r="B176" s="301"/>
      <c r="C176" s="278" t="s">
        <v>1039</v>
      </c>
      <c r="D176" s="278"/>
      <c r="E176" s="278"/>
      <c r="F176" s="300" t="s">
        <v>1020</v>
      </c>
      <c r="G176" s="278"/>
      <c r="H176" s="278" t="s">
        <v>1081</v>
      </c>
      <c r="I176" s="278" t="s">
        <v>1016</v>
      </c>
      <c r="J176" s="278">
        <v>50</v>
      </c>
      <c r="K176" s="322"/>
    </row>
    <row r="177" s="1" customFormat="1" ht="15" customHeight="1">
      <c r="B177" s="301"/>
      <c r="C177" s="278" t="s">
        <v>101</v>
      </c>
      <c r="D177" s="278"/>
      <c r="E177" s="278"/>
      <c r="F177" s="300" t="s">
        <v>1014</v>
      </c>
      <c r="G177" s="278"/>
      <c r="H177" s="278" t="s">
        <v>1082</v>
      </c>
      <c r="I177" s="278" t="s">
        <v>1083</v>
      </c>
      <c r="J177" s="278"/>
      <c r="K177" s="322"/>
    </row>
    <row r="178" s="1" customFormat="1" ht="15" customHeight="1">
      <c r="B178" s="301"/>
      <c r="C178" s="278" t="s">
        <v>61</v>
      </c>
      <c r="D178" s="278"/>
      <c r="E178" s="278"/>
      <c r="F178" s="300" t="s">
        <v>1014</v>
      </c>
      <c r="G178" s="278"/>
      <c r="H178" s="278" t="s">
        <v>1084</v>
      </c>
      <c r="I178" s="278" t="s">
        <v>1085</v>
      </c>
      <c r="J178" s="278">
        <v>1</v>
      </c>
      <c r="K178" s="322"/>
    </row>
    <row r="179" s="1" customFormat="1" ht="15" customHeight="1">
      <c r="B179" s="301"/>
      <c r="C179" s="278" t="s">
        <v>57</v>
      </c>
      <c r="D179" s="278"/>
      <c r="E179" s="278"/>
      <c r="F179" s="300" t="s">
        <v>1014</v>
      </c>
      <c r="G179" s="278"/>
      <c r="H179" s="278" t="s">
        <v>1086</v>
      </c>
      <c r="I179" s="278" t="s">
        <v>1016</v>
      </c>
      <c r="J179" s="278">
        <v>20</v>
      </c>
      <c r="K179" s="322"/>
    </row>
    <row r="180" s="1" customFormat="1" ht="15" customHeight="1">
      <c r="B180" s="301"/>
      <c r="C180" s="278" t="s">
        <v>58</v>
      </c>
      <c r="D180" s="278"/>
      <c r="E180" s="278"/>
      <c r="F180" s="300" t="s">
        <v>1014</v>
      </c>
      <c r="G180" s="278"/>
      <c r="H180" s="278" t="s">
        <v>1087</v>
      </c>
      <c r="I180" s="278" t="s">
        <v>1016</v>
      </c>
      <c r="J180" s="278">
        <v>255</v>
      </c>
      <c r="K180" s="322"/>
    </row>
    <row r="181" s="1" customFormat="1" ht="15" customHeight="1">
      <c r="B181" s="301"/>
      <c r="C181" s="278" t="s">
        <v>102</v>
      </c>
      <c r="D181" s="278"/>
      <c r="E181" s="278"/>
      <c r="F181" s="300" t="s">
        <v>1014</v>
      </c>
      <c r="G181" s="278"/>
      <c r="H181" s="278" t="s">
        <v>978</v>
      </c>
      <c r="I181" s="278" t="s">
        <v>1016</v>
      </c>
      <c r="J181" s="278">
        <v>10</v>
      </c>
      <c r="K181" s="322"/>
    </row>
    <row r="182" s="1" customFormat="1" ht="15" customHeight="1">
      <c r="B182" s="301"/>
      <c r="C182" s="278" t="s">
        <v>103</v>
      </c>
      <c r="D182" s="278"/>
      <c r="E182" s="278"/>
      <c r="F182" s="300" t="s">
        <v>1014</v>
      </c>
      <c r="G182" s="278"/>
      <c r="H182" s="278" t="s">
        <v>1088</v>
      </c>
      <c r="I182" s="278" t="s">
        <v>1049</v>
      </c>
      <c r="J182" s="278"/>
      <c r="K182" s="322"/>
    </row>
    <row r="183" s="1" customFormat="1" ht="15" customHeight="1">
      <c r="B183" s="301"/>
      <c r="C183" s="278" t="s">
        <v>1089</v>
      </c>
      <c r="D183" s="278"/>
      <c r="E183" s="278"/>
      <c r="F183" s="300" t="s">
        <v>1014</v>
      </c>
      <c r="G183" s="278"/>
      <c r="H183" s="278" t="s">
        <v>1090</v>
      </c>
      <c r="I183" s="278" t="s">
        <v>1049</v>
      </c>
      <c r="J183" s="278"/>
      <c r="K183" s="322"/>
    </row>
    <row r="184" s="1" customFormat="1" ht="15" customHeight="1">
      <c r="B184" s="301"/>
      <c r="C184" s="278" t="s">
        <v>1078</v>
      </c>
      <c r="D184" s="278"/>
      <c r="E184" s="278"/>
      <c r="F184" s="300" t="s">
        <v>1014</v>
      </c>
      <c r="G184" s="278"/>
      <c r="H184" s="278" t="s">
        <v>1091</v>
      </c>
      <c r="I184" s="278" t="s">
        <v>1049</v>
      </c>
      <c r="J184" s="278"/>
      <c r="K184" s="322"/>
    </row>
    <row r="185" s="1" customFormat="1" ht="15" customHeight="1">
      <c r="B185" s="301"/>
      <c r="C185" s="278" t="s">
        <v>105</v>
      </c>
      <c r="D185" s="278"/>
      <c r="E185" s="278"/>
      <c r="F185" s="300" t="s">
        <v>1020</v>
      </c>
      <c r="G185" s="278"/>
      <c r="H185" s="278" t="s">
        <v>1092</v>
      </c>
      <c r="I185" s="278" t="s">
        <v>1016</v>
      </c>
      <c r="J185" s="278">
        <v>50</v>
      </c>
      <c r="K185" s="322"/>
    </row>
    <row r="186" s="1" customFormat="1" ht="15" customHeight="1">
      <c r="B186" s="301"/>
      <c r="C186" s="278" t="s">
        <v>1093</v>
      </c>
      <c r="D186" s="278"/>
      <c r="E186" s="278"/>
      <c r="F186" s="300" t="s">
        <v>1020</v>
      </c>
      <c r="G186" s="278"/>
      <c r="H186" s="278" t="s">
        <v>1094</v>
      </c>
      <c r="I186" s="278" t="s">
        <v>1095</v>
      </c>
      <c r="J186" s="278"/>
      <c r="K186" s="322"/>
    </row>
    <row r="187" s="1" customFormat="1" ht="15" customHeight="1">
      <c r="B187" s="301"/>
      <c r="C187" s="278" t="s">
        <v>1096</v>
      </c>
      <c r="D187" s="278"/>
      <c r="E187" s="278"/>
      <c r="F187" s="300" t="s">
        <v>1020</v>
      </c>
      <c r="G187" s="278"/>
      <c r="H187" s="278" t="s">
        <v>1097</v>
      </c>
      <c r="I187" s="278" t="s">
        <v>1095</v>
      </c>
      <c r="J187" s="278"/>
      <c r="K187" s="322"/>
    </row>
    <row r="188" s="1" customFormat="1" ht="15" customHeight="1">
      <c r="B188" s="301"/>
      <c r="C188" s="278" t="s">
        <v>1098</v>
      </c>
      <c r="D188" s="278"/>
      <c r="E188" s="278"/>
      <c r="F188" s="300" t="s">
        <v>1020</v>
      </c>
      <c r="G188" s="278"/>
      <c r="H188" s="278" t="s">
        <v>1099</v>
      </c>
      <c r="I188" s="278" t="s">
        <v>1095</v>
      </c>
      <c r="J188" s="278"/>
      <c r="K188" s="322"/>
    </row>
    <row r="189" s="1" customFormat="1" ht="15" customHeight="1">
      <c r="B189" s="301"/>
      <c r="C189" s="334" t="s">
        <v>1100</v>
      </c>
      <c r="D189" s="278"/>
      <c r="E189" s="278"/>
      <c r="F189" s="300" t="s">
        <v>1020</v>
      </c>
      <c r="G189" s="278"/>
      <c r="H189" s="278" t="s">
        <v>1101</v>
      </c>
      <c r="I189" s="278" t="s">
        <v>1102</v>
      </c>
      <c r="J189" s="335" t="s">
        <v>1103</v>
      </c>
      <c r="K189" s="322"/>
    </row>
    <row r="190" s="1" customFormat="1" ht="15" customHeight="1">
      <c r="B190" s="301"/>
      <c r="C190" s="285" t="s">
        <v>46</v>
      </c>
      <c r="D190" s="278"/>
      <c r="E190" s="278"/>
      <c r="F190" s="300" t="s">
        <v>1014</v>
      </c>
      <c r="G190" s="278"/>
      <c r="H190" s="275" t="s">
        <v>1104</v>
      </c>
      <c r="I190" s="278" t="s">
        <v>1105</v>
      </c>
      <c r="J190" s="278"/>
      <c r="K190" s="322"/>
    </row>
    <row r="191" s="1" customFormat="1" ht="15" customHeight="1">
      <c r="B191" s="301"/>
      <c r="C191" s="285" t="s">
        <v>1106</v>
      </c>
      <c r="D191" s="278"/>
      <c r="E191" s="278"/>
      <c r="F191" s="300" t="s">
        <v>1014</v>
      </c>
      <c r="G191" s="278"/>
      <c r="H191" s="278" t="s">
        <v>1107</v>
      </c>
      <c r="I191" s="278" t="s">
        <v>1049</v>
      </c>
      <c r="J191" s="278"/>
      <c r="K191" s="322"/>
    </row>
    <row r="192" s="1" customFormat="1" ht="15" customHeight="1">
      <c r="B192" s="301"/>
      <c r="C192" s="285" t="s">
        <v>1108</v>
      </c>
      <c r="D192" s="278"/>
      <c r="E192" s="278"/>
      <c r="F192" s="300" t="s">
        <v>1014</v>
      </c>
      <c r="G192" s="278"/>
      <c r="H192" s="278" t="s">
        <v>1109</v>
      </c>
      <c r="I192" s="278" t="s">
        <v>1049</v>
      </c>
      <c r="J192" s="278"/>
      <c r="K192" s="322"/>
    </row>
    <row r="193" s="1" customFormat="1" ht="15" customHeight="1">
      <c r="B193" s="301"/>
      <c r="C193" s="285" t="s">
        <v>1110</v>
      </c>
      <c r="D193" s="278"/>
      <c r="E193" s="278"/>
      <c r="F193" s="300" t="s">
        <v>1020</v>
      </c>
      <c r="G193" s="278"/>
      <c r="H193" s="278" t="s">
        <v>1111</v>
      </c>
      <c r="I193" s="278" t="s">
        <v>1049</v>
      </c>
      <c r="J193" s="278"/>
      <c r="K193" s="322"/>
    </row>
    <row r="194" s="1" customFormat="1" ht="15" customHeight="1">
      <c r="B194" s="328"/>
      <c r="C194" s="336"/>
      <c r="D194" s="310"/>
      <c r="E194" s="310"/>
      <c r="F194" s="310"/>
      <c r="G194" s="310"/>
      <c r="H194" s="310"/>
      <c r="I194" s="310"/>
      <c r="J194" s="310"/>
      <c r="K194" s="329"/>
    </row>
    <row r="195" s="1" customFormat="1" ht="18.75" customHeight="1">
      <c r="B195" s="275"/>
      <c r="C195" s="278"/>
      <c r="D195" s="278"/>
      <c r="E195" s="278"/>
      <c r="F195" s="300"/>
      <c r="G195" s="278"/>
      <c r="H195" s="278"/>
      <c r="I195" s="278"/>
      <c r="J195" s="278"/>
      <c r="K195" s="275"/>
    </row>
    <row r="196" s="1" customFormat="1" ht="18.75" customHeight="1">
      <c r="B196" s="275"/>
      <c r="C196" s="278"/>
      <c r="D196" s="278"/>
      <c r="E196" s="278"/>
      <c r="F196" s="300"/>
      <c r="G196" s="278"/>
      <c r="H196" s="278"/>
      <c r="I196" s="278"/>
      <c r="J196" s="278"/>
      <c r="K196" s="275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1112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37" t="s">
        <v>1113</v>
      </c>
      <c r="D200" s="337"/>
      <c r="E200" s="337"/>
      <c r="F200" s="337" t="s">
        <v>1114</v>
      </c>
      <c r="G200" s="338"/>
      <c r="H200" s="337" t="s">
        <v>1115</v>
      </c>
      <c r="I200" s="337"/>
      <c r="J200" s="337"/>
      <c r="K200" s="270"/>
    </row>
    <row r="201" s="1" customFormat="1" ht="5.25" customHeight="1">
      <c r="B201" s="301"/>
      <c r="C201" s="298"/>
      <c r="D201" s="298"/>
      <c r="E201" s="298"/>
      <c r="F201" s="298"/>
      <c r="G201" s="278"/>
      <c r="H201" s="298"/>
      <c r="I201" s="298"/>
      <c r="J201" s="298"/>
      <c r="K201" s="322"/>
    </row>
    <row r="202" s="1" customFormat="1" ht="15" customHeight="1">
      <c r="B202" s="301"/>
      <c r="C202" s="278" t="s">
        <v>1105</v>
      </c>
      <c r="D202" s="278"/>
      <c r="E202" s="278"/>
      <c r="F202" s="300" t="s">
        <v>47</v>
      </c>
      <c r="G202" s="278"/>
      <c r="H202" s="278" t="s">
        <v>1116</v>
      </c>
      <c r="I202" s="278"/>
      <c r="J202" s="278"/>
      <c r="K202" s="322"/>
    </row>
    <row r="203" s="1" customFormat="1" ht="15" customHeight="1">
      <c r="B203" s="301"/>
      <c r="C203" s="307"/>
      <c r="D203" s="278"/>
      <c r="E203" s="278"/>
      <c r="F203" s="300" t="s">
        <v>48</v>
      </c>
      <c r="G203" s="278"/>
      <c r="H203" s="278" t="s">
        <v>1117</v>
      </c>
      <c r="I203" s="278"/>
      <c r="J203" s="278"/>
      <c r="K203" s="322"/>
    </row>
    <row r="204" s="1" customFormat="1" ht="15" customHeight="1">
      <c r="B204" s="301"/>
      <c r="C204" s="307"/>
      <c r="D204" s="278"/>
      <c r="E204" s="278"/>
      <c r="F204" s="300" t="s">
        <v>51</v>
      </c>
      <c r="G204" s="278"/>
      <c r="H204" s="278" t="s">
        <v>1118</v>
      </c>
      <c r="I204" s="278"/>
      <c r="J204" s="278"/>
      <c r="K204" s="322"/>
    </row>
    <row r="205" s="1" customFormat="1" ht="15" customHeight="1">
      <c r="B205" s="301"/>
      <c r="C205" s="278"/>
      <c r="D205" s="278"/>
      <c r="E205" s="278"/>
      <c r="F205" s="300" t="s">
        <v>49</v>
      </c>
      <c r="G205" s="278"/>
      <c r="H205" s="278" t="s">
        <v>1119</v>
      </c>
      <c r="I205" s="278"/>
      <c r="J205" s="278"/>
      <c r="K205" s="322"/>
    </row>
    <row r="206" s="1" customFormat="1" ht="15" customHeight="1">
      <c r="B206" s="301"/>
      <c r="C206" s="278"/>
      <c r="D206" s="278"/>
      <c r="E206" s="278"/>
      <c r="F206" s="300" t="s">
        <v>50</v>
      </c>
      <c r="G206" s="278"/>
      <c r="H206" s="278" t="s">
        <v>1120</v>
      </c>
      <c r="I206" s="278"/>
      <c r="J206" s="278"/>
      <c r="K206" s="322"/>
    </row>
    <row r="207" s="1" customFormat="1" ht="15" customHeight="1">
      <c r="B207" s="301"/>
      <c r="C207" s="278"/>
      <c r="D207" s="278"/>
      <c r="E207" s="278"/>
      <c r="F207" s="300"/>
      <c r="G207" s="278"/>
      <c r="H207" s="278"/>
      <c r="I207" s="278"/>
      <c r="J207" s="278"/>
      <c r="K207" s="322"/>
    </row>
    <row r="208" s="1" customFormat="1" ht="15" customHeight="1">
      <c r="B208" s="301"/>
      <c r="C208" s="278" t="s">
        <v>1061</v>
      </c>
      <c r="D208" s="278"/>
      <c r="E208" s="278"/>
      <c r="F208" s="300" t="s">
        <v>80</v>
      </c>
      <c r="G208" s="278"/>
      <c r="H208" s="278" t="s">
        <v>1121</v>
      </c>
      <c r="I208" s="278"/>
      <c r="J208" s="278"/>
      <c r="K208" s="322"/>
    </row>
    <row r="209" s="1" customFormat="1" ht="15" customHeight="1">
      <c r="B209" s="301"/>
      <c r="C209" s="307"/>
      <c r="D209" s="278"/>
      <c r="E209" s="278"/>
      <c r="F209" s="300" t="s">
        <v>956</v>
      </c>
      <c r="G209" s="278"/>
      <c r="H209" s="278" t="s">
        <v>957</v>
      </c>
      <c r="I209" s="278"/>
      <c r="J209" s="278"/>
      <c r="K209" s="322"/>
    </row>
    <row r="210" s="1" customFormat="1" ht="15" customHeight="1">
      <c r="B210" s="301"/>
      <c r="C210" s="278"/>
      <c r="D210" s="278"/>
      <c r="E210" s="278"/>
      <c r="F210" s="300" t="s">
        <v>954</v>
      </c>
      <c r="G210" s="278"/>
      <c r="H210" s="278" t="s">
        <v>1122</v>
      </c>
      <c r="I210" s="278"/>
      <c r="J210" s="278"/>
      <c r="K210" s="322"/>
    </row>
    <row r="211" s="1" customFormat="1" ht="15" customHeight="1">
      <c r="B211" s="339"/>
      <c r="C211" s="307"/>
      <c r="D211" s="307"/>
      <c r="E211" s="307"/>
      <c r="F211" s="300" t="s">
        <v>958</v>
      </c>
      <c r="G211" s="285"/>
      <c r="H211" s="326" t="s">
        <v>959</v>
      </c>
      <c r="I211" s="326"/>
      <c r="J211" s="326"/>
      <c r="K211" s="340"/>
    </row>
    <row r="212" s="1" customFormat="1" ht="15" customHeight="1">
      <c r="B212" s="339"/>
      <c r="C212" s="307"/>
      <c r="D212" s="307"/>
      <c r="E212" s="307"/>
      <c r="F212" s="300" t="s">
        <v>960</v>
      </c>
      <c r="G212" s="285"/>
      <c r="H212" s="326" t="s">
        <v>114</v>
      </c>
      <c r="I212" s="326"/>
      <c r="J212" s="326"/>
      <c r="K212" s="340"/>
    </row>
    <row r="213" s="1" customFormat="1" ht="15" customHeight="1">
      <c r="B213" s="339"/>
      <c r="C213" s="307"/>
      <c r="D213" s="307"/>
      <c r="E213" s="307"/>
      <c r="F213" s="341"/>
      <c r="G213" s="285"/>
      <c r="H213" s="342"/>
      <c r="I213" s="342"/>
      <c r="J213" s="342"/>
      <c r="K213" s="340"/>
    </row>
    <row r="214" s="1" customFormat="1" ht="15" customHeight="1">
      <c r="B214" s="339"/>
      <c r="C214" s="278" t="s">
        <v>1085</v>
      </c>
      <c r="D214" s="307"/>
      <c r="E214" s="307"/>
      <c r="F214" s="300">
        <v>1</v>
      </c>
      <c r="G214" s="285"/>
      <c r="H214" s="326" t="s">
        <v>1123</v>
      </c>
      <c r="I214" s="326"/>
      <c r="J214" s="326"/>
      <c r="K214" s="340"/>
    </row>
    <row r="215" s="1" customFormat="1" ht="15" customHeight="1">
      <c r="B215" s="339"/>
      <c r="C215" s="307"/>
      <c r="D215" s="307"/>
      <c r="E215" s="307"/>
      <c r="F215" s="300">
        <v>2</v>
      </c>
      <c r="G215" s="285"/>
      <c r="H215" s="326" t="s">
        <v>1124</v>
      </c>
      <c r="I215" s="326"/>
      <c r="J215" s="326"/>
      <c r="K215" s="340"/>
    </row>
    <row r="216" s="1" customFormat="1" ht="15" customHeight="1">
      <c r="B216" s="339"/>
      <c r="C216" s="307"/>
      <c r="D216" s="307"/>
      <c r="E216" s="307"/>
      <c r="F216" s="300">
        <v>3</v>
      </c>
      <c r="G216" s="285"/>
      <c r="H216" s="326" t="s">
        <v>1125</v>
      </c>
      <c r="I216" s="326"/>
      <c r="J216" s="326"/>
      <c r="K216" s="340"/>
    </row>
    <row r="217" s="1" customFormat="1" ht="15" customHeight="1">
      <c r="B217" s="339"/>
      <c r="C217" s="307"/>
      <c r="D217" s="307"/>
      <c r="E217" s="307"/>
      <c r="F217" s="300">
        <v>4</v>
      </c>
      <c r="G217" s="285"/>
      <c r="H217" s="326" t="s">
        <v>1126</v>
      </c>
      <c r="I217" s="326"/>
      <c r="J217" s="326"/>
      <c r="K217" s="340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Monika Marečková</dc:creator>
  <cp:lastModifiedBy>Monika Marečková</cp:lastModifiedBy>
  <dcterms:created xsi:type="dcterms:W3CDTF">2020-06-21T18:52:48Z</dcterms:created>
  <dcterms:modified xsi:type="dcterms:W3CDTF">2020-06-21T18:52:51Z</dcterms:modified>
</cp:coreProperties>
</file>