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3 Projekty\01 Probíhající\504015201501 - TR ČB Střed – výstavba R 110 kV + TR\2 - DPS\F - Souhrnný rozpočet\Výkaz výměr 02-07-2020\"/>
    </mc:Choice>
  </mc:AlternateContent>
  <xr:revisionPtr revIDLastSave="0" documentId="13_ncr:1_{70A8E7AF-380E-4D2F-A000-6EB758566070}" xr6:coauthVersionLast="45" xr6:coauthVersionMax="45" xr10:uidLastSave="{00000000-0000-0000-0000-000000000000}"/>
  <bookViews>
    <workbookView xWindow="28680" yWindow="-120" windowWidth="29040" windowHeight="18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35B Spodní stavba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35B Spodní stavba'!$1:$7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35B Spodní stavba'!$A$1:$X$41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1" l="1"/>
  <c r="G9" i="12"/>
  <c r="I9" i="12"/>
  <c r="K9" i="12"/>
  <c r="M9" i="12"/>
  <c r="O9" i="12"/>
  <c r="Q9" i="12"/>
  <c r="V9" i="12"/>
  <c r="G11" i="12"/>
  <c r="G8" i="12" s="1"/>
  <c r="I50" i="1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G16" i="12" s="1"/>
  <c r="I19" i="12"/>
  <c r="K19" i="12"/>
  <c r="O19" i="12"/>
  <c r="O16" i="12" s="1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I24" i="12"/>
  <c r="G25" i="12"/>
  <c r="G24" i="12" s="1"/>
  <c r="I52" i="1" s="1"/>
  <c r="I25" i="12"/>
  <c r="K25" i="12"/>
  <c r="K24" i="12" s="1"/>
  <c r="O25" i="12"/>
  <c r="O24" i="12" s="1"/>
  <c r="Q25" i="12"/>
  <c r="Q24" i="12" s="1"/>
  <c r="V25" i="12"/>
  <c r="V24" i="12" s="1"/>
  <c r="I28" i="12"/>
  <c r="G29" i="12"/>
  <c r="G28" i="12" s="1"/>
  <c r="I53" i="1" s="1"/>
  <c r="I29" i="12"/>
  <c r="K29" i="12"/>
  <c r="K28" i="12" s="1"/>
  <c r="O29" i="12"/>
  <c r="O28" i="12" s="1"/>
  <c r="Q29" i="12"/>
  <c r="Q28" i="12" s="1"/>
  <c r="V29" i="12"/>
  <c r="V28" i="12" s="1"/>
  <c r="G31" i="12"/>
  <c r="G30" i="12" s="1"/>
  <c r="I54" i="1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AE40" i="12"/>
  <c r="F41" i="1" s="1"/>
  <c r="I20" i="1"/>
  <c r="I19" i="1"/>
  <c r="I18" i="1"/>
  <c r="I17" i="1"/>
  <c r="H40" i="1"/>
  <c r="I16" i="1" l="1"/>
  <c r="I55" i="1"/>
  <c r="G40" i="12"/>
  <c r="Q30" i="12"/>
  <c r="I30" i="12"/>
  <c r="O30" i="12"/>
  <c r="K16" i="12"/>
  <c r="Q16" i="12"/>
  <c r="I16" i="12"/>
  <c r="O8" i="12"/>
  <c r="F39" i="1"/>
  <c r="F42" i="1"/>
  <c r="K30" i="12"/>
  <c r="V16" i="12"/>
  <c r="K8" i="12"/>
  <c r="Q8" i="12"/>
  <c r="I8" i="12"/>
  <c r="AF40" i="12"/>
  <c r="V30" i="12"/>
  <c r="V8" i="12"/>
  <c r="J51" i="1"/>
  <c r="J53" i="1"/>
  <c r="M31" i="12"/>
  <c r="M30" i="12" s="1"/>
  <c r="M29" i="12"/>
  <c r="M28" i="12" s="1"/>
  <c r="M25" i="12"/>
  <c r="M24" i="12" s="1"/>
  <c r="M19" i="12"/>
  <c r="M16" i="12" s="1"/>
  <c r="M11" i="12"/>
  <c r="M8" i="12" s="1"/>
  <c r="I21" i="1"/>
  <c r="J28" i="1"/>
  <c r="J26" i="1"/>
  <c r="G38" i="1"/>
  <c r="F38" i="1"/>
  <c r="J23" i="1"/>
  <c r="J24" i="1"/>
  <c r="J25" i="1"/>
  <c r="J27" i="1"/>
  <c r="E24" i="1"/>
  <c r="E26" i="1"/>
  <c r="F43" i="1" l="1"/>
  <c r="G42" i="1"/>
  <c r="G39" i="1"/>
  <c r="G43" i="1" s="1"/>
  <c r="G25" i="1" s="1"/>
  <c r="A25" i="1" s="1"/>
  <c r="G41" i="1"/>
  <c r="H41" i="1" s="1"/>
  <c r="I41" i="1" s="1"/>
  <c r="J54" i="1"/>
  <c r="J50" i="1"/>
  <c r="J52" i="1"/>
  <c r="J55" i="1" s="1"/>
  <c r="H42" i="1"/>
  <c r="I42" i="1" s="1"/>
  <c r="A26" i="1" l="1"/>
  <c r="G26" i="1"/>
  <c r="H39" i="1"/>
  <c r="G23" i="1"/>
  <c r="A23" i="1" s="1"/>
  <c r="G28" i="1"/>
  <c r="A24" i="1" l="1"/>
  <c r="G24" i="1"/>
  <c r="A27" i="1" s="1"/>
  <c r="H43" i="1"/>
  <c r="I39" i="1"/>
  <c r="I43" i="1" s="1"/>
  <c r="J42" i="1" l="1"/>
  <c r="J39" i="1"/>
  <c r="J43" i="1" s="1"/>
  <c r="J41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siler</author>
  </authors>
  <commentList>
    <comment ref="S6" authorId="0" shapeId="0" xr:uid="{0EB4AEE8-5343-4F8F-9538-F4D1E49B8D1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3C920FF-C0D3-4243-9AD6-295CF42D58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<sst xmlns="http://schemas.openxmlformats.org/spreadsheetml/2006/main" count="304" uniqueCount="158">
  <si>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</si>
  <si>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</si>
  <si>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</si>
  <si>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</si>
  <si>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</si>
  <si>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</si>
  <si>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</si>
  <si>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</si>
  <si>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</si>
  <si>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</si>
  <si>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</si>
  <si>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</si>
  <si>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</si>
  <si>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</si>
  <si>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</si>
  <si>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</si>
  <si>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</si>
  <si>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</si>
  <si>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</si>
  <si>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</si>
  <si>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</si>
  <si>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</si>
  <si>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</si>
  <si>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</si>
  <si>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</si>
  <si>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</si>
  <si>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</si>
  <si>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</si>
  <si>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</si>
  <si>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</si>
  <si>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</si>
  <si>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</si>
  <si>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</si>
  <si>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</si>
  <si>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</si>
  <si>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</si>
  <si>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</si>
  <si>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</si>
  <si>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</si>
  <si>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</si>
  <si>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</si>
  <si>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</si>
  <si>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</si>
  <si>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</si>
  <si>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SO 35 spodní stavba</t>
  </si>
  <si>
    <t>SO 35</t>
  </si>
  <si>
    <t>Budova R22 kV</t>
  </si>
  <si>
    <t>Objekt:</t>
  </si>
  <si>
    <t>Rozpočet:</t>
  </si>
  <si>
    <t>001</t>
  </si>
  <si>
    <t>TR ČB Střed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</si>
  <si>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</si>
  <si>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</si>
  <si>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</si>
  <si>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</si>
  <si>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</si>
  <si>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</si>
  <si>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</si>
  <si>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</si>
  <si>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Základy a zvláštní zakládání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</si>
  <si>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</si>
  <si>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</si>
  <si>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</si>
  <si>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</si>
  <si>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</si>
  <si>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</si>
  <si>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</si>
  <si>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</si>
  <si>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</si>
  <si>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</si>
  <si>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</si>
  <si>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</si>
  <si>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</si>
  <si>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</si>
  <si>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</si>
  <si>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</si>
  <si>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</si>
  <si>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</si>
  <si>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</si>
  <si>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</si>
  <si>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</si>
  <si>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</si>
  <si>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</si>
  <si>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</si>
  <si>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</si>
  <si>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</si>
  <si>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</si>
  <si>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</si>
  <si>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</si>
  <si>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</si>
  <si>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</si>
  <si>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</si>
  <si>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</si>
  <si>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</si>
  <si>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</si>
  <si>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</si>
  <si>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</si>
  <si>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162301101R00</t>
  </si>
  <si>
    <t>Vodorovné přemístění výkopku z horniny 1 až 4, na vzdálenost přes 50  do 500 m</t>
  </si>
  <si>
    <t>m3</t>
  </si>
  <si>
    <t>800-1</t>
  </si>
  <si>
    <t>RTS 20/ I</t>
  </si>
  <si>
    <t>Práce</t>
  </si>
  <si>
    <t>POL1_</t>
  </si>
  <si>
    <t>po suchu, bez naložení výkopku, avšak se složením bez rozhrnutí, zpáteční cesta vozidla.</t>
  </si>
  <si>
    <t>SPI</t>
  </si>
  <si>
    <t>162701105R00</t>
  </si>
  <si>
    <t>Vodorovné přemístění výkopku z horniny 1 až 4, na vzdálenost přes 9 000  do 10 000 m</t>
  </si>
  <si>
    <t>167101101R00</t>
  </si>
  <si>
    <t>Nakládání, skládání, překládání neulehlého výkopku nakládání výkopku_x000D_
 do 100 m3, z horniny 1 až 4</t>
  </si>
  <si>
    <t>167101103R00</t>
  </si>
  <si>
    <t>Nakládání, skládání, překládání neulehlého výkopku skládání nebo překládání výkopku_x000D_
 z horniny 1 až 4</t>
  </si>
  <si>
    <t>199000002R00</t>
  </si>
  <si>
    <t>Poplatky za skládku horniny 1- 4, skupina 17 05 04 z Katalogu odpadů</t>
  </si>
  <si>
    <t>224311211R00</t>
  </si>
  <si>
    <t>Výplň pilot z vodostavebního betonu prostého beton portlandský, bez suspenze</t>
  </si>
  <si>
    <t>800-2</t>
  </si>
  <si>
    <t>0,63*0,63/4*3,14*80*1,1</t>
  </si>
  <si>
    <t>VV</t>
  </si>
  <si>
    <t>224361113R00</t>
  </si>
  <si>
    <t>Výztuž pilot betonových do země z oceli BSt 500S</t>
  </si>
  <si>
    <t>t</t>
  </si>
  <si>
    <t>10*0,085</t>
  </si>
  <si>
    <t>224383111R00</t>
  </si>
  <si>
    <t>Zřízení výplně pilot ze ŽB s vytažením pažnic hloubka do 10 m, průměr přes 450 do 650 mm</t>
  </si>
  <si>
    <t>m</t>
  </si>
  <si>
    <t>svislých, zapažených,</t>
  </si>
  <si>
    <t>264221412R00</t>
  </si>
  <si>
    <t>Vrty velkoprůměrové zapažené, svislé průměr přes 550 do 650 mm, hloubka od 0 do 10 m, hornina třídy 2</t>
  </si>
  <si>
    <t>961054112R00</t>
  </si>
  <si>
    <t>Odbourání vrchní znehodnocené části výplně pilot průměr piloty přes 450 do 650 mm</t>
  </si>
  <si>
    <t>betonových,</t>
  </si>
  <si>
    <t>10*0,3</t>
  </si>
  <si>
    <t>998001011R00</t>
  </si>
  <si>
    <t>Přesun hmot pro ucelenou dodávku přesun hmot pro piloty betonované na místě</t>
  </si>
  <si>
    <t>Přesun hmot</t>
  </si>
  <si>
    <t>POL7_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</si>
  <si>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</si>
  <si>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</si>
  <si>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</si>
  <si>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</si>
  <si>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</si>
  <si>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</si>
  <si>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</si>
  <si>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</si>
  <si>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</si>
  <si>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</si>
  <si>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POP</t>
  </si>
  <si>
    <t>979081121R00</t>
  </si>
  <si>
    <t>Odvoz suti a vybouraných hmot na skládku příplatek za každý další 1 km</t>
  </si>
  <si>
    <t>979990103R00</t>
  </si>
  <si>
    <t>Poplatek za skládku beton do 30x30 cm, skupina 17 01 01 z Katalogu odpadů</t>
  </si>
  <si>
    <t>979093111R00</t>
  </si>
  <si>
    <t>Uložení suti na skládku bez zhutnění</t>
  </si>
  <si>
    <t>800-6</t>
  </si>
  <si>
    <t>s hrubým urovnáním,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</si>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</sst>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+QqT6Xi2k3f3nEChbWoBPbllmqVIGbUxSEgIaORh8+sWesOIQZ5sfpiH/KYhH3bR6qg3yV/EhlFTvMR1ML2LnQ==" saltValue="RAublk6D/WKpY5vRbNGqf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7" t="s">
        <v>22</v>
      </c>
      <c r="C2" s="78"/>
      <c r="D2" s="79" t="s">
        <v>49</v>
      </c>
      <c r="E2" s="231" t="s">
        <v>50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4" t="s">
        <v>46</v>
      </c>
      <c r="F3" s="235"/>
      <c r="G3" s="235"/>
      <c r="H3" s="235"/>
      <c r="I3" s="235"/>
      <c r="J3" s="236"/>
    </row>
    <row r="4" spans="1:15" ht="23.25" customHeight="1" x14ac:dyDescent="0.2">
      <c r="A4" s="76">
        <v>938</v>
      </c>
      <c r="B4" s="82" t="s">
        <v>48</v>
      </c>
      <c r="C4" s="83"/>
      <c r="D4" s="84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42</v>
      </c>
      <c r="D5" s="219"/>
      <c r="E5" s="220"/>
      <c r="F5" s="220"/>
      <c r="G5" s="22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8"/>
      <c r="E11" s="238"/>
      <c r="F11" s="238"/>
      <c r="G11" s="23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7"/>
      <c r="F15" s="237"/>
      <c r="G15" s="239"/>
      <c r="H15" s="239"/>
      <c r="I15" s="239" t="s">
        <v>29</v>
      </c>
      <c r="J15" s="240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2"/>
      <c r="F16" s="203"/>
      <c r="G16" s="202"/>
      <c r="H16" s="203"/>
      <c r="I16" s="202">
        <f>SUMIF(F50:F54,A16,I50:I54)+SUMIF(F50:F54,"PSU",I50:I54)</f>
        <v>0</v>
      </c>
      <c r="J16" s="204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2"/>
      <c r="F17" s="203"/>
      <c r="G17" s="202"/>
      <c r="H17" s="203"/>
      <c r="I17" s="202">
        <f>SUMIF(F50:F54,A17,I50:I54)</f>
        <v>0</v>
      </c>
      <c r="J17" s="204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2"/>
      <c r="F18" s="203"/>
      <c r="G18" s="202"/>
      <c r="H18" s="203"/>
      <c r="I18" s="202">
        <f>SUMIF(F50:F54,A18,I50:I54)</f>
        <v>0</v>
      </c>
      <c r="J18" s="204"/>
    </row>
    <row r="19" spans="1:10" ht="23.25" customHeight="1" x14ac:dyDescent="0.2">
      <c r="A19" s="139" t="s">
        <v>67</v>
      </c>
      <c r="B19" s="38" t="s">
        <v>27</v>
      </c>
      <c r="C19" s="62"/>
      <c r="D19" s="63"/>
      <c r="E19" s="202"/>
      <c r="F19" s="203"/>
      <c r="G19" s="202"/>
      <c r="H19" s="203"/>
      <c r="I19" s="202">
        <f>SUMIF(F50:F54,A19,I50:I54)</f>
        <v>0</v>
      </c>
      <c r="J19" s="204"/>
    </row>
    <row r="20" spans="1:10" ht="23.25" customHeight="1" x14ac:dyDescent="0.2">
      <c r="A20" s="139" t="s">
        <v>68</v>
      </c>
      <c r="B20" s="38" t="s">
        <v>28</v>
      </c>
      <c r="C20" s="62"/>
      <c r="D20" s="63"/>
      <c r="E20" s="202"/>
      <c r="F20" s="203"/>
      <c r="G20" s="202"/>
      <c r="H20" s="203"/>
      <c r="I20" s="202">
        <f>SUMIF(F50:F54,A20,I50:I54)</f>
        <v>0</v>
      </c>
      <c r="J20" s="204"/>
    </row>
    <row r="21" spans="1:10" ht="23.25" customHeight="1" x14ac:dyDescent="0.2">
      <c r="A21" s="2"/>
      <c r="B21" s="48" t="s">
        <v>29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8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7">
        <f>A27</f>
        <v>0</v>
      </c>
      <c r="H29" s="207"/>
      <c r="I29" s="207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2"/>
      <c r="D39" s="192"/>
      <c r="E39" s="192"/>
      <c r="F39" s="100">
        <f>'SO 35B Spodní stavba'!AE40</f>
        <v>0</v>
      </c>
      <c r="G39" s="101">
        <f>'SO 35B Spodní stavba'!AF40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3" t="s">
        <v>52</v>
      </c>
      <c r="D40" s="193"/>
      <c r="E40" s="193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3" t="s">
        <v>46</v>
      </c>
      <c r="D41" s="193"/>
      <c r="E41" s="193"/>
      <c r="F41" s="105">
        <f>'SO 35B Spodní stavba'!AE40</f>
        <v>0</v>
      </c>
      <c r="G41" s="106">
        <f>'SO 35B Spodní stavba'!AF40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2" t="s">
        <v>44</v>
      </c>
      <c r="D42" s="192"/>
      <c r="E42" s="192"/>
      <c r="F42" s="109">
        <f>'SO 35B Spodní stavba'!AE40</f>
        <v>0</v>
      </c>
      <c r="G42" s="102">
        <f>'SO 35B Spodní stavba'!AF40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4" t="s">
        <v>53</v>
      </c>
      <c r="C43" s="195"/>
      <c r="D43" s="195"/>
      <c r="E43" s="196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55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57</v>
      </c>
      <c r="C50" s="190" t="s">
        <v>58</v>
      </c>
      <c r="D50" s="191"/>
      <c r="E50" s="191"/>
      <c r="F50" s="135" t="s">
        <v>24</v>
      </c>
      <c r="G50" s="136"/>
      <c r="H50" s="136"/>
      <c r="I50" s="136">
        <f>'SO 35B Spodní stavba'!G8</f>
        <v>0</v>
      </c>
      <c r="J50" s="133" t="str">
        <f>IF(I55=0,"",I50/I55*100)</f>
        <v/>
      </c>
    </row>
    <row r="51" spans="1:10" ht="36.75" customHeight="1" x14ac:dyDescent="0.2">
      <c r="A51" s="124"/>
      <c r="B51" s="129" t="s">
        <v>43</v>
      </c>
      <c r="C51" s="190" t="s">
        <v>59</v>
      </c>
      <c r="D51" s="191"/>
      <c r="E51" s="191"/>
      <c r="F51" s="135" t="s">
        <v>24</v>
      </c>
      <c r="G51" s="136"/>
      <c r="H51" s="136"/>
      <c r="I51" s="136">
        <f>'SO 35B Spodní stavba'!G16</f>
        <v>0</v>
      </c>
      <c r="J51" s="133" t="str">
        <f>IF(I55=0,"",I51/I55*100)</f>
        <v/>
      </c>
    </row>
    <row r="52" spans="1:10" ht="36.75" customHeight="1" x14ac:dyDescent="0.2">
      <c r="A52" s="124"/>
      <c r="B52" s="129" t="s">
        <v>60</v>
      </c>
      <c r="C52" s="190" t="s">
        <v>61</v>
      </c>
      <c r="D52" s="191"/>
      <c r="E52" s="191"/>
      <c r="F52" s="135" t="s">
        <v>24</v>
      </c>
      <c r="G52" s="136"/>
      <c r="H52" s="136"/>
      <c r="I52" s="136">
        <f>'SO 35B Spodní stavba'!G24</f>
        <v>0</v>
      </c>
      <c r="J52" s="133" t="str">
        <f>IF(I55=0,"",I52/I55*100)</f>
        <v/>
      </c>
    </row>
    <row r="53" spans="1:10" ht="36.75" customHeight="1" x14ac:dyDescent="0.2">
      <c r="A53" s="124"/>
      <c r="B53" s="129" t="s">
        <v>62</v>
      </c>
      <c r="C53" s="190" t="s">
        <v>63</v>
      </c>
      <c r="D53" s="191"/>
      <c r="E53" s="191"/>
      <c r="F53" s="135" t="s">
        <v>24</v>
      </c>
      <c r="G53" s="136"/>
      <c r="H53" s="136"/>
      <c r="I53" s="136">
        <f>'SO 35B Spodní stavba'!G28</f>
        <v>0</v>
      </c>
      <c r="J53" s="133" t="str">
        <f>IF(I55=0,"",I53/I55*100)</f>
        <v/>
      </c>
    </row>
    <row r="54" spans="1:10" ht="36.75" customHeight="1" x14ac:dyDescent="0.2">
      <c r="A54" s="124"/>
      <c r="B54" s="129" t="s">
        <v>64</v>
      </c>
      <c r="C54" s="190" t="s">
        <v>65</v>
      </c>
      <c r="D54" s="191"/>
      <c r="E54" s="191"/>
      <c r="F54" s="135" t="s">
        <v>66</v>
      </c>
      <c r="G54" s="136"/>
      <c r="H54" s="136"/>
      <c r="I54" s="136">
        <f>'SO 35B Spodní stavba'!G30</f>
        <v>0</v>
      </c>
      <c r="J54" s="133" t="str">
        <f>IF(I55=0,"",I54/I55*100)</f>
        <v/>
      </c>
    </row>
    <row r="55" spans="1:10" ht="25.5" customHeight="1" x14ac:dyDescent="0.2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SUM(I50:I54)</f>
        <v>0</v>
      </c>
      <c r="J55" s="134">
        <f>SUM(J50:J54)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2g7XDACYh/2Nu67s9FfAVW1vc+/bwcJVgAj8ohaxZ3RhOkotOLlz3znftXaAc2dNLI5HxgOwvrHPlCiSHyaXVA==" saltValue="0tUu5IVitR5qZX6NNK/cx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algorithmName="SHA-512" hashValue="Lf+KuMLFsQZoDdPMPXfgEwNGybc6xoY1nRj0JqC1OBmtsN3qO/jDEPrkl7ZUX6UZXwqpx+XOlLvIaSzLVrZQrQ==" saltValue="OgpkKCVNb0OWfLL1pHW03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3308B-A9DD-438B-A05E-5C4447219EF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69</v>
      </c>
      <c r="B1" s="250"/>
      <c r="C1" s="250"/>
      <c r="D1" s="250"/>
      <c r="E1" s="250"/>
      <c r="F1" s="250"/>
      <c r="G1" s="250"/>
      <c r="AG1" t="s">
        <v>70</v>
      </c>
    </row>
    <row r="2" spans="1:60" ht="24.95" customHeight="1" x14ac:dyDescent="0.2">
      <c r="A2" s="140" t="s">
        <v>7</v>
      </c>
      <c r="B2" s="49" t="s">
        <v>49</v>
      </c>
      <c r="C2" s="251" t="s">
        <v>50</v>
      </c>
      <c r="D2" s="252"/>
      <c r="E2" s="252"/>
      <c r="F2" s="252"/>
      <c r="G2" s="253"/>
      <c r="AG2" t="s">
        <v>71</v>
      </c>
    </row>
    <row r="3" spans="1:60" ht="24.95" customHeight="1" x14ac:dyDescent="0.2">
      <c r="A3" s="140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2" t="s">
        <v>71</v>
      </c>
      <c r="AG3" t="s">
        <v>72</v>
      </c>
    </row>
    <row r="4" spans="1:60" ht="24.95" customHeight="1" x14ac:dyDescent="0.2">
      <c r="A4" s="141" t="s">
        <v>9</v>
      </c>
      <c r="B4" s="142" t="s">
        <v>43</v>
      </c>
      <c r="C4" s="254" t="s">
        <v>44</v>
      </c>
      <c r="D4" s="255"/>
      <c r="E4" s="255"/>
      <c r="F4" s="255"/>
      <c r="G4" s="256"/>
      <c r="AG4" t="s">
        <v>73</v>
      </c>
    </row>
    <row r="5" spans="1:60" x14ac:dyDescent="0.2">
      <c r="D5" s="10"/>
    </row>
    <row r="6" spans="1:60" ht="38.25" x14ac:dyDescent="0.2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29</v>
      </c>
      <c r="H6" s="147" t="s">
        <v>30</v>
      </c>
      <c r="I6" s="147" t="s">
        <v>80</v>
      </c>
      <c r="J6" s="147" t="s">
        <v>31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  <c r="X6" s="147" t="s">
        <v>94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95</v>
      </c>
      <c r="B8" s="162" t="s">
        <v>57</v>
      </c>
      <c r="C8" s="182" t="s">
        <v>58</v>
      </c>
      <c r="D8" s="163"/>
      <c r="E8" s="164"/>
      <c r="F8" s="165"/>
      <c r="G8" s="165">
        <f>SUMIF(AG9:AG15,"&lt;&gt;NOR",G9:G15)</f>
        <v>0</v>
      </c>
      <c r="H8" s="165"/>
      <c r="I8" s="165">
        <f>SUM(I9:I15)</f>
        <v>0</v>
      </c>
      <c r="J8" s="165"/>
      <c r="K8" s="165">
        <f>SUM(K9:K15)</f>
        <v>0</v>
      </c>
      <c r="L8" s="165"/>
      <c r="M8" s="165">
        <f>SUM(M9:M15)</f>
        <v>0</v>
      </c>
      <c r="N8" s="165"/>
      <c r="O8" s="165">
        <f>SUM(O9:O15)</f>
        <v>0</v>
      </c>
      <c r="P8" s="165"/>
      <c r="Q8" s="165">
        <f>SUM(Q9:Q15)</f>
        <v>0</v>
      </c>
      <c r="R8" s="165"/>
      <c r="S8" s="165"/>
      <c r="T8" s="166"/>
      <c r="U8" s="160"/>
      <c r="V8" s="160">
        <f>SUM(V9:V15)</f>
        <v>18.05</v>
      </c>
      <c r="W8" s="160"/>
      <c r="X8" s="160"/>
      <c r="AG8" t="s">
        <v>96</v>
      </c>
    </row>
    <row r="9" spans="1:60" outlineLevel="1" x14ac:dyDescent="0.2">
      <c r="A9" s="167">
        <v>1</v>
      </c>
      <c r="B9" s="168" t="s">
        <v>97</v>
      </c>
      <c r="C9" s="183" t="s">
        <v>98</v>
      </c>
      <c r="D9" s="169" t="s">
        <v>99</v>
      </c>
      <c r="E9" s="170">
        <v>15.59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 t="s">
        <v>100</v>
      </c>
      <c r="S9" s="172" t="s">
        <v>101</v>
      </c>
      <c r="T9" s="173" t="s">
        <v>101</v>
      </c>
      <c r="U9" s="157">
        <v>1.0999999999999999E-2</v>
      </c>
      <c r="V9" s="157">
        <f>ROUND(E9*U9,2)</f>
        <v>0.17</v>
      </c>
      <c r="W9" s="157"/>
      <c r="X9" s="157" t="s">
        <v>102</v>
      </c>
      <c r="Y9" s="148"/>
      <c r="Z9" s="148"/>
      <c r="AA9" s="148"/>
      <c r="AB9" s="148"/>
      <c r="AC9" s="148"/>
      <c r="AD9" s="148"/>
      <c r="AE9" s="148"/>
      <c r="AF9" s="148"/>
      <c r="AG9" s="148" t="s">
        <v>103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46" t="s">
        <v>104</v>
      </c>
      <c r="D10" s="247"/>
      <c r="E10" s="247"/>
      <c r="F10" s="247"/>
      <c r="G10" s="24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7">
        <v>2</v>
      </c>
      <c r="B11" s="168" t="s">
        <v>106</v>
      </c>
      <c r="C11" s="183" t="s">
        <v>107</v>
      </c>
      <c r="D11" s="169" t="s">
        <v>99</v>
      </c>
      <c r="E11" s="170">
        <v>15.59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2" t="s">
        <v>100</v>
      </c>
      <c r="S11" s="172" t="s">
        <v>101</v>
      </c>
      <c r="T11" s="173" t="s">
        <v>101</v>
      </c>
      <c r="U11" s="157">
        <v>1.0999999999999999E-2</v>
      </c>
      <c r="V11" s="157">
        <f>ROUND(E11*U11,2)</f>
        <v>0.17</v>
      </c>
      <c r="W11" s="157"/>
      <c r="X11" s="157" t="s">
        <v>102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246" t="s">
        <v>104</v>
      </c>
      <c r="D12" s="247"/>
      <c r="E12" s="247"/>
      <c r="F12" s="247"/>
      <c r="G12" s="24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4">
        <v>3</v>
      </c>
      <c r="B13" s="175" t="s">
        <v>108</v>
      </c>
      <c r="C13" s="184" t="s">
        <v>109</v>
      </c>
      <c r="D13" s="176" t="s">
        <v>99</v>
      </c>
      <c r="E13" s="177">
        <v>15.59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 t="s">
        <v>100</v>
      </c>
      <c r="S13" s="179" t="s">
        <v>101</v>
      </c>
      <c r="T13" s="180" t="s">
        <v>101</v>
      </c>
      <c r="U13" s="157">
        <v>0.65200000000000002</v>
      </c>
      <c r="V13" s="157">
        <f>ROUND(E13*U13,2)</f>
        <v>10.16</v>
      </c>
      <c r="W13" s="157"/>
      <c r="X13" s="157" t="s">
        <v>102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103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4">
        <v>4</v>
      </c>
      <c r="B14" s="175" t="s">
        <v>110</v>
      </c>
      <c r="C14" s="184" t="s">
        <v>111</v>
      </c>
      <c r="D14" s="176" t="s">
        <v>99</v>
      </c>
      <c r="E14" s="177">
        <v>15.59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 t="s">
        <v>100</v>
      </c>
      <c r="S14" s="179" t="s">
        <v>101</v>
      </c>
      <c r="T14" s="180" t="s">
        <v>101</v>
      </c>
      <c r="U14" s="157">
        <v>0.48399999999999999</v>
      </c>
      <c r="V14" s="157">
        <f>ROUND(E14*U14,2)</f>
        <v>7.55</v>
      </c>
      <c r="W14" s="157"/>
      <c r="X14" s="157" t="s">
        <v>102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5</v>
      </c>
      <c r="B15" s="175" t="s">
        <v>112</v>
      </c>
      <c r="C15" s="184" t="s">
        <v>113</v>
      </c>
      <c r="D15" s="176" t="s">
        <v>99</v>
      </c>
      <c r="E15" s="177">
        <v>15.59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 t="s">
        <v>100</v>
      </c>
      <c r="S15" s="179" t="s">
        <v>101</v>
      </c>
      <c r="T15" s="180" t="s">
        <v>101</v>
      </c>
      <c r="U15" s="157">
        <v>0</v>
      </c>
      <c r="V15" s="157">
        <f>ROUND(E15*U15,2)</f>
        <v>0</v>
      </c>
      <c r="W15" s="157"/>
      <c r="X15" s="157" t="s">
        <v>102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61" t="s">
        <v>95</v>
      </c>
      <c r="B16" s="162" t="s">
        <v>43</v>
      </c>
      <c r="C16" s="182" t="s">
        <v>59</v>
      </c>
      <c r="D16" s="163"/>
      <c r="E16" s="164"/>
      <c r="F16" s="165"/>
      <c r="G16" s="165">
        <f>SUMIF(AG17:AG23,"&lt;&gt;NOR",G17:G23)</f>
        <v>0</v>
      </c>
      <c r="H16" s="165"/>
      <c r="I16" s="165">
        <f>SUM(I17:I23)</f>
        <v>0</v>
      </c>
      <c r="J16" s="165"/>
      <c r="K16" s="165">
        <f>SUM(K17:K23)</f>
        <v>0</v>
      </c>
      <c r="L16" s="165"/>
      <c r="M16" s="165">
        <f>SUM(M17:M23)</f>
        <v>0</v>
      </c>
      <c r="N16" s="165"/>
      <c r="O16" s="165">
        <f>SUM(O17:O23)</f>
        <v>72.850000000000009</v>
      </c>
      <c r="P16" s="165"/>
      <c r="Q16" s="165">
        <f>SUM(Q17:Q23)</f>
        <v>0</v>
      </c>
      <c r="R16" s="165"/>
      <c r="S16" s="165"/>
      <c r="T16" s="166"/>
      <c r="U16" s="160"/>
      <c r="V16" s="160">
        <f>SUM(V17:V23)</f>
        <v>90.87</v>
      </c>
      <c r="W16" s="160"/>
      <c r="X16" s="160"/>
      <c r="AG16" t="s">
        <v>96</v>
      </c>
    </row>
    <row r="17" spans="1:60" outlineLevel="1" x14ac:dyDescent="0.2">
      <c r="A17" s="167">
        <v>6</v>
      </c>
      <c r="B17" s="168" t="s">
        <v>114</v>
      </c>
      <c r="C17" s="183" t="s">
        <v>115</v>
      </c>
      <c r="D17" s="169" t="s">
        <v>99</v>
      </c>
      <c r="E17" s="170">
        <v>27.417850000000001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2">
        <v>2.5499999999999998</v>
      </c>
      <c r="O17" s="172">
        <f>ROUND(E17*N17,2)</f>
        <v>69.92</v>
      </c>
      <c r="P17" s="172">
        <v>0</v>
      </c>
      <c r="Q17" s="172">
        <f>ROUND(E17*P17,2)</f>
        <v>0</v>
      </c>
      <c r="R17" s="172" t="s">
        <v>116</v>
      </c>
      <c r="S17" s="172" t="s">
        <v>101</v>
      </c>
      <c r="T17" s="173" t="s">
        <v>101</v>
      </c>
      <c r="U17" s="157">
        <v>0</v>
      </c>
      <c r="V17" s="157">
        <f>ROUND(E17*U17,2)</f>
        <v>0</v>
      </c>
      <c r="W17" s="157"/>
      <c r="X17" s="157" t="s">
        <v>102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5" t="s">
        <v>117</v>
      </c>
      <c r="D18" s="158"/>
      <c r="E18" s="159">
        <v>27.417850000000001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7">
        <v>7</v>
      </c>
      <c r="B19" s="168" t="s">
        <v>119</v>
      </c>
      <c r="C19" s="183" t="s">
        <v>120</v>
      </c>
      <c r="D19" s="169" t="s">
        <v>121</v>
      </c>
      <c r="E19" s="170">
        <v>0.85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1.07521</v>
      </c>
      <c r="O19" s="172">
        <f>ROUND(E19*N19,2)</f>
        <v>0.91</v>
      </c>
      <c r="P19" s="172">
        <v>0</v>
      </c>
      <c r="Q19" s="172">
        <f>ROUND(E19*P19,2)</f>
        <v>0</v>
      </c>
      <c r="R19" s="172" t="s">
        <v>116</v>
      </c>
      <c r="S19" s="172" t="s">
        <v>101</v>
      </c>
      <c r="T19" s="173" t="s">
        <v>101</v>
      </c>
      <c r="U19" s="157">
        <v>22.321000000000002</v>
      </c>
      <c r="V19" s="157">
        <f>ROUND(E19*U19,2)</f>
        <v>18.97</v>
      </c>
      <c r="W19" s="157"/>
      <c r="X19" s="157" t="s">
        <v>102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5" t="s">
        <v>122</v>
      </c>
      <c r="D20" s="158"/>
      <c r="E20" s="159">
        <v>0.85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7">
        <v>8</v>
      </c>
      <c r="B21" s="168" t="s">
        <v>123</v>
      </c>
      <c r="C21" s="183" t="s">
        <v>124</v>
      </c>
      <c r="D21" s="169" t="s">
        <v>125</v>
      </c>
      <c r="E21" s="170">
        <v>50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2">
        <v>1.81E-3</v>
      </c>
      <c r="O21" s="172">
        <f>ROUND(E21*N21,2)</f>
        <v>0.09</v>
      </c>
      <c r="P21" s="172">
        <v>0</v>
      </c>
      <c r="Q21" s="172">
        <f>ROUND(E21*P21,2)</f>
        <v>0</v>
      </c>
      <c r="R21" s="172" t="s">
        <v>116</v>
      </c>
      <c r="S21" s="172" t="s">
        <v>101</v>
      </c>
      <c r="T21" s="173" t="s">
        <v>101</v>
      </c>
      <c r="U21" s="157">
        <v>0.748</v>
      </c>
      <c r="V21" s="157">
        <f>ROUND(E21*U21,2)</f>
        <v>37.4</v>
      </c>
      <c r="W21" s="157"/>
      <c r="X21" s="157" t="s">
        <v>102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46" t="s">
        <v>126</v>
      </c>
      <c r="D22" s="247"/>
      <c r="E22" s="247"/>
      <c r="F22" s="247"/>
      <c r="G22" s="24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105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4">
        <v>9</v>
      </c>
      <c r="B23" s="175" t="s">
        <v>127</v>
      </c>
      <c r="C23" s="184" t="s">
        <v>128</v>
      </c>
      <c r="D23" s="176" t="s">
        <v>125</v>
      </c>
      <c r="E23" s="177">
        <v>50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3.8550000000000001E-2</v>
      </c>
      <c r="O23" s="179">
        <f>ROUND(E23*N23,2)</f>
        <v>1.93</v>
      </c>
      <c r="P23" s="179">
        <v>0</v>
      </c>
      <c r="Q23" s="179">
        <f>ROUND(E23*P23,2)</f>
        <v>0</v>
      </c>
      <c r="R23" s="179" t="s">
        <v>116</v>
      </c>
      <c r="S23" s="179" t="s">
        <v>101</v>
      </c>
      <c r="T23" s="180" t="s">
        <v>101</v>
      </c>
      <c r="U23" s="157">
        <v>0.69</v>
      </c>
      <c r="V23" s="157">
        <f>ROUND(E23*U23,2)</f>
        <v>34.5</v>
      </c>
      <c r="W23" s="157"/>
      <c r="X23" s="157" t="s">
        <v>102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1" t="s">
        <v>95</v>
      </c>
      <c r="B24" s="162" t="s">
        <v>60</v>
      </c>
      <c r="C24" s="182" t="s">
        <v>61</v>
      </c>
      <c r="D24" s="163"/>
      <c r="E24" s="164"/>
      <c r="F24" s="165"/>
      <c r="G24" s="165">
        <f>SUMIF(AG25:AG27,"&lt;&gt;NOR",G25:G27)</f>
        <v>0</v>
      </c>
      <c r="H24" s="165"/>
      <c r="I24" s="165">
        <f>SUM(I25:I27)</f>
        <v>0</v>
      </c>
      <c r="J24" s="165"/>
      <c r="K24" s="165">
        <f>SUM(K25:K27)</f>
        <v>0</v>
      </c>
      <c r="L24" s="165"/>
      <c r="M24" s="165">
        <f>SUM(M25:M27)</f>
        <v>0</v>
      </c>
      <c r="N24" s="165"/>
      <c r="O24" s="165">
        <f>SUM(O25:O27)</f>
        <v>0</v>
      </c>
      <c r="P24" s="165"/>
      <c r="Q24" s="165">
        <f>SUM(Q25:Q27)</f>
        <v>1.71</v>
      </c>
      <c r="R24" s="165"/>
      <c r="S24" s="165"/>
      <c r="T24" s="166"/>
      <c r="U24" s="160"/>
      <c r="V24" s="160">
        <f>SUM(V25:V27)</f>
        <v>9.9499999999999993</v>
      </c>
      <c r="W24" s="160"/>
      <c r="X24" s="160"/>
      <c r="AG24" t="s">
        <v>96</v>
      </c>
    </row>
    <row r="25" spans="1:60" outlineLevel="1" x14ac:dyDescent="0.2">
      <c r="A25" s="167">
        <v>10</v>
      </c>
      <c r="B25" s="168" t="s">
        <v>129</v>
      </c>
      <c r="C25" s="183" t="s">
        <v>130</v>
      </c>
      <c r="D25" s="169" t="s">
        <v>125</v>
      </c>
      <c r="E25" s="170">
        <v>3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2">
        <v>0</v>
      </c>
      <c r="O25" s="172">
        <f>ROUND(E25*N25,2)</f>
        <v>0</v>
      </c>
      <c r="P25" s="172">
        <v>0.56899999999999995</v>
      </c>
      <c r="Q25" s="172">
        <f>ROUND(E25*P25,2)</f>
        <v>1.71</v>
      </c>
      <c r="R25" s="172" t="s">
        <v>116</v>
      </c>
      <c r="S25" s="172" t="s">
        <v>101</v>
      </c>
      <c r="T25" s="173" t="s">
        <v>101</v>
      </c>
      <c r="U25" s="157">
        <v>3.3180000000000001</v>
      </c>
      <c r="V25" s="157">
        <f>ROUND(E25*U25,2)</f>
        <v>9.9499999999999993</v>
      </c>
      <c r="W25" s="157"/>
      <c r="X25" s="157" t="s">
        <v>102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46" t="s">
        <v>131</v>
      </c>
      <c r="D26" s="247"/>
      <c r="E26" s="247"/>
      <c r="F26" s="247"/>
      <c r="G26" s="24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105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5" t="s">
        <v>132</v>
      </c>
      <c r="D27" s="158"/>
      <c r="E27" s="159">
        <v>3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61" t="s">
        <v>95</v>
      </c>
      <c r="B28" s="162" t="s">
        <v>62</v>
      </c>
      <c r="C28" s="182" t="s">
        <v>63</v>
      </c>
      <c r="D28" s="163"/>
      <c r="E28" s="164"/>
      <c r="F28" s="165"/>
      <c r="G28" s="165">
        <f>SUMIF(AG29:AG29,"&lt;&gt;NOR",G29:G29)</f>
        <v>0</v>
      </c>
      <c r="H28" s="165"/>
      <c r="I28" s="165">
        <f>SUM(I29:I29)</f>
        <v>0</v>
      </c>
      <c r="J28" s="165"/>
      <c r="K28" s="165">
        <f>SUM(K29:K29)</f>
        <v>0</v>
      </c>
      <c r="L28" s="165"/>
      <c r="M28" s="165">
        <f>SUM(M29:M29)</f>
        <v>0</v>
      </c>
      <c r="N28" s="165"/>
      <c r="O28" s="165">
        <f>SUM(O29:O29)</f>
        <v>0</v>
      </c>
      <c r="P28" s="165"/>
      <c r="Q28" s="165">
        <f>SUM(Q29:Q29)</f>
        <v>0</v>
      </c>
      <c r="R28" s="165"/>
      <c r="S28" s="165"/>
      <c r="T28" s="166"/>
      <c r="U28" s="160"/>
      <c r="V28" s="160">
        <f>SUM(V29:V29)</f>
        <v>5.83</v>
      </c>
      <c r="W28" s="160"/>
      <c r="X28" s="160"/>
      <c r="AG28" t="s">
        <v>96</v>
      </c>
    </row>
    <row r="29" spans="1:60" outlineLevel="1" x14ac:dyDescent="0.2">
      <c r="A29" s="174">
        <v>11</v>
      </c>
      <c r="B29" s="175" t="s">
        <v>133</v>
      </c>
      <c r="C29" s="184" t="s">
        <v>134</v>
      </c>
      <c r="D29" s="176" t="s">
        <v>121</v>
      </c>
      <c r="E29" s="177">
        <v>72.847449999999995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 t="s">
        <v>116</v>
      </c>
      <c r="S29" s="179" t="s">
        <v>101</v>
      </c>
      <c r="T29" s="180" t="s">
        <v>101</v>
      </c>
      <c r="U29" s="157">
        <v>0.08</v>
      </c>
      <c r="V29" s="157">
        <f>ROUND(E29*U29,2)</f>
        <v>5.83</v>
      </c>
      <c r="W29" s="157"/>
      <c r="X29" s="157" t="s">
        <v>135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136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61" t="s">
        <v>95</v>
      </c>
      <c r="B30" s="162" t="s">
        <v>64</v>
      </c>
      <c r="C30" s="182" t="s">
        <v>65</v>
      </c>
      <c r="D30" s="163"/>
      <c r="E30" s="164"/>
      <c r="F30" s="165"/>
      <c r="G30" s="165">
        <f>SUMIF(AG31:AG38,"&lt;&gt;NOR",G31:G38)</f>
        <v>0</v>
      </c>
      <c r="H30" s="165"/>
      <c r="I30" s="165">
        <f>SUM(I31:I38)</f>
        <v>0</v>
      </c>
      <c r="J30" s="165"/>
      <c r="K30" s="165">
        <f>SUM(K31:K38)</f>
        <v>0</v>
      </c>
      <c r="L30" s="165"/>
      <c r="M30" s="165">
        <f>SUM(M31:M38)</f>
        <v>0</v>
      </c>
      <c r="N30" s="165"/>
      <c r="O30" s="165">
        <f>SUM(O31:O38)</f>
        <v>0</v>
      </c>
      <c r="P30" s="165"/>
      <c r="Q30" s="165">
        <f>SUM(Q31:Q38)</f>
        <v>0</v>
      </c>
      <c r="R30" s="165"/>
      <c r="S30" s="165"/>
      <c r="T30" s="166"/>
      <c r="U30" s="160"/>
      <c r="V30" s="160">
        <f>SUM(V31:V38)</f>
        <v>1.02</v>
      </c>
      <c r="W30" s="160"/>
      <c r="X30" s="160"/>
      <c r="AG30" t="s">
        <v>96</v>
      </c>
    </row>
    <row r="31" spans="1:60" outlineLevel="1" x14ac:dyDescent="0.2">
      <c r="A31" s="167">
        <v>12</v>
      </c>
      <c r="B31" s="168" t="s">
        <v>137</v>
      </c>
      <c r="C31" s="183" t="s">
        <v>138</v>
      </c>
      <c r="D31" s="169" t="s">
        <v>121</v>
      </c>
      <c r="E31" s="170">
        <v>1.7070000000000001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 t="s">
        <v>139</v>
      </c>
      <c r="S31" s="172" t="s">
        <v>101</v>
      </c>
      <c r="T31" s="173" t="s">
        <v>101</v>
      </c>
      <c r="U31" s="157">
        <v>9.9000000000000005E-2</v>
      </c>
      <c r="V31" s="157">
        <f>ROUND(E31*U31,2)</f>
        <v>0.17</v>
      </c>
      <c r="W31" s="157"/>
      <c r="X31" s="157" t="s">
        <v>140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141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46" t="s">
        <v>142</v>
      </c>
      <c r="D32" s="247"/>
      <c r="E32" s="247"/>
      <c r="F32" s="247"/>
      <c r="G32" s="24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105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7">
        <v>13</v>
      </c>
      <c r="B33" s="168" t="s">
        <v>143</v>
      </c>
      <c r="C33" s="183" t="s">
        <v>144</v>
      </c>
      <c r="D33" s="169" t="s">
        <v>121</v>
      </c>
      <c r="E33" s="170">
        <v>1.7070000000000001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 t="s">
        <v>145</v>
      </c>
      <c r="S33" s="172" t="s">
        <v>101</v>
      </c>
      <c r="T33" s="173" t="s">
        <v>101</v>
      </c>
      <c r="U33" s="157">
        <v>0.49</v>
      </c>
      <c r="V33" s="157">
        <f>ROUND(E33*U33,2)</f>
        <v>0.84</v>
      </c>
      <c r="W33" s="157"/>
      <c r="X33" s="157" t="s">
        <v>140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48" t="s">
        <v>146</v>
      </c>
      <c r="D34" s="249"/>
      <c r="E34" s="249"/>
      <c r="F34" s="249"/>
      <c r="G34" s="249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147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14</v>
      </c>
      <c r="B35" s="175" t="s">
        <v>148</v>
      </c>
      <c r="C35" s="184" t="s">
        <v>149</v>
      </c>
      <c r="D35" s="176" t="s">
        <v>121</v>
      </c>
      <c r="E35" s="177">
        <v>17.07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 t="s">
        <v>145</v>
      </c>
      <c r="S35" s="179" t="s">
        <v>101</v>
      </c>
      <c r="T35" s="180" t="s">
        <v>101</v>
      </c>
      <c r="U35" s="157">
        <v>0</v>
      </c>
      <c r="V35" s="157">
        <f>ROUND(E35*U35,2)</f>
        <v>0</v>
      </c>
      <c r="W35" s="157"/>
      <c r="X35" s="157" t="s">
        <v>140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141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4">
        <v>15</v>
      </c>
      <c r="B36" s="175" t="s">
        <v>150</v>
      </c>
      <c r="C36" s="184" t="s">
        <v>151</v>
      </c>
      <c r="D36" s="176" t="s">
        <v>121</v>
      </c>
      <c r="E36" s="177">
        <v>1.7070000000000001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 t="s">
        <v>145</v>
      </c>
      <c r="S36" s="179" t="s">
        <v>101</v>
      </c>
      <c r="T36" s="180" t="s">
        <v>101</v>
      </c>
      <c r="U36" s="157">
        <v>0</v>
      </c>
      <c r="V36" s="157">
        <f>ROUND(E36*U36,2)</f>
        <v>0</v>
      </c>
      <c r="W36" s="157"/>
      <c r="X36" s="157" t="s">
        <v>140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7">
        <v>16</v>
      </c>
      <c r="B37" s="168" t="s">
        <v>152</v>
      </c>
      <c r="C37" s="183" t="s">
        <v>153</v>
      </c>
      <c r="D37" s="169" t="s">
        <v>121</v>
      </c>
      <c r="E37" s="170">
        <v>1.7070000000000001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2">
        <v>0</v>
      </c>
      <c r="O37" s="172">
        <f>ROUND(E37*N37,2)</f>
        <v>0</v>
      </c>
      <c r="P37" s="172">
        <v>0</v>
      </c>
      <c r="Q37" s="172">
        <f>ROUND(E37*P37,2)</f>
        <v>0</v>
      </c>
      <c r="R37" s="172" t="s">
        <v>154</v>
      </c>
      <c r="S37" s="172" t="s">
        <v>101</v>
      </c>
      <c r="T37" s="173" t="s">
        <v>101</v>
      </c>
      <c r="U37" s="157">
        <v>6.0000000000000001E-3</v>
      </c>
      <c r="V37" s="157">
        <f>ROUND(E37*U37,2)</f>
        <v>0.01</v>
      </c>
      <c r="W37" s="157"/>
      <c r="X37" s="157" t="s">
        <v>140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141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46" t="s">
        <v>155</v>
      </c>
      <c r="D38" s="247"/>
      <c r="E38" s="247"/>
      <c r="F38" s="247"/>
      <c r="G38" s="24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105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3"/>
      <c r="B39" s="4"/>
      <c r="C39" s="186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15</v>
      </c>
      <c r="AF39">
        <v>21</v>
      </c>
      <c r="AG39" t="s">
        <v>82</v>
      </c>
    </row>
    <row r="40" spans="1:60" x14ac:dyDescent="0.2">
      <c r="A40" s="151"/>
      <c r="B40" s="152" t="s">
        <v>29</v>
      </c>
      <c r="C40" s="187"/>
      <c r="D40" s="153"/>
      <c r="E40" s="154"/>
      <c r="F40" s="154"/>
      <c r="G40" s="181">
        <f>G8+G16+G24+G28+G30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156</v>
      </c>
    </row>
    <row r="41" spans="1:60" x14ac:dyDescent="0.2">
      <c r="C41" s="188"/>
      <c r="D41" s="10"/>
      <c r="AG41" t="s">
        <v>157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2yGuVWgDUEkY4kSlAfFksLVTRG4Y3Jv/RKofbdUdCI8Q6odlVnnaZNM5CmrxKtW92qcUFB/AGZYgAXbfngXBw==" saltValue="d84540h9pJVntgEOcHGRlA==" spinCount="100000" sheet="1"/>
  <mergeCells count="11">
    <mergeCell ref="C12:G12"/>
    <mergeCell ref="A1:G1"/>
    <mergeCell ref="C2:G2"/>
    <mergeCell ref="C3:G3"/>
    <mergeCell ref="C4:G4"/>
    <mergeCell ref="C10:G10"/>
    <mergeCell ref="C22:G22"/>
    <mergeCell ref="C26:G26"/>
    <mergeCell ref="C32:G32"/>
    <mergeCell ref="C34:G34"/>
    <mergeCell ref="C38:G3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35B Spodní stavba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35B Spodní stavba'!Názvy_tisku</vt:lpstr>
      <vt:lpstr>oadresa</vt:lpstr>
      <vt:lpstr>Stavba!Objednatel</vt:lpstr>
      <vt:lpstr>Stavba!Objekt</vt:lpstr>
      <vt:lpstr>'SO 35B Spodní stavba'!Oblast_tisku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Ing. Ondřej Michna</cp:lastModifiedBy>
  <cp:lastPrinted>2019-03-19T12:27:02Z</cp:lastPrinted>
  <dcterms:created xsi:type="dcterms:W3CDTF">2009-04-08T07:15:50Z</dcterms:created>
  <dcterms:modified xsi:type="dcterms:W3CDTF">2020-07-02T11:22:32Z</dcterms:modified>
</cp:coreProperties>
</file>