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139_20 NAB E.ON\ETAPA 3\303 Penny Jeseník\01_US\F_Rozpočtová část\"/>
    </mc:Choice>
  </mc:AlternateContent>
  <xr:revisionPtr revIDLastSave="0" documentId="13_ncr:1_{4C64652B-2F7E-4B06-A599-EBD929EE318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303 A01 Pol" sheetId="12" r:id="rId4"/>
    <sheet name="303 E01 Pol" sheetId="13" r:id="rId5"/>
    <sheet name="303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'303 A01 Pol'!$1:$7</definedName>
    <definedName name="_xlnm.Print_Titles" localSheetId="4">'303 E01 Pol'!$1:$7</definedName>
    <definedName name="_xlnm.Print_Titles" localSheetId="5">'303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'303 A01 Pol'!$A$1:$X$176</definedName>
    <definedName name="_xlnm.Print_Area" localSheetId="4">'303 E01 Pol'!$A$1:$X$155</definedName>
    <definedName name="_xlnm.Print_Area" localSheetId="5">'303 O01 Pol'!$A$1:$X$27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G43" i="1"/>
  <c r="F43" i="1"/>
  <c r="H43" i="1" s="1"/>
  <c r="I43" i="1" s="1"/>
  <c r="G42" i="1"/>
  <c r="F42" i="1"/>
  <c r="G41" i="1"/>
  <c r="F41" i="1"/>
  <c r="G40" i="1"/>
  <c r="F40" i="1"/>
  <c r="G39" i="1"/>
  <c r="F39" i="1"/>
  <c r="G17" i="14"/>
  <c r="BA15" i="14"/>
  <c r="BA12" i="14"/>
  <c r="G8" i="14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K13" i="14"/>
  <c r="V13" i="14"/>
  <c r="G14" i="14"/>
  <c r="M14" i="14" s="1"/>
  <c r="M13" i="14" s="1"/>
  <c r="I14" i="14"/>
  <c r="I13" i="14" s="1"/>
  <c r="K14" i="14"/>
  <c r="O14" i="14"/>
  <c r="O13" i="14" s="1"/>
  <c r="Q14" i="14"/>
  <c r="Q13" i="14" s="1"/>
  <c r="V14" i="14"/>
  <c r="AE17" i="14"/>
  <c r="AF17" i="14"/>
  <c r="G145" i="13"/>
  <c r="G9" i="13"/>
  <c r="M9" i="13" s="1"/>
  <c r="I9" i="13"/>
  <c r="I8" i="13" s="1"/>
  <c r="K9" i="13"/>
  <c r="K8" i="13" s="1"/>
  <c r="O9" i="13"/>
  <c r="O8" i="13" s="1"/>
  <c r="Q9" i="13"/>
  <c r="V9" i="13"/>
  <c r="V8" i="13" s="1"/>
  <c r="G14" i="13"/>
  <c r="I14" i="13"/>
  <c r="K14" i="13"/>
  <c r="M14" i="13"/>
  <c r="O14" i="13"/>
  <c r="Q14" i="13"/>
  <c r="V14" i="13"/>
  <c r="G22" i="13"/>
  <c r="G8" i="13" s="1"/>
  <c r="I22" i="13"/>
  <c r="K22" i="13"/>
  <c r="O22" i="13"/>
  <c r="Q22" i="13"/>
  <c r="V22" i="13"/>
  <c r="G32" i="13"/>
  <c r="M32" i="13" s="1"/>
  <c r="I32" i="13"/>
  <c r="K32" i="13"/>
  <c r="O32" i="13"/>
  <c r="Q32" i="13"/>
  <c r="Q8" i="13" s="1"/>
  <c r="V32" i="13"/>
  <c r="G37" i="13"/>
  <c r="I37" i="13"/>
  <c r="K37" i="13"/>
  <c r="M37" i="13"/>
  <c r="O37" i="13"/>
  <c r="Q37" i="13"/>
  <c r="V37" i="13"/>
  <c r="G53" i="13"/>
  <c r="I53" i="13"/>
  <c r="K53" i="13"/>
  <c r="M53" i="13"/>
  <c r="O53" i="13"/>
  <c r="Q53" i="13"/>
  <c r="V53" i="13"/>
  <c r="G59" i="13"/>
  <c r="M59" i="13" s="1"/>
  <c r="I59" i="13"/>
  <c r="K59" i="13"/>
  <c r="O59" i="13"/>
  <c r="Q59" i="13"/>
  <c r="V59" i="13"/>
  <c r="G64" i="13"/>
  <c r="M64" i="13" s="1"/>
  <c r="I64" i="13"/>
  <c r="K64" i="13"/>
  <c r="O64" i="13"/>
  <c r="Q64" i="13"/>
  <c r="V64" i="13"/>
  <c r="G68" i="13"/>
  <c r="I68" i="13"/>
  <c r="K68" i="13"/>
  <c r="M68" i="13"/>
  <c r="O68" i="13"/>
  <c r="Q68" i="13"/>
  <c r="V68" i="13"/>
  <c r="G79" i="13"/>
  <c r="I79" i="13"/>
  <c r="K79" i="13"/>
  <c r="M79" i="13"/>
  <c r="O79" i="13"/>
  <c r="Q79" i="13"/>
  <c r="V79" i="13"/>
  <c r="G84" i="13"/>
  <c r="M84" i="13" s="1"/>
  <c r="I84" i="13"/>
  <c r="K84" i="13"/>
  <c r="O84" i="13"/>
  <c r="Q84" i="13"/>
  <c r="V84" i="13"/>
  <c r="G89" i="13"/>
  <c r="M89" i="13" s="1"/>
  <c r="I89" i="13"/>
  <c r="K89" i="13"/>
  <c r="O89" i="13"/>
  <c r="Q89" i="13"/>
  <c r="V89" i="13"/>
  <c r="G94" i="13"/>
  <c r="I94" i="13"/>
  <c r="K94" i="13"/>
  <c r="M94" i="13"/>
  <c r="O94" i="13"/>
  <c r="Q94" i="13"/>
  <c r="V94" i="13"/>
  <c r="G97" i="13"/>
  <c r="I97" i="13"/>
  <c r="K97" i="13"/>
  <c r="M97" i="13"/>
  <c r="O97" i="13"/>
  <c r="Q97" i="13"/>
  <c r="V97" i="13"/>
  <c r="G101" i="13"/>
  <c r="O101" i="13"/>
  <c r="G102" i="13"/>
  <c r="M102" i="13" s="1"/>
  <c r="M101" i="13" s="1"/>
  <c r="I102" i="13"/>
  <c r="I101" i="13" s="1"/>
  <c r="K102" i="13"/>
  <c r="K101" i="13" s="1"/>
  <c r="O102" i="13"/>
  <c r="Q102" i="13"/>
  <c r="Q101" i="13" s="1"/>
  <c r="V102" i="13"/>
  <c r="V101" i="13" s="1"/>
  <c r="G106" i="13"/>
  <c r="I106" i="13"/>
  <c r="K106" i="13"/>
  <c r="M106" i="13"/>
  <c r="O106" i="13"/>
  <c r="Q106" i="13"/>
  <c r="V106" i="13"/>
  <c r="G110" i="13"/>
  <c r="K110" i="13"/>
  <c r="V110" i="13"/>
  <c r="G111" i="13"/>
  <c r="M111" i="13" s="1"/>
  <c r="M110" i="13" s="1"/>
  <c r="I111" i="13"/>
  <c r="I110" i="13" s="1"/>
  <c r="K111" i="13"/>
  <c r="O111" i="13"/>
  <c r="O110" i="13" s="1"/>
  <c r="Q111" i="13"/>
  <c r="Q110" i="13" s="1"/>
  <c r="V111" i="13"/>
  <c r="G115" i="13"/>
  <c r="I115" i="13"/>
  <c r="K115" i="13"/>
  <c r="O115" i="13"/>
  <c r="Q115" i="13"/>
  <c r="G116" i="13"/>
  <c r="I116" i="13"/>
  <c r="K116" i="13"/>
  <c r="M116" i="13"/>
  <c r="M115" i="13" s="1"/>
  <c r="O116" i="13"/>
  <c r="Q116" i="13"/>
  <c r="V116" i="13"/>
  <c r="V115" i="13" s="1"/>
  <c r="G118" i="13"/>
  <c r="G117" i="13" s="1"/>
  <c r="I118" i="13"/>
  <c r="I117" i="13" s="1"/>
  <c r="K118" i="13"/>
  <c r="O118" i="13"/>
  <c r="Q118" i="13"/>
  <c r="Q117" i="13" s="1"/>
  <c r="V118" i="13"/>
  <c r="G119" i="13"/>
  <c r="M119" i="13" s="1"/>
  <c r="I119" i="13"/>
  <c r="K119" i="13"/>
  <c r="K117" i="13" s="1"/>
  <c r="O119" i="13"/>
  <c r="Q119" i="13"/>
  <c r="V119" i="13"/>
  <c r="V117" i="13" s="1"/>
  <c r="G120" i="13"/>
  <c r="I120" i="13"/>
  <c r="K120" i="13"/>
  <c r="M120" i="13"/>
  <c r="O120" i="13"/>
  <c r="Q120" i="13"/>
  <c r="V120" i="13"/>
  <c r="G121" i="13"/>
  <c r="I121" i="13"/>
  <c r="K121" i="13"/>
  <c r="M121" i="13"/>
  <c r="O121" i="13"/>
  <c r="Q121" i="13"/>
  <c r="V121" i="13"/>
  <c r="G122" i="13"/>
  <c r="M122" i="13" s="1"/>
  <c r="I122" i="13"/>
  <c r="K122" i="13"/>
  <c r="O122" i="13"/>
  <c r="O117" i="13" s="1"/>
  <c r="Q122" i="13"/>
  <c r="V122" i="13"/>
  <c r="G123" i="13"/>
  <c r="M123" i="13" s="1"/>
  <c r="I123" i="13"/>
  <c r="K123" i="13"/>
  <c r="O123" i="13"/>
  <c r="Q123" i="13"/>
  <c r="V123" i="13"/>
  <c r="G124" i="13"/>
  <c r="I124" i="13"/>
  <c r="K124" i="13"/>
  <c r="M124" i="13"/>
  <c r="O124" i="13"/>
  <c r="Q124" i="13"/>
  <c r="V124" i="13"/>
  <c r="G125" i="13"/>
  <c r="M125" i="13" s="1"/>
  <c r="I125" i="13"/>
  <c r="K125" i="13"/>
  <c r="O125" i="13"/>
  <c r="Q125" i="13"/>
  <c r="V125" i="13"/>
  <c r="G126" i="13"/>
  <c r="M126" i="13" s="1"/>
  <c r="I126" i="13"/>
  <c r="K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I128" i="13"/>
  <c r="K128" i="13"/>
  <c r="M128" i="13"/>
  <c r="O128" i="13"/>
  <c r="Q128" i="13"/>
  <c r="V128" i="13"/>
  <c r="G129" i="13"/>
  <c r="I129" i="13"/>
  <c r="K129" i="13"/>
  <c r="M129" i="13"/>
  <c r="O129" i="13"/>
  <c r="Q129" i="13"/>
  <c r="V129" i="13"/>
  <c r="G130" i="13"/>
  <c r="M130" i="13" s="1"/>
  <c r="I130" i="13"/>
  <c r="K130" i="13"/>
  <c r="O130" i="13"/>
  <c r="Q130" i="13"/>
  <c r="V130" i="13"/>
  <c r="G131" i="13"/>
  <c r="I131" i="13"/>
  <c r="K131" i="13"/>
  <c r="O131" i="13"/>
  <c r="Q131" i="13"/>
  <c r="G132" i="13"/>
  <c r="I132" i="13"/>
  <c r="K132" i="13"/>
  <c r="M132" i="13"/>
  <c r="M131" i="13" s="1"/>
  <c r="O132" i="13"/>
  <c r="Q132" i="13"/>
  <c r="V132" i="13"/>
  <c r="V131" i="13" s="1"/>
  <c r="O139" i="13"/>
  <c r="G140" i="13"/>
  <c r="G139" i="13" s="1"/>
  <c r="I140" i="13"/>
  <c r="I139" i="13" s="1"/>
  <c r="K140" i="13"/>
  <c r="O140" i="13"/>
  <c r="Q140" i="13"/>
  <c r="Q139" i="13" s="1"/>
  <c r="V140" i="13"/>
  <c r="G142" i="13"/>
  <c r="M142" i="13" s="1"/>
  <c r="I142" i="13"/>
  <c r="K142" i="13"/>
  <c r="K139" i="13" s="1"/>
  <c r="O142" i="13"/>
  <c r="Q142" i="13"/>
  <c r="V142" i="13"/>
  <c r="V139" i="13" s="1"/>
  <c r="G143" i="13"/>
  <c r="I143" i="13"/>
  <c r="K143" i="13"/>
  <c r="M143" i="13"/>
  <c r="O143" i="13"/>
  <c r="Q143" i="13"/>
  <c r="V143" i="13"/>
  <c r="AE145" i="13"/>
  <c r="G166" i="12"/>
  <c r="BA153" i="12"/>
  <c r="BA129" i="12"/>
  <c r="G9" i="12"/>
  <c r="G8" i="12" s="1"/>
  <c r="I9" i="12"/>
  <c r="I8" i="12" s="1"/>
  <c r="K9" i="12"/>
  <c r="K8" i="12" s="1"/>
  <c r="O9" i="12"/>
  <c r="O8" i="12" s="1"/>
  <c r="Q9" i="12"/>
  <c r="V9" i="12"/>
  <c r="V8" i="12" s="1"/>
  <c r="G17" i="12"/>
  <c r="I17" i="12"/>
  <c r="K17" i="12"/>
  <c r="M17" i="12"/>
  <c r="O17" i="12"/>
  <c r="Q17" i="12"/>
  <c r="V17" i="12"/>
  <c r="G21" i="12"/>
  <c r="M21" i="12" s="1"/>
  <c r="I21" i="12"/>
  <c r="K21" i="12"/>
  <c r="O21" i="12"/>
  <c r="Q21" i="12"/>
  <c r="V21" i="12"/>
  <c r="G25" i="12"/>
  <c r="I25" i="12"/>
  <c r="K25" i="12"/>
  <c r="M25" i="12"/>
  <c r="O25" i="12"/>
  <c r="Q25" i="12"/>
  <c r="V25" i="12"/>
  <c r="G33" i="12"/>
  <c r="M33" i="12" s="1"/>
  <c r="I33" i="12"/>
  <c r="K33" i="12"/>
  <c r="O33" i="12"/>
  <c r="Q33" i="12"/>
  <c r="V33" i="12"/>
  <c r="G37" i="12"/>
  <c r="I37" i="12"/>
  <c r="K37" i="12"/>
  <c r="M37" i="12"/>
  <c r="O37" i="12"/>
  <c r="Q37" i="12"/>
  <c r="V37" i="12"/>
  <c r="G42" i="12"/>
  <c r="I42" i="12"/>
  <c r="K42" i="12"/>
  <c r="M42" i="12"/>
  <c r="O42" i="12"/>
  <c r="Q42" i="12"/>
  <c r="V42" i="12"/>
  <c r="G46" i="12"/>
  <c r="I46" i="12"/>
  <c r="K46" i="12"/>
  <c r="M46" i="12"/>
  <c r="O46" i="12"/>
  <c r="Q46" i="12"/>
  <c r="Q8" i="12" s="1"/>
  <c r="V46" i="12"/>
  <c r="G55" i="12"/>
  <c r="M55" i="12" s="1"/>
  <c r="I55" i="12"/>
  <c r="K55" i="12"/>
  <c r="O55" i="12"/>
  <c r="Q55" i="12"/>
  <c r="V55" i="12"/>
  <c r="G64" i="12"/>
  <c r="I64" i="12"/>
  <c r="K64" i="12"/>
  <c r="M64" i="12"/>
  <c r="O64" i="12"/>
  <c r="Q64" i="12"/>
  <c r="V64" i="12"/>
  <c r="G73" i="12"/>
  <c r="M73" i="12" s="1"/>
  <c r="I73" i="12"/>
  <c r="K73" i="12"/>
  <c r="O73" i="12"/>
  <c r="Q73" i="12"/>
  <c r="V73" i="12"/>
  <c r="G82" i="12"/>
  <c r="I82" i="12"/>
  <c r="G83" i="12"/>
  <c r="M83" i="12" s="1"/>
  <c r="I83" i="12"/>
  <c r="K83" i="12"/>
  <c r="K82" i="12" s="1"/>
  <c r="O83" i="12"/>
  <c r="O82" i="12" s="1"/>
  <c r="Q83" i="12"/>
  <c r="Q82" i="12" s="1"/>
  <c r="V83" i="12"/>
  <c r="V82" i="12" s="1"/>
  <c r="G86" i="12"/>
  <c r="I86" i="12"/>
  <c r="K86" i="12"/>
  <c r="M86" i="12"/>
  <c r="O86" i="12"/>
  <c r="Q86" i="12"/>
  <c r="V86" i="12"/>
  <c r="G91" i="12"/>
  <c r="I91" i="12"/>
  <c r="K91" i="12"/>
  <c r="M91" i="12"/>
  <c r="O91" i="12"/>
  <c r="Q91" i="12"/>
  <c r="V91" i="12"/>
  <c r="G95" i="12"/>
  <c r="I95" i="12"/>
  <c r="K95" i="12"/>
  <c r="M95" i="12"/>
  <c r="O95" i="12"/>
  <c r="Q95" i="12"/>
  <c r="V95" i="12"/>
  <c r="G100" i="12"/>
  <c r="M100" i="12" s="1"/>
  <c r="I100" i="12"/>
  <c r="K100" i="12"/>
  <c r="O100" i="12"/>
  <c r="Q100" i="12"/>
  <c r="V100" i="12"/>
  <c r="Q105" i="12"/>
  <c r="V105" i="12"/>
  <c r="G106" i="12"/>
  <c r="G105" i="12" s="1"/>
  <c r="I106" i="12"/>
  <c r="I105" i="12" s="1"/>
  <c r="K106" i="12"/>
  <c r="K105" i="12" s="1"/>
  <c r="O106" i="12"/>
  <c r="O105" i="12" s="1"/>
  <c r="Q106" i="12"/>
  <c r="V106" i="12"/>
  <c r="G112" i="12"/>
  <c r="M112" i="12" s="1"/>
  <c r="I112" i="12"/>
  <c r="K112" i="12"/>
  <c r="O112" i="12"/>
  <c r="Q112" i="12"/>
  <c r="V112" i="12"/>
  <c r="G118" i="12"/>
  <c r="M118" i="12" s="1"/>
  <c r="I118" i="12"/>
  <c r="K118" i="12"/>
  <c r="O118" i="12"/>
  <c r="Q118" i="12"/>
  <c r="V118" i="12"/>
  <c r="G124" i="12"/>
  <c r="I124" i="12"/>
  <c r="K124" i="12"/>
  <c r="M124" i="12"/>
  <c r="O124" i="12"/>
  <c r="Q124" i="12"/>
  <c r="V124" i="12"/>
  <c r="G128" i="12"/>
  <c r="I128" i="12"/>
  <c r="K128" i="12"/>
  <c r="M128" i="12"/>
  <c r="O128" i="12"/>
  <c r="Q128" i="12"/>
  <c r="V128" i="12"/>
  <c r="Q133" i="12"/>
  <c r="G134" i="12"/>
  <c r="M134" i="12" s="1"/>
  <c r="I134" i="12"/>
  <c r="I133" i="12" s="1"/>
  <c r="K134" i="12"/>
  <c r="K133" i="12" s="1"/>
  <c r="O134" i="12"/>
  <c r="Q134" i="12"/>
  <c r="V134" i="12"/>
  <c r="V133" i="12" s="1"/>
  <c r="G139" i="12"/>
  <c r="G133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I147" i="12"/>
  <c r="K147" i="12"/>
  <c r="M147" i="12"/>
  <c r="O147" i="12"/>
  <c r="Q147" i="12"/>
  <c r="V147" i="12"/>
  <c r="G149" i="12"/>
  <c r="I149" i="12"/>
  <c r="K149" i="12"/>
  <c r="M149" i="12"/>
  <c r="O149" i="12"/>
  <c r="O133" i="12" s="1"/>
  <c r="Q149" i="12"/>
  <c r="V149" i="12"/>
  <c r="G151" i="12"/>
  <c r="O151" i="12"/>
  <c r="Q151" i="12"/>
  <c r="G152" i="12"/>
  <c r="M152" i="12" s="1"/>
  <c r="M151" i="12" s="1"/>
  <c r="I152" i="12"/>
  <c r="I151" i="12" s="1"/>
  <c r="K152" i="12"/>
  <c r="K151" i="12" s="1"/>
  <c r="O152" i="12"/>
  <c r="Q152" i="12"/>
  <c r="V152" i="12"/>
  <c r="V151" i="12" s="1"/>
  <c r="K158" i="12"/>
  <c r="Q158" i="12"/>
  <c r="V158" i="12"/>
  <c r="G159" i="12"/>
  <c r="G158" i="12" s="1"/>
  <c r="I159" i="12"/>
  <c r="I158" i="12" s="1"/>
  <c r="K159" i="12"/>
  <c r="O159" i="12"/>
  <c r="O158" i="12" s="1"/>
  <c r="Q159" i="12"/>
  <c r="V159" i="12"/>
  <c r="G160" i="12"/>
  <c r="I160" i="12"/>
  <c r="G161" i="12"/>
  <c r="M161" i="12" s="1"/>
  <c r="M160" i="12" s="1"/>
  <c r="I161" i="12"/>
  <c r="K161" i="12"/>
  <c r="K160" i="12" s="1"/>
  <c r="O161" i="12"/>
  <c r="Q161" i="12"/>
  <c r="Q160" i="12" s="1"/>
  <c r="V161" i="12"/>
  <c r="V160" i="12" s="1"/>
  <c r="G163" i="12"/>
  <c r="I163" i="12"/>
  <c r="K163" i="12"/>
  <c r="M163" i="12"/>
  <c r="O163" i="12"/>
  <c r="O160" i="12" s="1"/>
  <c r="Q163" i="12"/>
  <c r="V163" i="12"/>
  <c r="G164" i="12"/>
  <c r="I164" i="12"/>
  <c r="K164" i="12"/>
  <c r="M164" i="12"/>
  <c r="O164" i="12"/>
  <c r="Q164" i="12"/>
  <c r="V164" i="12"/>
  <c r="AE166" i="12"/>
  <c r="I20" i="1"/>
  <c r="I19" i="1"/>
  <c r="I18" i="1"/>
  <c r="I17" i="1"/>
  <c r="I16" i="1"/>
  <c r="AZ57" i="1"/>
  <c r="AZ56" i="1"/>
  <c r="AZ55" i="1"/>
  <c r="AZ54" i="1"/>
  <c r="AZ52" i="1"/>
  <c r="AZ50" i="1"/>
  <c r="AZ49" i="1"/>
  <c r="AZ48" i="1"/>
  <c r="AZ47" i="1"/>
  <c r="F44" i="1"/>
  <c r="G44" i="1"/>
  <c r="G25" i="1" s="1"/>
  <c r="A25" i="1" s="1"/>
  <c r="H42" i="1"/>
  <c r="I42" i="1" s="1"/>
  <c r="H41" i="1"/>
  <c r="I41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I76" i="1" l="1"/>
  <c r="J75" i="1" s="1"/>
  <c r="H40" i="1"/>
  <c r="I40" i="1" s="1"/>
  <c r="A26" i="1"/>
  <c r="G26" i="1"/>
  <c r="G28" i="1"/>
  <c r="G23" i="1"/>
  <c r="AF145" i="13"/>
  <c r="M118" i="13"/>
  <c r="M117" i="13" s="1"/>
  <c r="M140" i="13"/>
  <c r="M139" i="13" s="1"/>
  <c r="M22" i="13"/>
  <c r="M8" i="13" s="1"/>
  <c r="M82" i="12"/>
  <c r="M9" i="12"/>
  <c r="M8" i="12" s="1"/>
  <c r="AF166" i="12"/>
  <c r="M139" i="12"/>
  <c r="M133" i="12" s="1"/>
  <c r="M159" i="12"/>
  <c r="M158" i="12" s="1"/>
  <c r="M106" i="12"/>
  <c r="M105" i="12" s="1"/>
  <c r="I21" i="1"/>
  <c r="I39" i="1"/>
  <c r="I44" i="1" s="1"/>
  <c r="J66" i="1" l="1"/>
  <c r="J72" i="1"/>
  <c r="J73" i="1"/>
  <c r="J65" i="1"/>
  <c r="J71" i="1"/>
  <c r="J74" i="1"/>
  <c r="J67" i="1"/>
  <c r="J64" i="1"/>
  <c r="J63" i="1"/>
  <c r="J69" i="1"/>
  <c r="J70" i="1"/>
  <c r="J68" i="1"/>
  <c r="A23" i="1"/>
  <c r="J41" i="1"/>
  <c r="J43" i="1"/>
  <c r="J40" i="1"/>
  <c r="J42" i="1"/>
  <c r="J39" i="1"/>
  <c r="J44" i="1" s="1"/>
  <c r="J76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DCE74B43-C139-4B32-9592-5BB1E3B6C0A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D4102EC-A496-4F7C-ACB6-DC0FF1BF836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69155410-0739-4FF1-967A-8307E107295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CA8ECD1-BC92-482B-ADEA-2A308160B2B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44CD2797-F6E4-4480-94E4-D575E9F2209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CCC8F0-AA7E-42DD-ABF3-66F39D9D04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<sst xmlns="http://schemas.openxmlformats.org/spreadsheetml/2006/main" count="1255" uniqueCount="371">
  <si>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</si>
  <si>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</si>
  <si>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</si>
  <si>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</si>
  <si>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</si>
  <si>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</si>
  <si>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</si>
  <si>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</si>
  <si>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</si>
  <si>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</si>
  <si>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</si>
  <si>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</si>
  <si>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</si>
  <si>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</si>
  <si>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</si>
  <si>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</si>
  <si>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</si>
  <si>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</si>
  <si>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</si>
  <si>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</si>
  <si>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</si>
  <si>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</si>
  <si>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</si>
  <si>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</si>
  <si>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</si>
  <si>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</si>
  <si>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</si>
  <si>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</si>
  <si>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</si>
  <si>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</si>
  <si>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</si>
  <si>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</si>
  <si>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</si>
  <si>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</si>
  <si>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</si>
  <si>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</si>
  <si>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</si>
  <si>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</si>
  <si>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</si>
  <si>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</si>
  <si>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</si>
  <si>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</si>
  <si>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</si>
  <si>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Stavba</t>
  </si>
  <si>
    <t>303</t>
  </si>
  <si>
    <t>Penny Jeseník</t>
  </si>
  <si>
    <t>A01</t>
  </si>
  <si>
    <t>Stavební část</t>
  </si>
  <si>
    <t>E01</t>
  </si>
  <si>
    <t>Elektroinstalace</t>
  </si>
  <si>
    <t>O01</t>
  </si>
  <si>
    <t>Ostatní a vedlejší náklady</t>
  </si>
  <si>
    <t>Celkem za stavbu</t>
  </si>
  <si>
    <t>CZK</t>
  </si>
  <si>
    <t>#POPR</t>
  </si>
  <si>
    <t>Popis rozpočtu: A01 - Stavební část</t>
  </si>
  <si>
    <t>Podkladem pro položkový rozpočet a soupis prací dodávek a služeb je dokumentace nižšího stupně</t>
  </si>
  <si>
    <t>-&gt; dokumentace pro vydání územního souhlasu v rozsahu dle vyhlášky č. 499/2006 Sb. Soupis neodpovídá vyhlášce č. 169/2016 Sb.</t>
  </si>
  <si>
    <t>Z toho důvodu je soupis prací, dodávek a služeb pouze orientační a slouží pouze pro výběr zhotovitele.</t>
  </si>
  <si>
    <t>Neslouží pro účely čerpání dle zjišťovacích protokolů nebo k fakturaci.</t>
  </si>
  <si>
    <t>Specifikace materiálu v rozpočtu není závazná a je uvedena jako příklad. Muže být použit jiný výrobce pokud budou splněny parametry konstukce.</t>
  </si>
  <si>
    <t>Položky označené D+M (dodávka + montáž) se oceňují včetně přesunu hmot. Ostatní vlastní položky jsou založeny na cenové soustavě RTS.</t>
  </si>
  <si>
    <t>Veškeré prvky a konstrukce se oceňují jako kompletní, včetně detailů, pomocných prací (vysekání drážek, doklínkování, vysekání kapes, lože apod.).</t>
  </si>
  <si>
    <t>V případě rozdílu oproti projektové dokumentaci je PD nadřazena položkovému rozpočtu.</t>
  </si>
  <si>
    <t>Jakýkoliv rozpor mezi PD a soupisem prací, dodávek a služeb je nutné na základě důsledné kontroly zhotovitelem neprodleně oznámit.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</si>
  <si>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</si>
  <si>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</si>
  <si>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</si>
  <si>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</si>
  <si>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</si>
  <si>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</si>
  <si>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</si>
  <si>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</si>
  <si>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</si>
  <si>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</si>
  <si>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</si>
  <si>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</si>
  <si>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</si>
  <si>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</si>
  <si>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</si>
  <si>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</si>
  <si>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VN</t>
  </si>
  <si>
    <t>D96</t>
  </si>
  <si>
    <t>Přesuny suti a vybouraných hmot</t>
  </si>
  <si>
    <t>M21</t>
  </si>
  <si>
    <t>Elektromontáže</t>
  </si>
  <si>
    <t>M46</t>
  </si>
  <si>
    <t>Zemní práce při montážích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</si>
  <si>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</si>
  <si>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</si>
  <si>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</si>
  <si>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</si>
  <si>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</si>
  <si>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</si>
  <si>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</si>
  <si>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</si>
  <si>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</si>
  <si>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</si>
  <si>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</si>
  <si>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</si>
  <si>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</si>
  <si>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</si>
  <si>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</si>
  <si>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</si>
  <si>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</si>
  <si>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</si>
  <si>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</si>
  <si>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</si>
  <si>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</si>
  <si>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</si>
  <si>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</si>
  <si>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</si>
  <si>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</si>
  <si>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</si>
  <si>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</si>
  <si>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</si>
  <si>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</si>
  <si>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</si>
  <si>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tř. 3</t>
  </si>
  <si>
    <t>m3</t>
  </si>
  <si>
    <t>RTS 21/ II</t>
  </si>
  <si>
    <t>Práce</t>
  </si>
  <si>
    <t>POL1_1</t>
  </si>
  <si>
    <t xml:space="preserve">Výkop od rozebrané komunikace : </t>
  </si>
  <si>
    <t>VV</t>
  </si>
  <si>
    <t>základ stanice : (0,63*1,0*1,0)</t>
  </si>
  <si>
    <t>svahování : 4*(0,15*0,53)*1,2</t>
  </si>
  <si>
    <t>zemění pod stanicí : (1,3*1,3*0,1)</t>
  </si>
  <si>
    <t>základ pro značku : 0,3*0,3*0,5</t>
  </si>
  <si>
    <t>sloupek *4 : 0,2*0,2*0,72*4</t>
  </si>
  <si>
    <t>Mezisoučet</t>
  </si>
  <si>
    <t>162301101R00</t>
  </si>
  <si>
    <t>Vodorovné přemístění výkopku z hor.1-4 do 500 m</t>
  </si>
  <si>
    <t xml:space="preserve">Výkop -&gt; mezideponie : </t>
  </si>
  <si>
    <t>Odkaz na mn. položky pořadí 1 : 1,34080</t>
  </si>
  <si>
    <t>167101102R00</t>
  </si>
  <si>
    <t>Nakládání výkopku z hor.1-4 v množství nad 100 m3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</si>
  <si>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</si>
  <si>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</si>
  <si>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</si>
  <si>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</si>
  <si>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 xml:space="preserve">Kamenivo : </t>
  </si>
  <si>
    <t xml:space="preserve">Zásyp zeminou : </t>
  </si>
  <si>
    <t>162701105R00</t>
  </si>
  <si>
    <t>Vodorovné přemístění výkopku z hor.1-4 do 10000 m</t>
  </si>
  <si>
    <t xml:space="preserve">výkop -&gt; mezideponie : </t>
  </si>
  <si>
    <t>162701109R00</t>
  </si>
  <si>
    <t>Příplatek k vod. přemístění hor.1-4 za další 1 km</t>
  </si>
  <si>
    <t xml:space="preserve">Mezideponie -&gt; odvoz : </t>
  </si>
  <si>
    <t>Odkaz na mn. položky pořadí 5 : 1,34080</t>
  </si>
  <si>
    <t>Koeficient 10 km: 9</t>
  </si>
  <si>
    <t>199000002R00</t>
  </si>
  <si>
    <t>Poplatek za skládku horniny 1- 4</t>
  </si>
  <si>
    <t>583317004R</t>
  </si>
  <si>
    <t>Kamenivo těžené frakce  0/32</t>
  </si>
  <si>
    <t>t</t>
  </si>
  <si>
    <t>SPCM</t>
  </si>
  <si>
    <t>Specifikace</t>
  </si>
  <si>
    <t>POL3_</t>
  </si>
  <si>
    <t>Začátek provozního součtu</t>
  </si>
  <si>
    <t xml:space="preserve">  Kamenivo : </t>
  </si>
  <si>
    <t xml:space="preserve">  zemění pod stanicí : (1,3*1,3*0,1)</t>
  </si>
  <si>
    <t xml:space="preserve">  Mezisoučet</t>
  </si>
  <si>
    <t>Konec provozního součtu</t>
  </si>
  <si>
    <t>0,169*1800*0,001</t>
  </si>
  <si>
    <t>Koeficient ztratné: 0,1</t>
  </si>
  <si>
    <t>113106231R00</t>
  </si>
  <si>
    <t>Rozebrání dlažeb ze zámkové dlažby v kamenivu</t>
  </si>
  <si>
    <t>m2</t>
  </si>
  <si>
    <t>POL1_</t>
  </si>
  <si>
    <t xml:space="preserve">Pro výkop NS : </t>
  </si>
  <si>
    <t>(1,0*1,0)*1,2</t>
  </si>
  <si>
    <t xml:space="preserve">ochranný sloupek : </t>
  </si>
  <si>
    <t>4* : (0,2*0,2)*4</t>
  </si>
  <si>
    <t xml:space="preserve">značka : </t>
  </si>
  <si>
    <t>0,3*0,3</t>
  </si>
  <si>
    <t>Koeficient návaznosti, okraje: 0,1</t>
  </si>
  <si>
    <t>113107415R00</t>
  </si>
  <si>
    <t>Odstranění podkladu nad 50 m2,kam.těžené tl.15 cm</t>
  </si>
  <si>
    <t>113153111R00</t>
  </si>
  <si>
    <t>Odstranění podkladu ze štěrkopísku stabil.cementem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</si>
  <si>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</si>
  <si>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</si>
  <si>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</si>
  <si>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</si>
  <si>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</si>
  <si>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</si>
  <si>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 xml:space="preserve">beton : </t>
  </si>
  <si>
    <t>základ NS : 0,8*1,0*1,0</t>
  </si>
  <si>
    <t>Koeficient základ značky bez bednění: 0,1</t>
  </si>
  <si>
    <t>275351215R00</t>
  </si>
  <si>
    <t>Bednění stěn základových patek - zřízení</t>
  </si>
  <si>
    <t xml:space="preserve">zřízení : </t>
  </si>
  <si>
    <t>základ NS : (1,0*4)*0,8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</si>
  <si>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</si>
  <si>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</si>
  <si>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</si>
  <si>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</si>
  <si>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14 : 3,20000</t>
  </si>
  <si>
    <t>275313611R00</t>
  </si>
  <si>
    <t>Beton základových patek prostý C 16/20</t>
  </si>
  <si>
    <t>1*základ pro značku : 0,3*0,3*0,5</t>
  </si>
  <si>
    <t>4* sloupky : 0,2*0,2*0,72*4</t>
  </si>
  <si>
    <t>Koeficient základ značky bez bednění: 0,2</t>
  </si>
  <si>
    <t>596215021R00</t>
  </si>
  <si>
    <t>Kladení zámkové dlažby tl. 6 cm do drtě tl. 4 cm</t>
  </si>
  <si>
    <t xml:space="preserve">Zpětné kladení po výkopu : </t>
  </si>
  <si>
    <t>základ stanice : 4*1,0*0,2</t>
  </si>
  <si>
    <t>základ pro značku : 0,3*0,3</t>
  </si>
  <si>
    <t>sloupek *4 : 0,2*0,2*4</t>
  </si>
  <si>
    <t>564851111R00</t>
  </si>
  <si>
    <t>Podklad ze štěrkodrti po zhutnění tloušťky 15 cm</t>
  </si>
  <si>
    <t>596291111R00</t>
  </si>
  <si>
    <t>Řezání zámkové dlažby tl. 60 mm</t>
  </si>
  <si>
    <t>m</t>
  </si>
  <si>
    <t>základ stanice : 4*1,0</t>
  </si>
  <si>
    <t>základ pro značku : 0,3*4</t>
  </si>
  <si>
    <t>sloupek *4 : 0,2*4</t>
  </si>
  <si>
    <t>56400RX02</t>
  </si>
  <si>
    <t>D+M: Ochranný sloupek průměr 76mm, výška sloupku 800mm (dle PD)</t>
  </si>
  <si>
    <t>Vlastní</t>
  </si>
  <si>
    <t>Indiv</t>
  </si>
  <si>
    <t xml:space="preserve">pozn. č. 7 : </t>
  </si>
  <si>
    <t>4</t>
  </si>
  <si>
    <t>56400RX</t>
  </si>
  <si>
    <t>D+M: Parkovací doraz - car stop (dle PD)</t>
  </si>
  <si>
    <t>Parkovací retardér, opatření proti poškození nabíjecí stanice automobilem, dodávka včetně kotvících prvků, reflexní povrchová úprava žlutočerná.</t>
  </si>
  <si>
    <t xml:space="preserve">pozn. č. 6 : </t>
  </si>
  <si>
    <t>2*2</t>
  </si>
  <si>
    <t>915711000x04</t>
  </si>
  <si>
    <t>D+M: vodorovné značení (dle PD)</t>
  </si>
  <si>
    <t>soubor</t>
  </si>
  <si>
    <t>VODOROVNÉ DOPRAVNÍ ZNAČENÍ,  NÁSTŘIK BARVOU - BÍLÁ</t>
  </si>
  <si>
    <t xml:space="preserve">poznámka č. 4 : </t>
  </si>
  <si>
    <t>914001121RT6</t>
  </si>
  <si>
    <t>Osaz.svislé dopr.značky a sloupku, Al patky</t>
  </si>
  <si>
    <t>Nová značka : 1</t>
  </si>
  <si>
    <t>404459504R</t>
  </si>
  <si>
    <t>Sloupek Fe pr.60 pozinkovaný, l= 3500 mm</t>
  </si>
  <si>
    <t>POL3_1</t>
  </si>
  <si>
    <t>404459518R</t>
  </si>
  <si>
    <t>Patka kotevní kompletní AP 70/4 čtyřkotevní</t>
  </si>
  <si>
    <t>914001125R00</t>
  </si>
  <si>
    <t>Osazení svislé dopr.značky na sloupek nebo konzolu</t>
  </si>
  <si>
    <t>Nová značka : 2</t>
  </si>
  <si>
    <t>40445139.AR</t>
  </si>
  <si>
    <t>Značka dopr info IJ 4c-15, 500/700 fól1, EG 7 letá</t>
  </si>
  <si>
    <t>40445159.AR</t>
  </si>
  <si>
    <t>Značka dopr dodat E 8d-e 500/150 fól 1, EG 7 letá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</si>
  <si>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</si>
  <si>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</si>
  <si>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</si>
  <si>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 xml:space="preserve">v ploše parkovacího stání : </t>
  </si>
  <si>
    <t>4,8*(5,0+1,6+0,15)</t>
  </si>
  <si>
    <t>Koeficient návaznosti, okraje: 0,2</t>
  </si>
  <si>
    <t>998223011R00</t>
  </si>
  <si>
    <t>Přesun hmot, pozemní komunikace, kryt dlážděný</t>
  </si>
  <si>
    <t>Přesun hmot</t>
  </si>
  <si>
    <t>POL7_</t>
  </si>
  <si>
    <t>979081111RT2</t>
  </si>
  <si>
    <t>Odvoz suti a vybour. hmot na skládku do 1 km kontejnerem 4 t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</si>
  <si>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</si>
  <si>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</si>
  <si>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</si>
  <si>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</si>
  <si>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</si>
  <si>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979999999R00</t>
  </si>
  <si>
    <t>Poplatek za skládku 10 % příměsí</t>
  </si>
  <si>
    <t>SUM</t>
  </si>
  <si>
    <t>Poznámky uchazeče k zadání</t>
  </si>
  <si>
    <t>POPUZIV</t>
  </si>
  <si>
    <t>END</t>
  </si>
  <si>
    <t>121101100R00</t>
  </si>
  <si>
    <t>Sejmutí ornice, pl. do 400 m2, přemístění do 50 m</t>
  </si>
  <si>
    <t xml:space="preserve">Trasa v zemině : </t>
  </si>
  <si>
    <t xml:space="preserve">1,5 : </t>
  </si>
  <si>
    <t>1,5*0,35*0,1</t>
  </si>
  <si>
    <t>131201110R00</t>
  </si>
  <si>
    <t>Hloubení nezapaž. jam hor.3 do 50 m3</t>
  </si>
  <si>
    <t>1,5*0,35*0,7</t>
  </si>
  <si>
    <t xml:space="preserve">trasa v komunikaci : </t>
  </si>
  <si>
    <t xml:space="preserve">3,8 : </t>
  </si>
  <si>
    <t>3,8*0,35*1,0</t>
  </si>
  <si>
    <t>Odkaz na mn. položky pořadí 2 : 1,69750</t>
  </si>
  <si>
    <t>Odkaz na mn. položky pořadí 1 : 0,05250</t>
  </si>
  <si>
    <t xml:space="preserve">Mezideponie -&gt; zásyp : </t>
  </si>
  <si>
    <t>Odkaz na mn. položky pořadí 5 : 1,69750</t>
  </si>
  <si>
    <t xml:space="preserve">- odvoz : </t>
  </si>
  <si>
    <t>Odkaz na mn. položky pořadí 6 : 0,46375*-1</t>
  </si>
  <si>
    <t xml:space="preserve">Zemina : </t>
  </si>
  <si>
    <t>1,5*0,35*(0,7-0,25)</t>
  </si>
  <si>
    <t>3,8*0,35*(1,0-0,25)</t>
  </si>
  <si>
    <t/>
  </si>
  <si>
    <t xml:space="preserve">Kamenivo/písek : </t>
  </si>
  <si>
    <t xml:space="preserve">tl. 250mm : </t>
  </si>
  <si>
    <t xml:space="preserve">3,8+1,5 : </t>
  </si>
  <si>
    <t>0,35*0,25*(3,8+1,5)</t>
  </si>
  <si>
    <t>Odkaz na mn. položky pořadí 6 : 0,46375</t>
  </si>
  <si>
    <t>Kamenivo těžené frakce  0/32 B Jihomor. kraj</t>
  </si>
  <si>
    <t xml:space="preserve">  Kamenivo/písek : </t>
  </si>
  <si>
    <t xml:space="preserve">  tl. 250mm : </t>
  </si>
  <si>
    <t xml:space="preserve">  3,8+1,5 : </t>
  </si>
  <si>
    <t xml:space="preserve">  0,35*0,25*(3,8+1,5)</t>
  </si>
  <si>
    <t>0,46375*1800*0,001</t>
  </si>
  <si>
    <t xml:space="preserve">délka v dlažbě = 3,8 m : </t>
  </si>
  <si>
    <t xml:space="preserve">šířka 0,5m : </t>
  </si>
  <si>
    <t>3,8*0,5</t>
  </si>
  <si>
    <t>3,8*0,5*0,05</t>
  </si>
  <si>
    <t>181301101R00</t>
  </si>
  <si>
    <t>Rozprostření ornice, rovina, tl. do 10 cm do 500m2</t>
  </si>
  <si>
    <t xml:space="preserve">Zapravení výkopu : </t>
  </si>
  <si>
    <t>Odkaz na mn. položky pořadí 1 : 0,05250*10</t>
  </si>
  <si>
    <t>180407111R0x</t>
  </si>
  <si>
    <t>Zatravnění plochy po dokončení prací včetně dodávky travního semena</t>
  </si>
  <si>
    <t>ohumusování, úprava pláně, dodávka travního semene</t>
  </si>
  <si>
    <t>Odkaz na mn. položky pořadí 13 : 0,52500</t>
  </si>
  <si>
    <t>Odkaz na mn. položky pořadí 10 : 1,90000</t>
  </si>
  <si>
    <t>979054441R00</t>
  </si>
  <si>
    <t>Očištění vybour. dlaždic s výplní kamen. těženým</t>
  </si>
  <si>
    <t>Přesun hmot, pozemní komunikace</t>
  </si>
  <si>
    <t>M21000000x01</t>
  </si>
  <si>
    <t>Kabel CYKY 4x70 mm, včetně dodávky a montáže</t>
  </si>
  <si>
    <t>POL1_9</t>
  </si>
  <si>
    <t>M21000000x02</t>
  </si>
  <si>
    <t>Kabel CYKY 5x70 mm, včetně dodávky a montáže</t>
  </si>
  <si>
    <t>M21000000x03</t>
  </si>
  <si>
    <t>Ukončení a zapojení vodiče ve svorce</t>
  </si>
  <si>
    <t>ks</t>
  </si>
  <si>
    <t>M21000000x04</t>
  </si>
  <si>
    <t>Vystrojený elměr. rozváděč, nepřímé měření, jištění 125 A, ČEZ, MTP 125/5, 0,5S</t>
  </si>
  <si>
    <t>POL3_0</t>
  </si>
  <si>
    <t>M21000000x05</t>
  </si>
  <si>
    <t>PVC chránička prům. 110 mm, včetně montáže</t>
  </si>
  <si>
    <t>M21000000x06</t>
  </si>
  <si>
    <t>FeZn 30x4, včetně montáže</t>
  </si>
  <si>
    <t>M21000000x07</t>
  </si>
  <si>
    <t>FeZn 10 (0,62 kg/m), včetně montáže</t>
  </si>
  <si>
    <t>M21000000x08</t>
  </si>
  <si>
    <t>Spojovací svorka pásek-drát, včetně montáže</t>
  </si>
  <si>
    <t>M21000000x09</t>
  </si>
  <si>
    <t>Gumo-asfaltový sprej</t>
  </si>
  <si>
    <t>M21000000x10</t>
  </si>
  <si>
    <t>Revize</t>
  </si>
  <si>
    <t>kpl</t>
  </si>
  <si>
    <t>M21000000x11</t>
  </si>
  <si>
    <t>Úklid</t>
  </si>
  <si>
    <t>M21000000x12</t>
  </si>
  <si>
    <t>Podružný elektroinstalační materiál</t>
  </si>
  <si>
    <t>M21000000x13</t>
  </si>
  <si>
    <t>Mimostaveništní doprava, přesun hmot a PPV</t>
  </si>
  <si>
    <t>460490012RT1</t>
  </si>
  <si>
    <t>Fólie výstražná z PVC, šířka 33 cm dodávka + montáž</t>
  </si>
  <si>
    <t xml:space="preserve">Trasa v komunikaci : </t>
  </si>
  <si>
    <t>3,8</t>
  </si>
  <si>
    <t>1,5</t>
  </si>
  <si>
    <t>Koeficient reserva: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</si>
  <si>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</si>
  <si>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</si>
  <si>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</si>
  <si>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</si>
  <si>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</si>
  <si>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</si>
  <si>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</si>
  <si>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</si>
  <si>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</si>
  <si>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</si>
  <si>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</si>
  <si>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</si>
  <si>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</si>
  <si>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139_20</t>
  </si>
  <si>
    <t>Nabíjecí stanice - Penny Jeseník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</si>
</sst>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9"/>
  <sheetViews>
    <sheetView showGridLines="0" tabSelected="1" topLeftCell="B1" zoomScaleNormal="100" zoomScaleSheetLayoutView="75" workbookViewId="0">
      <selection activeCell="K2" sqref="K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36" customHeight="1" x14ac:dyDescent="0.2">
      <c r="A2" s="2"/>
      <c r="B2" s="76" t="s">
        <v>24</v>
      </c>
      <c r="C2" s="77"/>
      <c r="D2" s="78" t="s">
        <v>369</v>
      </c>
      <c r="E2" s="245" t="s">
        <v>370</v>
      </c>
      <c r="F2" s="246"/>
      <c r="G2" s="246"/>
      <c r="H2" s="246"/>
      <c r="I2" s="246"/>
      <c r="J2" s="247"/>
      <c r="O2" s="1"/>
    </row>
    <row r="3" spans="1:15" ht="27" hidden="1" customHeight="1" x14ac:dyDescent="0.2">
      <c r="A3" s="2"/>
      <c r="B3" s="79"/>
      <c r="C3" s="77"/>
      <c r="D3" s="80"/>
      <c r="E3" s="248"/>
      <c r="F3" s="249"/>
      <c r="G3" s="249"/>
      <c r="H3" s="249"/>
      <c r="I3" s="249"/>
      <c r="J3" s="250"/>
    </row>
    <row r="4" spans="1:15" ht="23.25" customHeight="1" x14ac:dyDescent="0.2">
      <c r="A4" s="2"/>
      <c r="B4" s="81"/>
      <c r="C4" s="82"/>
      <c r="D4" s="83"/>
      <c r="E4" s="229"/>
      <c r="F4" s="229"/>
      <c r="G4" s="229"/>
      <c r="H4" s="229"/>
      <c r="I4" s="229"/>
      <c r="J4" s="230"/>
    </row>
    <row r="5" spans="1:15" ht="24" customHeight="1" x14ac:dyDescent="0.2">
      <c r="A5" s="2"/>
      <c r="B5" s="31" t="s">
        <v>23</v>
      </c>
      <c r="D5" s="233"/>
      <c r="E5" s="234"/>
      <c r="F5" s="234"/>
      <c r="G5" s="234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5"/>
      <c r="E6" s="236"/>
      <c r="F6" s="236"/>
      <c r="G6" s="23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7"/>
      <c r="F7" s="238"/>
      <c r="G7" s="23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2"/>
      <c r="E11" s="252"/>
      <c r="F11" s="252"/>
      <c r="G11" s="252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8"/>
      <c r="E12" s="228"/>
      <c r="F12" s="228"/>
      <c r="G12" s="228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31"/>
      <c r="F13" s="232"/>
      <c r="G13" s="2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51"/>
      <c r="F15" s="251"/>
      <c r="G15" s="253"/>
      <c r="H15" s="253"/>
      <c r="I15" s="253" t="s">
        <v>31</v>
      </c>
      <c r="J15" s="25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7"/>
      <c r="F16" s="218"/>
      <c r="G16" s="217"/>
      <c r="H16" s="218"/>
      <c r="I16" s="217">
        <f>SUMIF(F63:F75,A16,I63:I75)+SUMIF(F63:F75,"PSU",I63:I75)</f>
        <v>0</v>
      </c>
      <c r="J16" s="219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7"/>
      <c r="F17" s="218"/>
      <c r="G17" s="217"/>
      <c r="H17" s="218"/>
      <c r="I17" s="217">
        <f>SUMIF(F63:F75,A17,I63:I75)</f>
        <v>0</v>
      </c>
      <c r="J17" s="219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7"/>
      <c r="F18" s="218"/>
      <c r="G18" s="217"/>
      <c r="H18" s="218"/>
      <c r="I18" s="217">
        <f>SUMIF(F63:F75,A18,I63:I75)</f>
        <v>0</v>
      </c>
      <c r="J18" s="219"/>
    </row>
    <row r="19" spans="1:10" ht="23.25" customHeight="1" x14ac:dyDescent="0.2">
      <c r="A19" s="139" t="s">
        <v>81</v>
      </c>
      <c r="B19" s="38" t="s">
        <v>29</v>
      </c>
      <c r="C19" s="62"/>
      <c r="D19" s="63"/>
      <c r="E19" s="217"/>
      <c r="F19" s="218"/>
      <c r="G19" s="217"/>
      <c r="H19" s="218"/>
      <c r="I19" s="217">
        <f>SUMIF(F63:F75,A19,I63:I75)</f>
        <v>0</v>
      </c>
      <c r="J19" s="219"/>
    </row>
    <row r="20" spans="1:10" ht="23.25" customHeight="1" x14ac:dyDescent="0.2">
      <c r="A20" s="139" t="s">
        <v>89</v>
      </c>
      <c r="B20" s="38" t="s">
        <v>30</v>
      </c>
      <c r="C20" s="62"/>
      <c r="D20" s="63"/>
      <c r="E20" s="217"/>
      <c r="F20" s="218"/>
      <c r="G20" s="217"/>
      <c r="H20" s="218"/>
      <c r="I20" s="217">
        <f>SUMIF(F63:F75,A20,I63:I75)</f>
        <v>0</v>
      </c>
      <c r="J20" s="219"/>
    </row>
    <row r="21" spans="1:10" ht="23.25" customHeight="1" x14ac:dyDescent="0.2">
      <c r="A21" s="2"/>
      <c r="B21" s="48" t="s">
        <v>31</v>
      </c>
      <c r="C21" s="64"/>
      <c r="D21" s="65"/>
      <c r="E21" s="220"/>
      <c r="F21" s="255"/>
      <c r="G21" s="220"/>
      <c r="H21" s="255"/>
      <c r="I21" s="220">
        <f>SUM(I16:J20)</f>
        <v>0</v>
      </c>
      <c r="J21" s="22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5">
        <f>ZakladDPHSniVypocet</f>
        <v>0</v>
      </c>
      <c r="H23" s="216"/>
      <c r="I23" s="21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3">
        <f>A23</f>
        <v>0</v>
      </c>
      <c r="H24" s="214"/>
      <c r="I24" s="21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5">
        <f>ZakladDPHZaklVypocet</f>
        <v>0</v>
      </c>
      <c r="H25" s="216"/>
      <c r="I25" s="21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42">
        <f>A25</f>
        <v>0</v>
      </c>
      <c r="H26" s="243"/>
      <c r="I26" s="24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4">
        <f>CenaCelkem-(ZakladDPHSni+DPHSni+ZakladDPHZakl+DPHZakl)</f>
        <v>0</v>
      </c>
      <c r="H27" s="244"/>
      <c r="I27" s="24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3">
        <f>ZakladDPHSniVypocet+ZakladDPHZaklVypocet</f>
        <v>0</v>
      </c>
      <c r="H28" s="223"/>
      <c r="I28" s="22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22">
        <f>A27</f>
        <v>0</v>
      </c>
      <c r="H29" s="222"/>
      <c r="I29" s="222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24"/>
      <c r="E34" s="225"/>
      <c r="G34" s="226"/>
      <c r="H34" s="227"/>
      <c r="I34" s="227"/>
      <c r="J34" s="25"/>
    </row>
    <row r="35" spans="1:52" ht="12.75" customHeight="1" x14ac:dyDescent="0.2">
      <c r="A35" s="2"/>
      <c r="B35" s="2"/>
      <c r="D35" s="212" t="s">
        <v>2</v>
      </c>
      <c r="E35" s="212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43</v>
      </c>
      <c r="C39" s="210"/>
      <c r="D39" s="210"/>
      <c r="E39" s="210"/>
      <c r="F39" s="99">
        <f>'303 A01 Pol'!AE166+'303 E01 Pol'!AE145+'303 O01 Pol'!AE17</f>
        <v>0</v>
      </c>
      <c r="G39" s="100">
        <f>'303 A01 Pol'!AF166+'303 E01 Pol'!AF145+'303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44</v>
      </c>
      <c r="C40" s="211" t="s">
        <v>45</v>
      </c>
      <c r="D40" s="211"/>
      <c r="E40" s="211"/>
      <c r="F40" s="104">
        <f>'303 A01 Pol'!AE166+'303 E01 Pol'!AE145+'303 O01 Pol'!AE17</f>
        <v>0</v>
      </c>
      <c r="G40" s="105">
        <f>'303 A01 Pol'!AF166+'303 E01 Pol'!AF145+'303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46</v>
      </c>
      <c r="C41" s="210" t="s">
        <v>47</v>
      </c>
      <c r="D41" s="210"/>
      <c r="E41" s="210"/>
      <c r="F41" s="108">
        <f>'303 A01 Pol'!AE166</f>
        <v>0</v>
      </c>
      <c r="G41" s="101">
        <f>'303 A01 Pol'!AF166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48</v>
      </c>
      <c r="C42" s="210" t="s">
        <v>49</v>
      </c>
      <c r="D42" s="210"/>
      <c r="E42" s="210"/>
      <c r="F42" s="108">
        <f>'303 E01 Pol'!AE145</f>
        <v>0</v>
      </c>
      <c r="G42" s="101">
        <f>'303 E01 Pol'!AF145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50</v>
      </c>
      <c r="C43" s="210" t="s">
        <v>51</v>
      </c>
      <c r="D43" s="210"/>
      <c r="E43" s="210"/>
      <c r="F43" s="108">
        <f>'303 O01 Pol'!AE17</f>
        <v>0</v>
      </c>
      <c r="G43" s="101">
        <f>'303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07" t="s">
        <v>52</v>
      </c>
      <c r="C44" s="208"/>
      <c r="D44" s="208"/>
      <c r="E44" s="209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54</v>
      </c>
      <c r="B46" t="s">
        <v>55</v>
      </c>
    </row>
    <row r="47" spans="1:52" x14ac:dyDescent="0.2">
      <c r="B47" s="206" t="s">
        <v>56</v>
      </c>
      <c r="C47" s="206"/>
      <c r="D47" s="206"/>
      <c r="E47" s="206"/>
      <c r="F47" s="206"/>
      <c r="G47" s="206"/>
      <c r="H47" s="206"/>
      <c r="I47" s="206"/>
      <c r="J47" s="206"/>
      <c r="AZ47" s="120" t="str">
        <f>B47</f>
        <v>Podkladem pro položkový rozpočet a soupis prací dodávek a služeb je dokumentace nižšího stupně</v>
      </c>
    </row>
    <row r="48" spans="1:52" ht="25.5" x14ac:dyDescent="0.2">
      <c r="B48" s="206" t="s">
        <v>57</v>
      </c>
      <c r="C48" s="206"/>
      <c r="D48" s="206"/>
      <c r="E48" s="206"/>
      <c r="F48" s="206"/>
      <c r="G48" s="206"/>
      <c r="H48" s="206"/>
      <c r="I48" s="206"/>
      <c r="J48" s="206"/>
      <c r="AZ48" s="120" t="str">
        <f>B48</f>
        <v>-&gt; dokumentace pro vydání územního souhlasu v rozsahu dle vyhlášky č. 499/2006 Sb. Soupis neodpovídá vyhlášce č. 169/2016 Sb.</v>
      </c>
    </row>
    <row r="49" spans="1:52" x14ac:dyDescent="0.2">
      <c r="B49" s="206" t="s">
        <v>58</v>
      </c>
      <c r="C49" s="206"/>
      <c r="D49" s="206"/>
      <c r="E49" s="206"/>
      <c r="F49" s="206"/>
      <c r="G49" s="206"/>
      <c r="H49" s="206"/>
      <c r="I49" s="206"/>
      <c r="J49" s="206"/>
      <c r="AZ49" s="120" t="str">
        <f>B49</f>
        <v>Z toho důvodu je soupis prací, dodávek a služeb pouze orientační a slouží pouze pro výběr zhotovitele.</v>
      </c>
    </row>
    <row r="50" spans="1:52" x14ac:dyDescent="0.2">
      <c r="B50" s="206" t="s">
        <v>59</v>
      </c>
      <c r="C50" s="206"/>
      <c r="D50" s="206"/>
      <c r="E50" s="206"/>
      <c r="F50" s="206"/>
      <c r="G50" s="206"/>
      <c r="H50" s="206"/>
      <c r="I50" s="206"/>
      <c r="J50" s="206"/>
      <c r="AZ50" s="120" t="str">
        <f>B50</f>
        <v>Neslouží pro účely čerpání dle zjišťovacích protokolů nebo k fakturaci.</v>
      </c>
    </row>
    <row r="52" spans="1:52" ht="25.5" x14ac:dyDescent="0.2">
      <c r="B52" s="206" t="s">
        <v>60</v>
      </c>
      <c r="C52" s="206"/>
      <c r="D52" s="206"/>
      <c r="E52" s="206"/>
      <c r="F52" s="206"/>
      <c r="G52" s="206"/>
      <c r="H52" s="206"/>
      <c r="I52" s="206"/>
      <c r="J52" s="206"/>
      <c r="AZ52" s="120" t="str">
        <f>B52</f>
        <v>Specifikace materiálu v rozpočtu není závazná a je uvedena jako příklad. Muže být použit jiný výrobce pokud budou splněny parametry konstukce.</v>
      </c>
    </row>
    <row r="54" spans="1:52" ht="25.5" x14ac:dyDescent="0.2">
      <c r="B54" s="206" t="s">
        <v>61</v>
      </c>
      <c r="C54" s="206"/>
      <c r="D54" s="206"/>
      <c r="E54" s="206"/>
      <c r="F54" s="206"/>
      <c r="G54" s="206"/>
      <c r="H54" s="206"/>
      <c r="I54" s="206"/>
      <c r="J54" s="206"/>
      <c r="AZ54" s="120" t="str">
        <f>B54</f>
        <v>Položky označené D+M (dodávka + montáž) se oceňují včetně přesunu hmot. Ostatní vlastní položky jsou založeny na cenové soustavě RTS.</v>
      </c>
    </row>
    <row r="55" spans="1:52" ht="25.5" x14ac:dyDescent="0.2">
      <c r="B55" s="206" t="s">
        <v>62</v>
      </c>
      <c r="C55" s="206"/>
      <c r="D55" s="206"/>
      <c r="E55" s="206"/>
      <c r="F55" s="206"/>
      <c r="G55" s="206"/>
      <c r="H55" s="206"/>
      <c r="I55" s="206"/>
      <c r="J55" s="206"/>
      <c r="AZ55" s="120" t="str">
        <f>B55</f>
        <v>Veškeré prvky a konstrukce se oceňují jako kompletní, včetně detailů, pomocných prací (vysekání drážek, doklínkování, vysekání kapes, lože apod.).</v>
      </c>
    </row>
    <row r="56" spans="1:52" x14ac:dyDescent="0.2">
      <c r="B56" s="206" t="s">
        <v>63</v>
      </c>
      <c r="C56" s="206"/>
      <c r="D56" s="206"/>
      <c r="E56" s="206"/>
      <c r="F56" s="206"/>
      <c r="G56" s="206"/>
      <c r="H56" s="206"/>
      <c r="I56" s="206"/>
      <c r="J56" s="206"/>
      <c r="AZ56" s="120" t="str">
        <f>B56</f>
        <v>V případě rozdílu oproti projektové dokumentaci je PD nadřazena položkovému rozpočtu.</v>
      </c>
    </row>
    <row r="57" spans="1:52" ht="25.5" x14ac:dyDescent="0.2">
      <c r="B57" s="206" t="s">
        <v>64</v>
      </c>
      <c r="C57" s="206"/>
      <c r="D57" s="206"/>
      <c r="E57" s="206"/>
      <c r="F57" s="206"/>
      <c r="G57" s="206"/>
      <c r="H57" s="206"/>
      <c r="I57" s="206"/>
      <c r="J57" s="206"/>
      <c r="AZ57" s="120" t="str">
        <f>B57</f>
        <v>Jakýkoliv rozpor mezi PD a soupisem prací, dodávek a služeb je nutné na základě důsledné kontroly zhotovitelem neprodleně oznámit.</v>
      </c>
    </row>
    <row r="60" spans="1:52" ht="15.75" x14ac:dyDescent="0.25">
      <c r="B60" s="121" t="s">
        <v>65</v>
      </c>
    </row>
    <row r="62" spans="1:52" ht="25.5" customHeight="1" x14ac:dyDescent="0.2">
      <c r="A62" s="123"/>
      <c r="B62" s="126" t="s">
        <v>18</v>
      </c>
      <c r="C62" s="126" t="s">
        <v>6</v>
      </c>
      <c r="D62" s="127"/>
      <c r="E62" s="127"/>
      <c r="F62" s="128" t="s">
        <v>66</v>
      </c>
      <c r="G62" s="128"/>
      <c r="H62" s="128"/>
      <c r="I62" s="128" t="s">
        <v>31</v>
      </c>
      <c r="J62" s="128" t="s">
        <v>0</v>
      </c>
    </row>
    <row r="63" spans="1:52" ht="36.75" customHeight="1" x14ac:dyDescent="0.2">
      <c r="A63" s="124"/>
      <c r="B63" s="129" t="s">
        <v>67</v>
      </c>
      <c r="C63" s="204" t="s">
        <v>68</v>
      </c>
      <c r="D63" s="205"/>
      <c r="E63" s="205"/>
      <c r="F63" s="135" t="s">
        <v>26</v>
      </c>
      <c r="G63" s="136"/>
      <c r="H63" s="136"/>
      <c r="I63" s="136">
        <f>'303 A01 Pol'!G8+'303 E01 Pol'!G8</f>
        <v>0</v>
      </c>
      <c r="J63" s="133" t="str">
        <f>IF(I76=0,"",I63/I76*100)</f>
        <v/>
      </c>
    </row>
    <row r="64" spans="1:52" ht="36.75" customHeight="1" x14ac:dyDescent="0.2">
      <c r="A64" s="124"/>
      <c r="B64" s="129" t="s">
        <v>69</v>
      </c>
      <c r="C64" s="204" t="s">
        <v>70</v>
      </c>
      <c r="D64" s="205"/>
      <c r="E64" s="205"/>
      <c r="F64" s="135" t="s">
        <v>26</v>
      </c>
      <c r="G64" s="136"/>
      <c r="H64" s="136"/>
      <c r="I64" s="136">
        <f>'303 A01 Pol'!G82</f>
        <v>0</v>
      </c>
      <c r="J64" s="133" t="str">
        <f>IF(I76=0,"",I64/I76*100)</f>
        <v/>
      </c>
    </row>
    <row r="65" spans="1:10" ht="36.75" customHeight="1" x14ac:dyDescent="0.2">
      <c r="A65" s="124"/>
      <c r="B65" s="129" t="s">
        <v>71</v>
      </c>
      <c r="C65" s="204" t="s">
        <v>72</v>
      </c>
      <c r="D65" s="205"/>
      <c r="E65" s="205"/>
      <c r="F65" s="135" t="s">
        <v>26</v>
      </c>
      <c r="G65" s="136"/>
      <c r="H65" s="136"/>
      <c r="I65" s="136">
        <f>'303 A01 Pol'!G105+'303 E01 Pol'!G101</f>
        <v>0</v>
      </c>
      <c r="J65" s="133" t="str">
        <f>IF(I76=0,"",I65/I76*100)</f>
        <v/>
      </c>
    </row>
    <row r="66" spans="1:10" ht="36.75" customHeight="1" x14ac:dyDescent="0.2">
      <c r="A66" s="124"/>
      <c r="B66" s="129" t="s">
        <v>73</v>
      </c>
      <c r="C66" s="204" t="s">
        <v>74</v>
      </c>
      <c r="D66" s="205"/>
      <c r="E66" s="205"/>
      <c r="F66" s="135" t="s">
        <v>26</v>
      </c>
      <c r="G66" s="136"/>
      <c r="H66" s="136"/>
      <c r="I66" s="136">
        <f>'303 A01 Pol'!G133</f>
        <v>0</v>
      </c>
      <c r="J66" s="133" t="str">
        <f>IF(I76=0,"",I66/I76*100)</f>
        <v/>
      </c>
    </row>
    <row r="67" spans="1:10" ht="36.75" customHeight="1" x14ac:dyDescent="0.2">
      <c r="A67" s="124"/>
      <c r="B67" s="129" t="s">
        <v>75</v>
      </c>
      <c r="C67" s="204" t="s">
        <v>76</v>
      </c>
      <c r="D67" s="205"/>
      <c r="E67" s="205"/>
      <c r="F67" s="135" t="s">
        <v>26</v>
      </c>
      <c r="G67" s="136"/>
      <c r="H67" s="136"/>
      <c r="I67" s="136">
        <f>'303 A01 Pol'!G151</f>
        <v>0</v>
      </c>
      <c r="J67" s="133" t="str">
        <f>IF(I76=0,"",I67/I76*100)</f>
        <v/>
      </c>
    </row>
    <row r="68" spans="1:10" ht="36.75" customHeight="1" x14ac:dyDescent="0.2">
      <c r="A68" s="124"/>
      <c r="B68" s="129" t="s">
        <v>77</v>
      </c>
      <c r="C68" s="204" t="s">
        <v>78</v>
      </c>
      <c r="D68" s="205"/>
      <c r="E68" s="205"/>
      <c r="F68" s="135" t="s">
        <v>26</v>
      </c>
      <c r="G68" s="136"/>
      <c r="H68" s="136"/>
      <c r="I68" s="136">
        <f>'303 E01 Pol'!G110</f>
        <v>0</v>
      </c>
      <c r="J68" s="133" t="str">
        <f>IF(I76=0,"",I68/I76*100)</f>
        <v/>
      </c>
    </row>
    <row r="69" spans="1:10" ht="36.75" customHeight="1" x14ac:dyDescent="0.2">
      <c r="A69" s="124"/>
      <c r="B69" s="129" t="s">
        <v>79</v>
      </c>
      <c r="C69" s="204" t="s">
        <v>80</v>
      </c>
      <c r="D69" s="205"/>
      <c r="E69" s="205"/>
      <c r="F69" s="135" t="s">
        <v>26</v>
      </c>
      <c r="G69" s="136"/>
      <c r="H69" s="136"/>
      <c r="I69" s="136">
        <f>'303 A01 Pol'!G158+'303 E01 Pol'!G115</f>
        <v>0</v>
      </c>
      <c r="J69" s="133" t="str">
        <f>IF(I76=0,"",I69/I76*100)</f>
        <v/>
      </c>
    </row>
    <row r="70" spans="1:10" ht="36.75" customHeight="1" x14ac:dyDescent="0.2">
      <c r="A70" s="124"/>
      <c r="B70" s="129" t="s">
        <v>81</v>
      </c>
      <c r="C70" s="204" t="s">
        <v>29</v>
      </c>
      <c r="D70" s="205"/>
      <c r="E70" s="205"/>
      <c r="F70" s="135" t="s">
        <v>26</v>
      </c>
      <c r="G70" s="136"/>
      <c r="H70" s="136"/>
      <c r="I70" s="136">
        <f>'303 O01 Pol'!G8</f>
        <v>0</v>
      </c>
      <c r="J70" s="133" t="str">
        <f>IF(I76=0,"",I70/I76*100)</f>
        <v/>
      </c>
    </row>
    <row r="71" spans="1:10" ht="36.75" customHeight="1" x14ac:dyDescent="0.2">
      <c r="A71" s="124"/>
      <c r="B71" s="129" t="s">
        <v>82</v>
      </c>
      <c r="C71" s="204" t="s">
        <v>83</v>
      </c>
      <c r="D71" s="205"/>
      <c r="E71" s="205"/>
      <c r="F71" s="135" t="s">
        <v>28</v>
      </c>
      <c r="G71" s="136"/>
      <c r="H71" s="136"/>
      <c r="I71" s="136">
        <f>'303 A01 Pol'!G160</f>
        <v>0</v>
      </c>
      <c r="J71" s="133" t="str">
        <f>IF(I76=0,"",I71/I76*100)</f>
        <v/>
      </c>
    </row>
    <row r="72" spans="1:10" ht="36.75" customHeight="1" x14ac:dyDescent="0.2">
      <c r="A72" s="124"/>
      <c r="B72" s="129" t="s">
        <v>84</v>
      </c>
      <c r="C72" s="204" t="s">
        <v>85</v>
      </c>
      <c r="D72" s="205"/>
      <c r="E72" s="205"/>
      <c r="F72" s="135" t="s">
        <v>28</v>
      </c>
      <c r="G72" s="136"/>
      <c r="H72" s="136"/>
      <c r="I72" s="136">
        <f>'303 E01 Pol'!G117</f>
        <v>0</v>
      </c>
      <c r="J72" s="133" t="str">
        <f>IF(I76=0,"",I72/I76*100)</f>
        <v/>
      </c>
    </row>
    <row r="73" spans="1:10" ht="36.75" customHeight="1" x14ac:dyDescent="0.2">
      <c r="A73" s="124"/>
      <c r="B73" s="129" t="s">
        <v>86</v>
      </c>
      <c r="C73" s="204" t="s">
        <v>87</v>
      </c>
      <c r="D73" s="205"/>
      <c r="E73" s="205"/>
      <c r="F73" s="135" t="s">
        <v>28</v>
      </c>
      <c r="G73" s="136"/>
      <c r="H73" s="136"/>
      <c r="I73" s="136">
        <f>'303 E01 Pol'!G131</f>
        <v>0</v>
      </c>
      <c r="J73" s="133" t="str">
        <f>IF(I76=0,"",I73/I76*100)</f>
        <v/>
      </c>
    </row>
    <row r="74" spans="1:10" ht="36.75" customHeight="1" x14ac:dyDescent="0.2">
      <c r="A74" s="124"/>
      <c r="B74" s="129" t="s">
        <v>82</v>
      </c>
      <c r="C74" s="204" t="s">
        <v>83</v>
      </c>
      <c r="D74" s="205"/>
      <c r="E74" s="205"/>
      <c r="F74" s="135" t="s">
        <v>88</v>
      </c>
      <c r="G74" s="136"/>
      <c r="H74" s="136"/>
      <c r="I74" s="136">
        <f>'303 E01 Pol'!G139</f>
        <v>0</v>
      </c>
      <c r="J74" s="133" t="str">
        <f>IF(I76=0,"",I74/I76*100)</f>
        <v/>
      </c>
    </row>
    <row r="75" spans="1:10" ht="36.75" customHeight="1" x14ac:dyDescent="0.2">
      <c r="A75" s="124"/>
      <c r="B75" s="129" t="s">
        <v>89</v>
      </c>
      <c r="C75" s="204" t="s">
        <v>30</v>
      </c>
      <c r="D75" s="205"/>
      <c r="E75" s="205"/>
      <c r="F75" s="135" t="s">
        <v>89</v>
      </c>
      <c r="G75" s="136"/>
      <c r="H75" s="136"/>
      <c r="I75" s="136">
        <f>'303 O01 Pol'!G13</f>
        <v>0</v>
      </c>
      <c r="J75" s="133" t="str">
        <f>IF(I76=0,"",I75/I76*100)</f>
        <v/>
      </c>
    </row>
    <row r="76" spans="1:10" ht="25.5" customHeight="1" x14ac:dyDescent="0.2">
      <c r="A76" s="125"/>
      <c r="B76" s="130" t="s">
        <v>1</v>
      </c>
      <c r="C76" s="131"/>
      <c r="D76" s="132"/>
      <c r="E76" s="132"/>
      <c r="F76" s="137"/>
      <c r="G76" s="138"/>
      <c r="H76" s="138"/>
      <c r="I76" s="138">
        <f>SUM(I63:I75)</f>
        <v>0</v>
      </c>
      <c r="J76" s="134">
        <f>SUM(J63:J75)</f>
        <v>0</v>
      </c>
    </row>
    <row r="77" spans="1:10" x14ac:dyDescent="0.2">
      <c r="F77" s="86"/>
      <c r="G77" s="86"/>
      <c r="H77" s="86"/>
      <c r="I77" s="86"/>
      <c r="J77" s="87"/>
    </row>
    <row r="78" spans="1:10" x14ac:dyDescent="0.2">
      <c r="F78" s="86"/>
      <c r="G78" s="86"/>
      <c r="H78" s="86"/>
      <c r="I78" s="86"/>
      <c r="J78" s="87"/>
    </row>
    <row r="79" spans="1:10" x14ac:dyDescent="0.2">
      <c r="F79" s="86"/>
      <c r="G79" s="86"/>
      <c r="H79" s="86"/>
      <c r="I79" s="86"/>
      <c r="J79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B47:J47"/>
    <mergeCell ref="B48:J48"/>
    <mergeCell ref="B49:J49"/>
    <mergeCell ref="B50:J50"/>
    <mergeCell ref="B52:J52"/>
    <mergeCell ref="B54:J54"/>
    <mergeCell ref="B55:J55"/>
    <mergeCell ref="B56:J56"/>
    <mergeCell ref="B57:J57"/>
    <mergeCell ref="C63:E63"/>
    <mergeCell ref="C64:E64"/>
    <mergeCell ref="C65:E65"/>
    <mergeCell ref="C66:E66"/>
    <mergeCell ref="C67:E67"/>
    <mergeCell ref="C73:E73"/>
    <mergeCell ref="C74:E74"/>
    <mergeCell ref="C75:E75"/>
    <mergeCell ref="C68:E68"/>
    <mergeCell ref="C69:E69"/>
    <mergeCell ref="C70:E70"/>
    <mergeCell ref="C71:E71"/>
    <mergeCell ref="C72:E7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942B9-7923-437B-A098-4248761457AB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90</v>
      </c>
    </row>
    <row r="2" spans="1:60" ht="24.95" customHeight="1" x14ac:dyDescent="0.2">
      <c r="A2" s="140" t="s">
        <v>8</v>
      </c>
      <c r="B2" s="49" t="s">
        <v>369</v>
      </c>
      <c r="C2" s="263" t="s">
        <v>370</v>
      </c>
      <c r="D2" s="264"/>
      <c r="E2" s="264"/>
      <c r="F2" s="264"/>
      <c r="G2" s="265"/>
      <c r="AG2" t="s">
        <v>91</v>
      </c>
    </row>
    <row r="3" spans="1:60" ht="24.95" customHeight="1" x14ac:dyDescent="0.2">
      <c r="A3" s="140" t="s">
        <v>9</v>
      </c>
      <c r="B3" s="49" t="s">
        <v>44</v>
      </c>
      <c r="C3" s="263" t="s">
        <v>45</v>
      </c>
      <c r="D3" s="264"/>
      <c r="E3" s="264"/>
      <c r="F3" s="264"/>
      <c r="G3" s="265"/>
      <c r="AC3" s="122" t="s">
        <v>91</v>
      </c>
      <c r="AG3" t="s">
        <v>92</v>
      </c>
    </row>
    <row r="4" spans="1:60" ht="24.95" customHeight="1" x14ac:dyDescent="0.2">
      <c r="A4" s="141" t="s">
        <v>10</v>
      </c>
      <c r="B4" s="142" t="s">
        <v>46</v>
      </c>
      <c r="C4" s="266" t="s">
        <v>47</v>
      </c>
      <c r="D4" s="267"/>
      <c r="E4" s="267"/>
      <c r="F4" s="267"/>
      <c r="G4" s="268"/>
      <c r="AG4" t="s">
        <v>93</v>
      </c>
    </row>
    <row r="5" spans="1:60" x14ac:dyDescent="0.2">
      <c r="D5" s="10"/>
    </row>
    <row r="6" spans="1:60" ht="38.25" x14ac:dyDescent="0.2">
      <c r="A6" s="144" t="s">
        <v>94</v>
      </c>
      <c r="B6" s="146" t="s">
        <v>95</v>
      </c>
      <c r="C6" s="146" t="s">
        <v>96</v>
      </c>
      <c r="D6" s="145" t="s">
        <v>97</v>
      </c>
      <c r="E6" s="144" t="s">
        <v>98</v>
      </c>
      <c r="F6" s="143" t="s">
        <v>99</v>
      </c>
      <c r="G6" s="144" t="s">
        <v>31</v>
      </c>
      <c r="H6" s="147" t="s">
        <v>32</v>
      </c>
      <c r="I6" s="147" t="s">
        <v>100</v>
      </c>
      <c r="J6" s="147" t="s">
        <v>33</v>
      </c>
      <c r="K6" s="147" t="s">
        <v>101</v>
      </c>
      <c r="L6" s="147" t="s">
        <v>102</v>
      </c>
      <c r="M6" s="147" t="s">
        <v>103</v>
      </c>
      <c r="N6" s="147" t="s">
        <v>104</v>
      </c>
      <c r="O6" s="147" t="s">
        <v>105</v>
      </c>
      <c r="P6" s="147" t="s">
        <v>106</v>
      </c>
      <c r="Q6" s="147" t="s">
        <v>107</v>
      </c>
      <c r="R6" s="147" t="s">
        <v>108</v>
      </c>
      <c r="S6" s="147" t="s">
        <v>109</v>
      </c>
      <c r="T6" s="147" t="s">
        <v>110</v>
      </c>
      <c r="U6" s="147" t="s">
        <v>111</v>
      </c>
      <c r="V6" s="147" t="s">
        <v>112</v>
      </c>
      <c r="W6" s="147" t="s">
        <v>113</v>
      </c>
      <c r="X6" s="147" t="s">
        <v>114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115</v>
      </c>
      <c r="B8" s="170" t="s">
        <v>67</v>
      </c>
      <c r="C8" s="191" t="s">
        <v>68</v>
      </c>
      <c r="D8" s="171"/>
      <c r="E8" s="172"/>
      <c r="F8" s="173"/>
      <c r="G8" s="173">
        <f>SUMIF(AG9:AG81,"&lt;&gt;NOR",G9:G81)</f>
        <v>0</v>
      </c>
      <c r="H8" s="173"/>
      <c r="I8" s="173">
        <f>SUM(I9:I81)</f>
        <v>0</v>
      </c>
      <c r="J8" s="173"/>
      <c r="K8" s="173">
        <f>SUM(K9:K81)</f>
        <v>0</v>
      </c>
      <c r="L8" s="173"/>
      <c r="M8" s="173">
        <f>SUM(M9:M81)</f>
        <v>0</v>
      </c>
      <c r="N8" s="173"/>
      <c r="O8" s="173">
        <f>SUM(O9:O81)</f>
        <v>0.33</v>
      </c>
      <c r="P8" s="173"/>
      <c r="Q8" s="173">
        <f>SUM(Q9:Q81)</f>
        <v>3.7</v>
      </c>
      <c r="R8" s="173"/>
      <c r="S8" s="173"/>
      <c r="T8" s="174"/>
      <c r="U8" s="168"/>
      <c r="V8" s="168">
        <f>SUM(V9:V81)</f>
        <v>18.28</v>
      </c>
      <c r="W8" s="168"/>
      <c r="X8" s="168"/>
      <c r="AG8" t="s">
        <v>116</v>
      </c>
    </row>
    <row r="9" spans="1:60" outlineLevel="1" x14ac:dyDescent="0.2">
      <c r="A9" s="175">
        <v>1</v>
      </c>
      <c r="B9" s="176" t="s">
        <v>117</v>
      </c>
      <c r="C9" s="192" t="s">
        <v>118</v>
      </c>
      <c r="D9" s="177" t="s">
        <v>119</v>
      </c>
      <c r="E9" s="178">
        <v>1.3408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120</v>
      </c>
      <c r="T9" s="181" t="s">
        <v>120</v>
      </c>
      <c r="U9" s="157">
        <v>3.5329999999999999</v>
      </c>
      <c r="V9" s="157">
        <f>ROUND(E9*U9,2)</f>
        <v>4.74</v>
      </c>
      <c r="W9" s="157"/>
      <c r="X9" s="157" t="s">
        <v>121</v>
      </c>
      <c r="Y9" s="148"/>
      <c r="Z9" s="148"/>
      <c r="AA9" s="148"/>
      <c r="AB9" s="148"/>
      <c r="AC9" s="148"/>
      <c r="AD9" s="148"/>
      <c r="AE9" s="148"/>
      <c r="AF9" s="148"/>
      <c r="AG9" s="148" t="s">
        <v>122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123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124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3" t="s">
        <v>125</v>
      </c>
      <c r="D11" s="158"/>
      <c r="E11" s="159">
        <v>0.63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124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126</v>
      </c>
      <c r="D12" s="158"/>
      <c r="E12" s="159">
        <v>0.38159999999999999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124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3" t="s">
        <v>127</v>
      </c>
      <c r="D13" s="158"/>
      <c r="E13" s="159">
        <v>0.16900000000000001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124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93" t="s">
        <v>128</v>
      </c>
      <c r="D14" s="158"/>
      <c r="E14" s="159">
        <v>4.4999999999999998E-2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124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129</v>
      </c>
      <c r="D15" s="158"/>
      <c r="E15" s="159">
        <v>0.1152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124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4" t="s">
        <v>130</v>
      </c>
      <c r="D16" s="160"/>
      <c r="E16" s="161">
        <v>1.3408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124</v>
      </c>
      <c r="AH16" s="148">
        <v>1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5">
        <v>2</v>
      </c>
      <c r="B17" s="176" t="s">
        <v>131</v>
      </c>
      <c r="C17" s="192" t="s">
        <v>132</v>
      </c>
      <c r="D17" s="177" t="s">
        <v>119</v>
      </c>
      <c r="E17" s="178">
        <v>1.3408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0"/>
      <c r="S17" s="180" t="s">
        <v>120</v>
      </c>
      <c r="T17" s="181" t="s">
        <v>120</v>
      </c>
      <c r="U17" s="157">
        <v>1.0999999999999999E-2</v>
      </c>
      <c r="V17" s="157">
        <f>ROUND(E17*U17,2)</f>
        <v>0.01</v>
      </c>
      <c r="W17" s="157"/>
      <c r="X17" s="157" t="s">
        <v>121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122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133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124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134</v>
      </c>
      <c r="D19" s="158"/>
      <c r="E19" s="159">
        <v>1.3408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124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4" t="s">
        <v>130</v>
      </c>
      <c r="D20" s="160"/>
      <c r="E20" s="161">
        <v>1.3408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>
        <v>1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5">
        <v>3</v>
      </c>
      <c r="B21" s="176" t="s">
        <v>135</v>
      </c>
      <c r="C21" s="192" t="s">
        <v>136</v>
      </c>
      <c r="D21" s="177" t="s">
        <v>119</v>
      </c>
      <c r="E21" s="178">
        <v>1.3408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21</v>
      </c>
      <c r="M21" s="180">
        <f>G21*(1+L21/100)</f>
        <v>0</v>
      </c>
      <c r="N21" s="180">
        <v>0</v>
      </c>
      <c r="O21" s="180">
        <f>ROUND(E21*N21,2)</f>
        <v>0</v>
      </c>
      <c r="P21" s="180">
        <v>0</v>
      </c>
      <c r="Q21" s="180">
        <f>ROUND(E21*P21,2)</f>
        <v>0</v>
      </c>
      <c r="R21" s="180"/>
      <c r="S21" s="180" t="s">
        <v>120</v>
      </c>
      <c r="T21" s="181" t="s">
        <v>120</v>
      </c>
      <c r="U21" s="157">
        <v>5.2999999999999999E-2</v>
      </c>
      <c r="V21" s="157">
        <f>ROUND(E21*U21,2)</f>
        <v>7.0000000000000007E-2</v>
      </c>
      <c r="W21" s="157"/>
      <c r="X21" s="157" t="s">
        <v>121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122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3" t="s">
        <v>133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124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3" t="s">
        <v>134</v>
      </c>
      <c r="D23" s="158"/>
      <c r="E23" s="159">
        <v>1.3408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124</v>
      </c>
      <c r="AH23" s="148">
        <v>5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4" t="s">
        <v>130</v>
      </c>
      <c r="D24" s="160"/>
      <c r="E24" s="161">
        <v>1.3408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124</v>
      </c>
      <c r="AH24" s="148">
        <v>1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5">
        <v>4</v>
      </c>
      <c r="B25" s="176" t="s">
        <v>137</v>
      </c>
      <c r="C25" s="192" t="s">
        <v>138</v>
      </c>
      <c r="D25" s="177" t="s">
        <v>119</v>
      </c>
      <c r="E25" s="178">
        <v>0.55059999999999998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0"/>
      <c r="S25" s="180" t="s">
        <v>120</v>
      </c>
      <c r="T25" s="181" t="s">
        <v>120</v>
      </c>
      <c r="U25" s="157">
        <v>0.20200000000000001</v>
      </c>
      <c r="V25" s="157">
        <f>ROUND(E25*U25,2)</f>
        <v>0.11</v>
      </c>
      <c r="W25" s="157"/>
      <c r="X25" s="157" t="s">
        <v>121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122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60" t="s">
        <v>139</v>
      </c>
      <c r="D26" s="261"/>
      <c r="E26" s="261"/>
      <c r="F26" s="261"/>
      <c r="G26" s="261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140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3" t="s">
        <v>141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124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3" t="s">
        <v>127</v>
      </c>
      <c r="D28" s="158"/>
      <c r="E28" s="159">
        <v>0.16900000000000001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124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4" t="s">
        <v>130</v>
      </c>
      <c r="D29" s="160"/>
      <c r="E29" s="161">
        <v>0.16900000000000001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124</v>
      </c>
      <c r="AH29" s="148">
        <v>1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142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124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3" t="s">
        <v>126</v>
      </c>
      <c r="D31" s="158"/>
      <c r="E31" s="159">
        <v>0.38159999999999999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124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4" t="s">
        <v>130</v>
      </c>
      <c r="D32" s="160"/>
      <c r="E32" s="161">
        <v>0.38159999999999999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124</v>
      </c>
      <c r="AH32" s="148">
        <v>1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75">
        <v>5</v>
      </c>
      <c r="B33" s="176" t="s">
        <v>143</v>
      </c>
      <c r="C33" s="192" t="s">
        <v>144</v>
      </c>
      <c r="D33" s="177" t="s">
        <v>119</v>
      </c>
      <c r="E33" s="178">
        <v>1.3408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21</v>
      </c>
      <c r="M33" s="180">
        <f>G33*(1+L33/100)</f>
        <v>0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/>
      <c r="S33" s="180" t="s">
        <v>120</v>
      </c>
      <c r="T33" s="181" t="s">
        <v>120</v>
      </c>
      <c r="U33" s="157">
        <v>1.0999999999999999E-2</v>
      </c>
      <c r="V33" s="157">
        <f>ROUND(E33*U33,2)</f>
        <v>0.01</v>
      </c>
      <c r="W33" s="157"/>
      <c r="X33" s="157" t="s">
        <v>121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122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3" t="s">
        <v>145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124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3" t="s">
        <v>134</v>
      </c>
      <c r="D35" s="158"/>
      <c r="E35" s="159">
        <v>1.3408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124</v>
      </c>
      <c r="AH35" s="148">
        <v>5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4" t="s">
        <v>130</v>
      </c>
      <c r="D36" s="160"/>
      <c r="E36" s="161">
        <v>1.3408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124</v>
      </c>
      <c r="AH36" s="148">
        <v>1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5">
        <v>6</v>
      </c>
      <c r="B37" s="176" t="s">
        <v>146</v>
      </c>
      <c r="C37" s="192" t="s">
        <v>147</v>
      </c>
      <c r="D37" s="177" t="s">
        <v>119</v>
      </c>
      <c r="E37" s="178">
        <v>13.407999999999999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80">
        <v>0</v>
      </c>
      <c r="O37" s="180">
        <f>ROUND(E37*N37,2)</f>
        <v>0</v>
      </c>
      <c r="P37" s="180">
        <v>0</v>
      </c>
      <c r="Q37" s="180">
        <f>ROUND(E37*P37,2)</f>
        <v>0</v>
      </c>
      <c r="R37" s="180"/>
      <c r="S37" s="180" t="s">
        <v>120</v>
      </c>
      <c r="T37" s="181" t="s">
        <v>120</v>
      </c>
      <c r="U37" s="157">
        <v>0</v>
      </c>
      <c r="V37" s="157">
        <f>ROUND(E37*U37,2)</f>
        <v>0</v>
      </c>
      <c r="W37" s="157"/>
      <c r="X37" s="157" t="s">
        <v>121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3" t="s">
        <v>148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124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3" t="s">
        <v>149</v>
      </c>
      <c r="D39" s="158"/>
      <c r="E39" s="159">
        <v>1.3408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124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4" t="s">
        <v>130</v>
      </c>
      <c r="D40" s="160"/>
      <c r="E40" s="161">
        <v>1.3408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124</v>
      </c>
      <c r="AH40" s="148">
        <v>1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5" t="s">
        <v>150</v>
      </c>
      <c r="D41" s="162"/>
      <c r="E41" s="163">
        <v>12.0672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124</v>
      </c>
      <c r="AH41" s="148">
        <v>4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5">
        <v>7</v>
      </c>
      <c r="B42" s="176" t="s">
        <v>151</v>
      </c>
      <c r="C42" s="192" t="s">
        <v>152</v>
      </c>
      <c r="D42" s="177" t="s">
        <v>119</v>
      </c>
      <c r="E42" s="178">
        <v>1.3408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80">
        <v>0</v>
      </c>
      <c r="O42" s="180">
        <f>ROUND(E42*N42,2)</f>
        <v>0</v>
      </c>
      <c r="P42" s="180">
        <v>0</v>
      </c>
      <c r="Q42" s="180">
        <f>ROUND(E42*P42,2)</f>
        <v>0</v>
      </c>
      <c r="R42" s="180"/>
      <c r="S42" s="180" t="s">
        <v>120</v>
      </c>
      <c r="T42" s="181" t="s">
        <v>120</v>
      </c>
      <c r="U42" s="157">
        <v>0</v>
      </c>
      <c r="V42" s="157">
        <f>ROUND(E42*U42,2)</f>
        <v>0</v>
      </c>
      <c r="W42" s="157"/>
      <c r="X42" s="157" t="s">
        <v>121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122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148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124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3" t="s">
        <v>149</v>
      </c>
      <c r="D44" s="158"/>
      <c r="E44" s="159">
        <v>1.3408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124</v>
      </c>
      <c r="AH44" s="148">
        <v>5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4" t="s">
        <v>130</v>
      </c>
      <c r="D45" s="160"/>
      <c r="E45" s="161">
        <v>1.3408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124</v>
      </c>
      <c r="AH45" s="148">
        <v>1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5">
        <v>8</v>
      </c>
      <c r="B46" s="176" t="s">
        <v>153</v>
      </c>
      <c r="C46" s="192" t="s">
        <v>154</v>
      </c>
      <c r="D46" s="177" t="s">
        <v>155</v>
      </c>
      <c r="E46" s="178">
        <v>0.33461999999999997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21</v>
      </c>
      <c r="M46" s="180">
        <f>G46*(1+L46/100)</f>
        <v>0</v>
      </c>
      <c r="N46" s="180">
        <v>1</v>
      </c>
      <c r="O46" s="180">
        <f>ROUND(E46*N46,2)</f>
        <v>0.33</v>
      </c>
      <c r="P46" s="180">
        <v>0</v>
      </c>
      <c r="Q46" s="180">
        <f>ROUND(E46*P46,2)</f>
        <v>0</v>
      </c>
      <c r="R46" s="180" t="s">
        <v>156</v>
      </c>
      <c r="S46" s="180" t="s">
        <v>120</v>
      </c>
      <c r="T46" s="181" t="s">
        <v>120</v>
      </c>
      <c r="U46" s="157">
        <v>0</v>
      </c>
      <c r="V46" s="157">
        <f>ROUND(E46*U46,2)</f>
        <v>0</v>
      </c>
      <c r="W46" s="157"/>
      <c r="X46" s="157" t="s">
        <v>157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158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6" t="s">
        <v>159</v>
      </c>
      <c r="D47" s="164"/>
      <c r="E47" s="165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124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7" t="s">
        <v>160</v>
      </c>
      <c r="D48" s="164"/>
      <c r="E48" s="165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124</v>
      </c>
      <c r="AH48" s="148">
        <v>2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7" t="s">
        <v>161</v>
      </c>
      <c r="D49" s="164"/>
      <c r="E49" s="165">
        <v>0.16900000000000001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124</v>
      </c>
      <c r="AH49" s="148">
        <v>2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8" t="s">
        <v>162</v>
      </c>
      <c r="D50" s="166"/>
      <c r="E50" s="167">
        <v>0.16900000000000001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124</v>
      </c>
      <c r="AH50" s="148">
        <v>3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6" t="s">
        <v>163</v>
      </c>
      <c r="D51" s="164"/>
      <c r="E51" s="165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124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3" t="s">
        <v>164</v>
      </c>
      <c r="D52" s="158"/>
      <c r="E52" s="159">
        <v>0.30420000000000003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124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4" t="s">
        <v>130</v>
      </c>
      <c r="D53" s="160"/>
      <c r="E53" s="161">
        <v>0.30420000000000003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124</v>
      </c>
      <c r="AH53" s="148">
        <v>1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5" t="s">
        <v>165</v>
      </c>
      <c r="D54" s="162"/>
      <c r="E54" s="163">
        <v>3.0419999999999999E-2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124</v>
      </c>
      <c r="AH54" s="148">
        <v>4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5">
        <v>9</v>
      </c>
      <c r="B55" s="176" t="s">
        <v>166</v>
      </c>
      <c r="C55" s="192" t="s">
        <v>167</v>
      </c>
      <c r="D55" s="177" t="s">
        <v>168</v>
      </c>
      <c r="E55" s="178">
        <v>1.595</v>
      </c>
      <c r="F55" s="179"/>
      <c r="G55" s="180">
        <f>ROUND(E55*F55,2)</f>
        <v>0</v>
      </c>
      <c r="H55" s="179"/>
      <c r="I55" s="180">
        <f>ROUND(E55*H55,2)</f>
        <v>0</v>
      </c>
      <c r="J55" s="179"/>
      <c r="K55" s="180">
        <f>ROUND(E55*J55,2)</f>
        <v>0</v>
      </c>
      <c r="L55" s="180">
        <v>21</v>
      </c>
      <c r="M55" s="180">
        <f>G55*(1+L55/100)</f>
        <v>0</v>
      </c>
      <c r="N55" s="180">
        <v>0</v>
      </c>
      <c r="O55" s="180">
        <f>ROUND(E55*N55,2)</f>
        <v>0</v>
      </c>
      <c r="P55" s="180">
        <v>0.22500000000000001</v>
      </c>
      <c r="Q55" s="180">
        <f>ROUND(E55*P55,2)</f>
        <v>0.36</v>
      </c>
      <c r="R55" s="180"/>
      <c r="S55" s="180" t="s">
        <v>120</v>
      </c>
      <c r="T55" s="181" t="s">
        <v>120</v>
      </c>
      <c r="U55" s="157">
        <v>0.14199999999999999</v>
      </c>
      <c r="V55" s="157">
        <f>ROUND(E55*U55,2)</f>
        <v>0.23</v>
      </c>
      <c r="W55" s="157"/>
      <c r="X55" s="157" t="s">
        <v>121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169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170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124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3" t="s">
        <v>171</v>
      </c>
      <c r="D57" s="158"/>
      <c r="E57" s="159">
        <v>1.2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124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3" t="s">
        <v>172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124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3" t="s">
        <v>173</v>
      </c>
      <c r="D59" s="158"/>
      <c r="E59" s="159">
        <v>0.16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124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174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124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175</v>
      </c>
      <c r="D61" s="158"/>
      <c r="E61" s="159">
        <v>0.09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124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4" t="s">
        <v>130</v>
      </c>
      <c r="D62" s="160"/>
      <c r="E62" s="161">
        <v>1.45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124</v>
      </c>
      <c r="AH62" s="148">
        <v>1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5" t="s">
        <v>176</v>
      </c>
      <c r="D63" s="162"/>
      <c r="E63" s="163">
        <v>0.14499999999999999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124</v>
      </c>
      <c r="AH63" s="148">
        <v>4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5">
        <v>10</v>
      </c>
      <c r="B64" s="176" t="s">
        <v>177</v>
      </c>
      <c r="C64" s="192" t="s">
        <v>178</v>
      </c>
      <c r="D64" s="177" t="s">
        <v>168</v>
      </c>
      <c r="E64" s="178">
        <v>1.595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80">
        <v>0</v>
      </c>
      <c r="O64" s="180">
        <f>ROUND(E64*N64,2)</f>
        <v>0</v>
      </c>
      <c r="P64" s="180">
        <v>0.33</v>
      </c>
      <c r="Q64" s="180">
        <f>ROUND(E64*P64,2)</f>
        <v>0.53</v>
      </c>
      <c r="R64" s="180"/>
      <c r="S64" s="180" t="s">
        <v>120</v>
      </c>
      <c r="T64" s="181" t="s">
        <v>120</v>
      </c>
      <c r="U64" s="157">
        <v>4.0500000000000001E-2</v>
      </c>
      <c r="V64" s="157">
        <f>ROUND(E64*U64,2)</f>
        <v>0.06</v>
      </c>
      <c r="W64" s="157"/>
      <c r="X64" s="157" t="s">
        <v>121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169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3" t="s">
        <v>170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124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3" t="s">
        <v>171</v>
      </c>
      <c r="D66" s="158"/>
      <c r="E66" s="159">
        <v>1.2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124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3" t="s">
        <v>172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124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3" t="s">
        <v>173</v>
      </c>
      <c r="D68" s="158"/>
      <c r="E68" s="159">
        <v>0.16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124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3" t="s">
        <v>174</v>
      </c>
      <c r="D69" s="158"/>
      <c r="E69" s="159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124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3" t="s">
        <v>175</v>
      </c>
      <c r="D70" s="158"/>
      <c r="E70" s="159">
        <v>0.09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124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4" t="s">
        <v>130</v>
      </c>
      <c r="D71" s="160"/>
      <c r="E71" s="161">
        <v>1.45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124</v>
      </c>
      <c r="AH71" s="148">
        <v>1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5" t="s">
        <v>176</v>
      </c>
      <c r="D72" s="162"/>
      <c r="E72" s="163">
        <v>0.14499999999999999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124</v>
      </c>
      <c r="AH72" s="148">
        <v>4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5">
        <v>11</v>
      </c>
      <c r="B73" s="176" t="s">
        <v>179</v>
      </c>
      <c r="C73" s="192" t="s">
        <v>180</v>
      </c>
      <c r="D73" s="177" t="s">
        <v>119</v>
      </c>
      <c r="E73" s="178">
        <v>1.595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80">
        <v>0</v>
      </c>
      <c r="O73" s="180">
        <f>ROUND(E73*N73,2)</f>
        <v>0</v>
      </c>
      <c r="P73" s="180">
        <v>1.76</v>
      </c>
      <c r="Q73" s="180">
        <f>ROUND(E73*P73,2)</f>
        <v>2.81</v>
      </c>
      <c r="R73" s="180"/>
      <c r="S73" s="180" t="s">
        <v>120</v>
      </c>
      <c r="T73" s="181" t="s">
        <v>120</v>
      </c>
      <c r="U73" s="157">
        <v>8.1809999999999992</v>
      </c>
      <c r="V73" s="157">
        <f>ROUND(E73*U73,2)</f>
        <v>13.05</v>
      </c>
      <c r="W73" s="157"/>
      <c r="X73" s="157" t="s">
        <v>121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169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3" t="s">
        <v>170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124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3" t="s">
        <v>171</v>
      </c>
      <c r="D75" s="158"/>
      <c r="E75" s="159">
        <v>1.2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124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3" t="s">
        <v>172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124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3" t="s">
        <v>173</v>
      </c>
      <c r="D77" s="158"/>
      <c r="E77" s="159">
        <v>0.16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124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3" t="s">
        <v>174</v>
      </c>
      <c r="D78" s="158"/>
      <c r="E78" s="159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124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3" t="s">
        <v>175</v>
      </c>
      <c r="D79" s="158"/>
      <c r="E79" s="159">
        <v>0.09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124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4" t="s">
        <v>130</v>
      </c>
      <c r="D80" s="160"/>
      <c r="E80" s="161">
        <v>1.45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124</v>
      </c>
      <c r="AH80" s="148">
        <v>1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5" t="s">
        <v>176</v>
      </c>
      <c r="D81" s="162"/>
      <c r="E81" s="163">
        <v>0.14499999999999999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124</v>
      </c>
      <c r="AH81" s="148">
        <v>4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x14ac:dyDescent="0.2">
      <c r="A82" s="169" t="s">
        <v>115</v>
      </c>
      <c r="B82" s="170" t="s">
        <v>69</v>
      </c>
      <c r="C82" s="191" t="s">
        <v>70</v>
      </c>
      <c r="D82" s="171"/>
      <c r="E82" s="172"/>
      <c r="F82" s="173"/>
      <c r="G82" s="173">
        <f>SUMIF(AG83:AG104,"&lt;&gt;NOR",G83:G104)</f>
        <v>0</v>
      </c>
      <c r="H82" s="173"/>
      <c r="I82" s="173">
        <f>SUM(I83:I104)</f>
        <v>0</v>
      </c>
      <c r="J82" s="173"/>
      <c r="K82" s="173">
        <f>SUM(K83:K104)</f>
        <v>0</v>
      </c>
      <c r="L82" s="173"/>
      <c r="M82" s="173">
        <f>SUM(M83:M104)</f>
        <v>0</v>
      </c>
      <c r="N82" s="173"/>
      <c r="O82" s="173">
        <f>SUM(O83:O104)</f>
        <v>2.84</v>
      </c>
      <c r="P82" s="173"/>
      <c r="Q82" s="173">
        <f>SUM(Q83:Q104)</f>
        <v>0</v>
      </c>
      <c r="R82" s="173"/>
      <c r="S82" s="173"/>
      <c r="T82" s="174"/>
      <c r="U82" s="168"/>
      <c r="V82" s="168">
        <f>SUM(V83:V104)</f>
        <v>5.6899999999999995</v>
      </c>
      <c r="W82" s="168"/>
      <c r="X82" s="168"/>
      <c r="AG82" t="s">
        <v>116</v>
      </c>
    </row>
    <row r="83" spans="1:60" outlineLevel="1" x14ac:dyDescent="0.2">
      <c r="A83" s="175">
        <v>12</v>
      </c>
      <c r="B83" s="176" t="s">
        <v>181</v>
      </c>
      <c r="C83" s="192" t="s">
        <v>182</v>
      </c>
      <c r="D83" s="177" t="s">
        <v>183</v>
      </c>
      <c r="E83" s="178">
        <v>2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80">
        <v>1.6299999999999999E-3</v>
      </c>
      <c r="O83" s="180">
        <f>ROUND(E83*N83,2)</f>
        <v>0</v>
      </c>
      <c r="P83" s="180">
        <v>0</v>
      </c>
      <c r="Q83" s="180">
        <f>ROUND(E83*P83,2)</f>
        <v>0</v>
      </c>
      <c r="R83" s="180"/>
      <c r="S83" s="180" t="s">
        <v>120</v>
      </c>
      <c r="T83" s="181" t="s">
        <v>120</v>
      </c>
      <c r="U83" s="157">
        <v>0.4</v>
      </c>
      <c r="V83" s="157">
        <f>ROUND(E83*U83,2)</f>
        <v>0.8</v>
      </c>
      <c r="W83" s="157"/>
      <c r="X83" s="157" t="s">
        <v>121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122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3" t="s">
        <v>184</v>
      </c>
      <c r="D84" s="158"/>
      <c r="E84" s="159">
        <v>2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124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4" t="s">
        <v>130</v>
      </c>
      <c r="D85" s="160"/>
      <c r="E85" s="161">
        <v>2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124</v>
      </c>
      <c r="AH85" s="148">
        <v>1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5">
        <v>13</v>
      </c>
      <c r="B86" s="176" t="s">
        <v>185</v>
      </c>
      <c r="C86" s="192" t="s">
        <v>186</v>
      </c>
      <c r="D86" s="177" t="s">
        <v>119</v>
      </c>
      <c r="E86" s="178">
        <v>0.88</v>
      </c>
      <c r="F86" s="179"/>
      <c r="G86" s="180">
        <f>ROUND(E86*F86,2)</f>
        <v>0</v>
      </c>
      <c r="H86" s="179"/>
      <c r="I86" s="180">
        <f>ROUND(E86*H86,2)</f>
        <v>0</v>
      </c>
      <c r="J86" s="179"/>
      <c r="K86" s="180">
        <f>ROUND(E86*J86,2)</f>
        <v>0</v>
      </c>
      <c r="L86" s="180">
        <v>21</v>
      </c>
      <c r="M86" s="180">
        <f>G86*(1+L86/100)</f>
        <v>0</v>
      </c>
      <c r="N86" s="180">
        <v>2.5249999999999999</v>
      </c>
      <c r="O86" s="180">
        <f>ROUND(E86*N86,2)</f>
        <v>2.2200000000000002</v>
      </c>
      <c r="P86" s="180">
        <v>0</v>
      </c>
      <c r="Q86" s="180">
        <f>ROUND(E86*P86,2)</f>
        <v>0</v>
      </c>
      <c r="R86" s="180"/>
      <c r="S86" s="180" t="s">
        <v>120</v>
      </c>
      <c r="T86" s="181" t="s">
        <v>120</v>
      </c>
      <c r="U86" s="157">
        <v>0.47699999999999998</v>
      </c>
      <c r="V86" s="157">
        <f>ROUND(E86*U86,2)</f>
        <v>0.42</v>
      </c>
      <c r="W86" s="157"/>
      <c r="X86" s="157" t="s">
        <v>121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122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3" t="s">
        <v>187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124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3" t="s">
        <v>188</v>
      </c>
      <c r="D88" s="158"/>
      <c r="E88" s="159">
        <v>0.8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124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4" t="s">
        <v>130</v>
      </c>
      <c r="D89" s="160"/>
      <c r="E89" s="161">
        <v>0.8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124</v>
      </c>
      <c r="AH89" s="148">
        <v>1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5" t="s">
        <v>189</v>
      </c>
      <c r="D90" s="162"/>
      <c r="E90" s="163">
        <v>0.08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124</v>
      </c>
      <c r="AH90" s="148">
        <v>4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14</v>
      </c>
      <c r="B91" s="176" t="s">
        <v>190</v>
      </c>
      <c r="C91" s="192" t="s">
        <v>191</v>
      </c>
      <c r="D91" s="177" t="s">
        <v>168</v>
      </c>
      <c r="E91" s="178">
        <v>3.2</v>
      </c>
      <c r="F91" s="179"/>
      <c r="G91" s="180">
        <f>ROUND(E91*F91,2)</f>
        <v>0</v>
      </c>
      <c r="H91" s="179"/>
      <c r="I91" s="180">
        <f>ROUND(E91*H91,2)</f>
        <v>0</v>
      </c>
      <c r="J91" s="179"/>
      <c r="K91" s="180">
        <f>ROUND(E91*J91,2)</f>
        <v>0</v>
      </c>
      <c r="L91" s="180">
        <v>21</v>
      </c>
      <c r="M91" s="180">
        <f>G91*(1+L91/100)</f>
        <v>0</v>
      </c>
      <c r="N91" s="180">
        <v>3.9199999999999999E-2</v>
      </c>
      <c r="O91" s="180">
        <f>ROUND(E91*N91,2)</f>
        <v>0.13</v>
      </c>
      <c r="P91" s="180">
        <v>0</v>
      </c>
      <c r="Q91" s="180">
        <f>ROUND(E91*P91,2)</f>
        <v>0</v>
      </c>
      <c r="R91" s="180"/>
      <c r="S91" s="180" t="s">
        <v>120</v>
      </c>
      <c r="T91" s="181" t="s">
        <v>120</v>
      </c>
      <c r="U91" s="157">
        <v>1.05</v>
      </c>
      <c r="V91" s="157">
        <f>ROUND(E91*U91,2)</f>
        <v>3.36</v>
      </c>
      <c r="W91" s="157"/>
      <c r="X91" s="157" t="s">
        <v>121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122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3" t="s">
        <v>192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124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3" t="s">
        <v>193</v>
      </c>
      <c r="D93" s="158"/>
      <c r="E93" s="159">
        <v>3.2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124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4" t="s">
        <v>130</v>
      </c>
      <c r="D94" s="160"/>
      <c r="E94" s="161">
        <v>3.2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124</v>
      </c>
      <c r="AH94" s="148">
        <v>1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5">
        <v>15</v>
      </c>
      <c r="B95" s="176" t="s">
        <v>194</v>
      </c>
      <c r="C95" s="192" t="s">
        <v>195</v>
      </c>
      <c r="D95" s="177" t="s">
        <v>168</v>
      </c>
      <c r="E95" s="178">
        <v>3.2</v>
      </c>
      <c r="F95" s="179"/>
      <c r="G95" s="180">
        <f>ROUND(E95*F95,2)</f>
        <v>0</v>
      </c>
      <c r="H95" s="179"/>
      <c r="I95" s="180">
        <f>ROUND(E95*H95,2)</f>
        <v>0</v>
      </c>
      <c r="J95" s="179"/>
      <c r="K95" s="180">
        <f>ROUND(E95*J95,2)</f>
        <v>0</v>
      </c>
      <c r="L95" s="180">
        <v>21</v>
      </c>
      <c r="M95" s="180">
        <f>G95*(1+L95/100)</f>
        <v>0</v>
      </c>
      <c r="N95" s="180">
        <v>0</v>
      </c>
      <c r="O95" s="180">
        <f>ROUND(E95*N95,2)</f>
        <v>0</v>
      </c>
      <c r="P95" s="180">
        <v>0</v>
      </c>
      <c r="Q95" s="180">
        <f>ROUND(E95*P95,2)</f>
        <v>0</v>
      </c>
      <c r="R95" s="180"/>
      <c r="S95" s="180" t="s">
        <v>120</v>
      </c>
      <c r="T95" s="181" t="s">
        <v>120</v>
      </c>
      <c r="U95" s="157">
        <v>0.32</v>
      </c>
      <c r="V95" s="157">
        <f>ROUND(E95*U95,2)</f>
        <v>1.02</v>
      </c>
      <c r="W95" s="157"/>
      <c r="X95" s="157" t="s">
        <v>121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122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260" t="s">
        <v>196</v>
      </c>
      <c r="D96" s="261"/>
      <c r="E96" s="261"/>
      <c r="F96" s="261"/>
      <c r="G96" s="261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140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3" t="s">
        <v>197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124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3" t="s">
        <v>198</v>
      </c>
      <c r="D98" s="158"/>
      <c r="E98" s="159">
        <v>3.2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124</v>
      </c>
      <c r="AH98" s="148">
        <v>5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4" t="s">
        <v>130</v>
      </c>
      <c r="D99" s="160"/>
      <c r="E99" s="161">
        <v>3.2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124</v>
      </c>
      <c r="AH99" s="148">
        <v>1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5">
        <v>16</v>
      </c>
      <c r="B100" s="176" t="s">
        <v>199</v>
      </c>
      <c r="C100" s="192" t="s">
        <v>200</v>
      </c>
      <c r="D100" s="177" t="s">
        <v>119</v>
      </c>
      <c r="E100" s="178">
        <v>0.19223999999999999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80">
        <v>2.5249999999999999</v>
      </c>
      <c r="O100" s="180">
        <f>ROUND(E100*N100,2)</f>
        <v>0.49</v>
      </c>
      <c r="P100" s="180">
        <v>0</v>
      </c>
      <c r="Q100" s="180">
        <f>ROUND(E100*P100,2)</f>
        <v>0</v>
      </c>
      <c r="R100" s="180"/>
      <c r="S100" s="180" t="s">
        <v>120</v>
      </c>
      <c r="T100" s="181" t="s">
        <v>120</v>
      </c>
      <c r="U100" s="157">
        <v>0.47699999999999998</v>
      </c>
      <c r="V100" s="157">
        <f>ROUND(E100*U100,2)</f>
        <v>0.09</v>
      </c>
      <c r="W100" s="157"/>
      <c r="X100" s="157" t="s">
        <v>121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169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3" t="s">
        <v>201</v>
      </c>
      <c r="D101" s="158"/>
      <c r="E101" s="159">
        <v>4.4999999999999998E-2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124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202</v>
      </c>
      <c r="D102" s="158"/>
      <c r="E102" s="159">
        <v>0.1152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124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4" t="s">
        <v>130</v>
      </c>
      <c r="D103" s="160"/>
      <c r="E103" s="161">
        <v>0.16020000000000001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124</v>
      </c>
      <c r="AH103" s="148">
        <v>1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5" t="s">
        <v>203</v>
      </c>
      <c r="D104" s="162"/>
      <c r="E104" s="163">
        <v>3.2039999999999999E-2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124</v>
      </c>
      <c r="AH104" s="148">
        <v>4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169" t="s">
        <v>115</v>
      </c>
      <c r="B105" s="170" t="s">
        <v>71</v>
      </c>
      <c r="C105" s="191" t="s">
        <v>72</v>
      </c>
      <c r="D105" s="171"/>
      <c r="E105" s="172"/>
      <c r="F105" s="173"/>
      <c r="G105" s="173">
        <f>SUMIF(AG106:AG132,"&lt;&gt;NOR",G106:G132)</f>
        <v>0</v>
      </c>
      <c r="H105" s="173"/>
      <c r="I105" s="173">
        <f>SUM(I106:I132)</f>
        <v>0</v>
      </c>
      <c r="J105" s="173"/>
      <c r="K105" s="173">
        <f>SUM(K106:K132)</f>
        <v>0</v>
      </c>
      <c r="L105" s="173"/>
      <c r="M105" s="173">
        <f>SUM(M106:M132)</f>
        <v>0</v>
      </c>
      <c r="N105" s="173"/>
      <c r="O105" s="173">
        <f>SUM(O106:O132)</f>
        <v>1.1200000000000001</v>
      </c>
      <c r="P105" s="173"/>
      <c r="Q105" s="173">
        <f>SUM(Q106:Q132)</f>
        <v>0</v>
      </c>
      <c r="R105" s="173"/>
      <c r="S105" s="173"/>
      <c r="T105" s="174"/>
      <c r="U105" s="168"/>
      <c r="V105" s="168">
        <f>SUM(V106:V132)</f>
        <v>2.96</v>
      </c>
      <c r="W105" s="168"/>
      <c r="X105" s="168"/>
      <c r="AG105" t="s">
        <v>116</v>
      </c>
    </row>
    <row r="106" spans="1:60" outlineLevel="1" x14ac:dyDescent="0.2">
      <c r="A106" s="175">
        <v>17</v>
      </c>
      <c r="B106" s="176" t="s">
        <v>204</v>
      </c>
      <c r="C106" s="192" t="s">
        <v>205</v>
      </c>
      <c r="D106" s="177" t="s">
        <v>168</v>
      </c>
      <c r="E106" s="178">
        <v>1.05</v>
      </c>
      <c r="F106" s="179"/>
      <c r="G106" s="180">
        <f>ROUND(E106*F106,2)</f>
        <v>0</v>
      </c>
      <c r="H106" s="179"/>
      <c r="I106" s="180">
        <f>ROUND(E106*H106,2)</f>
        <v>0</v>
      </c>
      <c r="J106" s="179"/>
      <c r="K106" s="180">
        <f>ROUND(E106*J106,2)</f>
        <v>0</v>
      </c>
      <c r="L106" s="180">
        <v>21</v>
      </c>
      <c r="M106" s="180">
        <f>G106*(1+L106/100)</f>
        <v>0</v>
      </c>
      <c r="N106" s="180">
        <v>7.3899999999999993E-2</v>
      </c>
      <c r="O106" s="180">
        <f>ROUND(E106*N106,2)</f>
        <v>0.08</v>
      </c>
      <c r="P106" s="180">
        <v>0</v>
      </c>
      <c r="Q106" s="180">
        <f>ROUND(E106*P106,2)</f>
        <v>0</v>
      </c>
      <c r="R106" s="180"/>
      <c r="S106" s="180" t="s">
        <v>120</v>
      </c>
      <c r="T106" s="181" t="s">
        <v>120</v>
      </c>
      <c r="U106" s="157">
        <v>0.45200000000000001</v>
      </c>
      <c r="V106" s="157">
        <f>ROUND(E106*U106,2)</f>
        <v>0.47</v>
      </c>
      <c r="W106" s="157"/>
      <c r="X106" s="157" t="s">
        <v>121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169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3" t="s">
        <v>206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124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3" t="s">
        <v>207</v>
      </c>
      <c r="D108" s="158"/>
      <c r="E108" s="159">
        <v>0.8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124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3" t="s">
        <v>208</v>
      </c>
      <c r="D109" s="158"/>
      <c r="E109" s="159">
        <v>0.09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124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3" t="s">
        <v>209</v>
      </c>
      <c r="D110" s="158"/>
      <c r="E110" s="159">
        <v>0.16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124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94" t="s">
        <v>130</v>
      </c>
      <c r="D111" s="160"/>
      <c r="E111" s="161">
        <v>1.05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124</v>
      </c>
      <c r="AH111" s="148">
        <v>1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5">
        <v>18</v>
      </c>
      <c r="B112" s="176" t="s">
        <v>210</v>
      </c>
      <c r="C112" s="192" t="s">
        <v>211</v>
      </c>
      <c r="D112" s="177" t="s">
        <v>168</v>
      </c>
      <c r="E112" s="178">
        <v>1.05</v>
      </c>
      <c r="F112" s="179"/>
      <c r="G112" s="180">
        <f>ROUND(E112*F112,2)</f>
        <v>0</v>
      </c>
      <c r="H112" s="179"/>
      <c r="I112" s="180">
        <f>ROUND(E112*H112,2)</f>
        <v>0</v>
      </c>
      <c r="J112" s="179"/>
      <c r="K112" s="180">
        <f>ROUND(E112*J112,2)</f>
        <v>0</v>
      </c>
      <c r="L112" s="180">
        <v>21</v>
      </c>
      <c r="M112" s="180">
        <f>G112*(1+L112/100)</f>
        <v>0</v>
      </c>
      <c r="N112" s="180">
        <v>0.378</v>
      </c>
      <c r="O112" s="180">
        <f>ROUND(E112*N112,2)</f>
        <v>0.4</v>
      </c>
      <c r="P112" s="180">
        <v>0</v>
      </c>
      <c r="Q112" s="180">
        <f>ROUND(E112*P112,2)</f>
        <v>0</v>
      </c>
      <c r="R112" s="180"/>
      <c r="S112" s="180" t="s">
        <v>120</v>
      </c>
      <c r="T112" s="181" t="s">
        <v>120</v>
      </c>
      <c r="U112" s="157">
        <v>2.5999999999999999E-2</v>
      </c>
      <c r="V112" s="157">
        <f>ROUND(E112*U112,2)</f>
        <v>0.03</v>
      </c>
      <c r="W112" s="157"/>
      <c r="X112" s="157" t="s">
        <v>121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169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3" t="s">
        <v>206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124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93" t="s">
        <v>207</v>
      </c>
      <c r="D114" s="158"/>
      <c r="E114" s="159">
        <v>0.8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124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3" t="s">
        <v>208</v>
      </c>
      <c r="D115" s="158"/>
      <c r="E115" s="159">
        <v>0.09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124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3" t="s">
        <v>209</v>
      </c>
      <c r="D116" s="158"/>
      <c r="E116" s="159">
        <v>0.16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124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94" t="s">
        <v>130</v>
      </c>
      <c r="D117" s="160"/>
      <c r="E117" s="161">
        <v>1.05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124</v>
      </c>
      <c r="AH117" s="148">
        <v>1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5">
        <v>19</v>
      </c>
      <c r="B118" s="176" t="s">
        <v>212</v>
      </c>
      <c r="C118" s="192" t="s">
        <v>213</v>
      </c>
      <c r="D118" s="177" t="s">
        <v>214</v>
      </c>
      <c r="E118" s="178">
        <v>6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21</v>
      </c>
      <c r="M118" s="180">
        <f>G118*(1+L118/100)</f>
        <v>0</v>
      </c>
      <c r="N118" s="180">
        <v>3.3E-4</v>
      </c>
      <c r="O118" s="180">
        <f>ROUND(E118*N118,2)</f>
        <v>0</v>
      </c>
      <c r="P118" s="180">
        <v>0</v>
      </c>
      <c r="Q118" s="180">
        <f>ROUND(E118*P118,2)</f>
        <v>0</v>
      </c>
      <c r="R118" s="180"/>
      <c r="S118" s="180" t="s">
        <v>120</v>
      </c>
      <c r="T118" s="181" t="s">
        <v>120</v>
      </c>
      <c r="U118" s="157">
        <v>0.41</v>
      </c>
      <c r="V118" s="157">
        <f>ROUND(E118*U118,2)</f>
        <v>2.46</v>
      </c>
      <c r="W118" s="157"/>
      <c r="X118" s="157" t="s">
        <v>121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169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3" t="s">
        <v>206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124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3" t="s">
        <v>215</v>
      </c>
      <c r="D120" s="158"/>
      <c r="E120" s="159">
        <v>4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124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3" t="s">
        <v>216</v>
      </c>
      <c r="D121" s="158"/>
      <c r="E121" s="159">
        <v>1.2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124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3" t="s">
        <v>217</v>
      </c>
      <c r="D122" s="158"/>
      <c r="E122" s="159">
        <v>0.8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124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4" t="s">
        <v>130</v>
      </c>
      <c r="D123" s="160"/>
      <c r="E123" s="161">
        <v>6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124</v>
      </c>
      <c r="AH123" s="148">
        <v>1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75">
        <v>20</v>
      </c>
      <c r="B124" s="176" t="s">
        <v>218</v>
      </c>
      <c r="C124" s="192" t="s">
        <v>219</v>
      </c>
      <c r="D124" s="177" t="s">
        <v>183</v>
      </c>
      <c r="E124" s="178">
        <v>4</v>
      </c>
      <c r="F124" s="179"/>
      <c r="G124" s="180">
        <f>ROUND(E124*F124,2)</f>
        <v>0</v>
      </c>
      <c r="H124" s="179"/>
      <c r="I124" s="180">
        <f>ROUND(E124*H124,2)</f>
        <v>0</v>
      </c>
      <c r="J124" s="179"/>
      <c r="K124" s="180">
        <f>ROUND(E124*J124,2)</f>
        <v>0</v>
      </c>
      <c r="L124" s="180">
        <v>21</v>
      </c>
      <c r="M124" s="180">
        <f>G124*(1+L124/100)</f>
        <v>0</v>
      </c>
      <c r="N124" s="180">
        <v>8.1000000000000003E-2</v>
      </c>
      <c r="O124" s="180">
        <f>ROUND(E124*N124,2)</f>
        <v>0.32</v>
      </c>
      <c r="P124" s="180">
        <v>0</v>
      </c>
      <c r="Q124" s="180">
        <f>ROUND(E124*P124,2)</f>
        <v>0</v>
      </c>
      <c r="R124" s="180"/>
      <c r="S124" s="180" t="s">
        <v>220</v>
      </c>
      <c r="T124" s="181" t="s">
        <v>221</v>
      </c>
      <c r="U124" s="157">
        <v>0</v>
      </c>
      <c r="V124" s="157">
        <f>ROUND(E124*U124,2)</f>
        <v>0</v>
      </c>
      <c r="W124" s="157"/>
      <c r="X124" s="157" t="s">
        <v>121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122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3" t="s">
        <v>222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124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93" t="s">
        <v>223</v>
      </c>
      <c r="D126" s="158"/>
      <c r="E126" s="159">
        <v>4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124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94" t="s">
        <v>130</v>
      </c>
      <c r="D127" s="160"/>
      <c r="E127" s="161">
        <v>4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124</v>
      </c>
      <c r="AH127" s="148">
        <v>1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5">
        <v>21</v>
      </c>
      <c r="B128" s="176" t="s">
        <v>224</v>
      </c>
      <c r="C128" s="192" t="s">
        <v>225</v>
      </c>
      <c r="D128" s="177" t="s">
        <v>183</v>
      </c>
      <c r="E128" s="178">
        <v>4</v>
      </c>
      <c r="F128" s="179"/>
      <c r="G128" s="180">
        <f>ROUND(E128*F128,2)</f>
        <v>0</v>
      </c>
      <c r="H128" s="179"/>
      <c r="I128" s="180">
        <f>ROUND(E128*H128,2)</f>
        <v>0</v>
      </c>
      <c r="J128" s="179"/>
      <c r="K128" s="180">
        <f>ROUND(E128*J128,2)</f>
        <v>0</v>
      </c>
      <c r="L128" s="180">
        <v>21</v>
      </c>
      <c r="M128" s="180">
        <f>G128*(1+L128/100)</f>
        <v>0</v>
      </c>
      <c r="N128" s="180">
        <v>8.1000000000000003E-2</v>
      </c>
      <c r="O128" s="180">
        <f>ROUND(E128*N128,2)</f>
        <v>0.32</v>
      </c>
      <c r="P128" s="180">
        <v>0</v>
      </c>
      <c r="Q128" s="180">
        <f>ROUND(E128*P128,2)</f>
        <v>0</v>
      </c>
      <c r="R128" s="180"/>
      <c r="S128" s="180" t="s">
        <v>220</v>
      </c>
      <c r="T128" s="181" t="s">
        <v>221</v>
      </c>
      <c r="U128" s="157">
        <v>0</v>
      </c>
      <c r="V128" s="157">
        <f>ROUND(E128*U128,2)</f>
        <v>0</v>
      </c>
      <c r="W128" s="157"/>
      <c r="X128" s="157" t="s">
        <v>121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122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55"/>
      <c r="B129" s="156"/>
      <c r="C129" s="260" t="s">
        <v>226</v>
      </c>
      <c r="D129" s="261"/>
      <c r="E129" s="261"/>
      <c r="F129" s="261"/>
      <c r="G129" s="261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140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82" t="str">
        <f>C129</f>
        <v>Parkovací retardér, opatření proti poškození nabíjecí stanice automobilem, dodávka včetně kotvících prvků, reflexní povrchová úprava žlutočerná.</v>
      </c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3" t="s">
        <v>227</v>
      </c>
      <c r="D130" s="158"/>
      <c r="E130" s="159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124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93" t="s">
        <v>228</v>
      </c>
      <c r="D131" s="158"/>
      <c r="E131" s="159">
        <v>4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124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94" t="s">
        <v>130</v>
      </c>
      <c r="D132" s="160"/>
      <c r="E132" s="161">
        <v>4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124</v>
      </c>
      <c r="AH132" s="148">
        <v>1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x14ac:dyDescent="0.2">
      <c r="A133" s="169" t="s">
        <v>115</v>
      </c>
      <c r="B133" s="170" t="s">
        <v>73</v>
      </c>
      <c r="C133" s="191" t="s">
        <v>74</v>
      </c>
      <c r="D133" s="171"/>
      <c r="E133" s="172"/>
      <c r="F133" s="173"/>
      <c r="G133" s="173">
        <f>SUMIF(AG134:AG150,"&lt;&gt;NOR",G134:G150)</f>
        <v>0</v>
      </c>
      <c r="H133" s="173"/>
      <c r="I133" s="173">
        <f>SUM(I134:I150)</f>
        <v>0</v>
      </c>
      <c r="J133" s="173"/>
      <c r="K133" s="173">
        <f>SUM(K134:K150)</f>
        <v>0</v>
      </c>
      <c r="L133" s="173"/>
      <c r="M133" s="173">
        <f>SUM(M134:M150)</f>
        <v>0</v>
      </c>
      <c r="N133" s="173"/>
      <c r="O133" s="173">
        <f>SUM(O134:O150)</f>
        <v>0.13</v>
      </c>
      <c r="P133" s="173"/>
      <c r="Q133" s="173">
        <f>SUM(Q134:Q150)</f>
        <v>0</v>
      </c>
      <c r="R133" s="173"/>
      <c r="S133" s="173"/>
      <c r="T133" s="174"/>
      <c r="U133" s="168"/>
      <c r="V133" s="168">
        <f>SUM(V134:V150)</f>
        <v>1.32</v>
      </c>
      <c r="W133" s="168"/>
      <c r="X133" s="168"/>
      <c r="AG133" t="s">
        <v>116</v>
      </c>
    </row>
    <row r="134" spans="1:60" outlineLevel="1" x14ac:dyDescent="0.2">
      <c r="A134" s="175">
        <v>22</v>
      </c>
      <c r="B134" s="176" t="s">
        <v>229</v>
      </c>
      <c r="C134" s="192" t="s">
        <v>230</v>
      </c>
      <c r="D134" s="177" t="s">
        <v>231</v>
      </c>
      <c r="E134" s="178">
        <v>1</v>
      </c>
      <c r="F134" s="179"/>
      <c r="G134" s="180">
        <f>ROUND(E134*F134,2)</f>
        <v>0</v>
      </c>
      <c r="H134" s="179"/>
      <c r="I134" s="180">
        <f>ROUND(E134*H134,2)</f>
        <v>0</v>
      </c>
      <c r="J134" s="179"/>
      <c r="K134" s="180">
        <f>ROUND(E134*J134,2)</f>
        <v>0</v>
      </c>
      <c r="L134" s="180">
        <v>21</v>
      </c>
      <c r="M134" s="180">
        <f>G134*(1+L134/100)</f>
        <v>0</v>
      </c>
      <c r="N134" s="180">
        <v>0</v>
      </c>
      <c r="O134" s="180">
        <f>ROUND(E134*N134,2)</f>
        <v>0</v>
      </c>
      <c r="P134" s="180">
        <v>0</v>
      </c>
      <c r="Q134" s="180">
        <f>ROUND(E134*P134,2)</f>
        <v>0</v>
      </c>
      <c r="R134" s="180"/>
      <c r="S134" s="180" t="s">
        <v>220</v>
      </c>
      <c r="T134" s="181" t="s">
        <v>221</v>
      </c>
      <c r="U134" s="157">
        <v>0</v>
      </c>
      <c r="V134" s="157">
        <f>ROUND(E134*U134,2)</f>
        <v>0</v>
      </c>
      <c r="W134" s="157"/>
      <c r="X134" s="157" t="s">
        <v>121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169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260" t="s">
        <v>232</v>
      </c>
      <c r="D135" s="261"/>
      <c r="E135" s="261"/>
      <c r="F135" s="261"/>
      <c r="G135" s="261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140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93" t="s">
        <v>233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124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93" t="s">
        <v>67</v>
      </c>
      <c r="D137" s="158"/>
      <c r="E137" s="159">
        <v>1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124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94" t="s">
        <v>130</v>
      </c>
      <c r="D138" s="160"/>
      <c r="E138" s="161">
        <v>1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124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75">
        <v>23</v>
      </c>
      <c r="B139" s="176" t="s">
        <v>234</v>
      </c>
      <c r="C139" s="192" t="s">
        <v>235</v>
      </c>
      <c r="D139" s="177" t="s">
        <v>183</v>
      </c>
      <c r="E139" s="178">
        <v>1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0.11840000000000001</v>
      </c>
      <c r="O139" s="180">
        <f>ROUND(E139*N139,2)</f>
        <v>0.12</v>
      </c>
      <c r="P139" s="180">
        <v>0</v>
      </c>
      <c r="Q139" s="180">
        <f>ROUND(E139*P139,2)</f>
        <v>0</v>
      </c>
      <c r="R139" s="180"/>
      <c r="S139" s="180" t="s">
        <v>120</v>
      </c>
      <c r="T139" s="181" t="s">
        <v>120</v>
      </c>
      <c r="U139" s="157">
        <v>0.91800000000000004</v>
      </c>
      <c r="V139" s="157">
        <f>ROUND(E139*U139,2)</f>
        <v>0.92</v>
      </c>
      <c r="W139" s="157"/>
      <c r="X139" s="157" t="s">
        <v>121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122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93" t="s">
        <v>236</v>
      </c>
      <c r="D140" s="158"/>
      <c r="E140" s="159">
        <v>1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124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75">
        <v>24</v>
      </c>
      <c r="B141" s="176" t="s">
        <v>237</v>
      </c>
      <c r="C141" s="192" t="s">
        <v>238</v>
      </c>
      <c r="D141" s="177" t="s">
        <v>183</v>
      </c>
      <c r="E141" s="178">
        <v>1</v>
      </c>
      <c r="F141" s="179"/>
      <c r="G141" s="180">
        <f>ROUND(E141*F141,2)</f>
        <v>0</v>
      </c>
      <c r="H141" s="179"/>
      <c r="I141" s="180">
        <f>ROUND(E141*H141,2)</f>
        <v>0</v>
      </c>
      <c r="J141" s="179"/>
      <c r="K141" s="180">
        <f>ROUND(E141*J141,2)</f>
        <v>0</v>
      </c>
      <c r="L141" s="180">
        <v>21</v>
      </c>
      <c r="M141" s="180">
        <f>G141*(1+L141/100)</f>
        <v>0</v>
      </c>
      <c r="N141" s="180">
        <v>0</v>
      </c>
      <c r="O141" s="180">
        <f>ROUND(E141*N141,2)</f>
        <v>0</v>
      </c>
      <c r="P141" s="180">
        <v>0</v>
      </c>
      <c r="Q141" s="180">
        <f>ROUND(E141*P141,2)</f>
        <v>0</v>
      </c>
      <c r="R141" s="180" t="s">
        <v>156</v>
      </c>
      <c r="S141" s="180" t="s">
        <v>120</v>
      </c>
      <c r="T141" s="181" t="s">
        <v>120</v>
      </c>
      <c r="U141" s="157">
        <v>0</v>
      </c>
      <c r="V141" s="157">
        <f>ROUND(E141*U141,2)</f>
        <v>0</v>
      </c>
      <c r="W141" s="157"/>
      <c r="X141" s="157" t="s">
        <v>157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239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93" t="s">
        <v>236</v>
      </c>
      <c r="D142" s="158"/>
      <c r="E142" s="159">
        <v>1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124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75">
        <v>25</v>
      </c>
      <c r="B143" s="176" t="s">
        <v>240</v>
      </c>
      <c r="C143" s="192" t="s">
        <v>241</v>
      </c>
      <c r="D143" s="177" t="s">
        <v>183</v>
      </c>
      <c r="E143" s="178">
        <v>1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21</v>
      </c>
      <c r="M143" s="180">
        <f>G143*(1+L143/100)</f>
        <v>0</v>
      </c>
      <c r="N143" s="180">
        <v>0</v>
      </c>
      <c r="O143" s="180">
        <f>ROUND(E143*N143,2)</f>
        <v>0</v>
      </c>
      <c r="P143" s="180">
        <v>0</v>
      </c>
      <c r="Q143" s="180">
        <f>ROUND(E143*P143,2)</f>
        <v>0</v>
      </c>
      <c r="R143" s="180" t="s">
        <v>156</v>
      </c>
      <c r="S143" s="180" t="s">
        <v>120</v>
      </c>
      <c r="T143" s="181" t="s">
        <v>120</v>
      </c>
      <c r="U143" s="157">
        <v>0</v>
      </c>
      <c r="V143" s="157">
        <f>ROUND(E143*U143,2)</f>
        <v>0</v>
      </c>
      <c r="W143" s="157"/>
      <c r="X143" s="157" t="s">
        <v>157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239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93" t="s">
        <v>236</v>
      </c>
      <c r="D144" s="158"/>
      <c r="E144" s="159">
        <v>1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124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ht="22.5" outlineLevel="1" x14ac:dyDescent="0.2">
      <c r="A145" s="175">
        <v>26</v>
      </c>
      <c r="B145" s="176" t="s">
        <v>242</v>
      </c>
      <c r="C145" s="192" t="s">
        <v>243</v>
      </c>
      <c r="D145" s="177" t="s">
        <v>183</v>
      </c>
      <c r="E145" s="178">
        <v>2</v>
      </c>
      <c r="F145" s="179"/>
      <c r="G145" s="180">
        <f>ROUND(E145*F145,2)</f>
        <v>0</v>
      </c>
      <c r="H145" s="179"/>
      <c r="I145" s="180">
        <f>ROUND(E145*H145,2)</f>
        <v>0</v>
      </c>
      <c r="J145" s="179"/>
      <c r="K145" s="180">
        <f>ROUND(E145*J145,2)</f>
        <v>0</v>
      </c>
      <c r="L145" s="180">
        <v>21</v>
      </c>
      <c r="M145" s="180">
        <f>G145*(1+L145/100)</f>
        <v>0</v>
      </c>
      <c r="N145" s="180">
        <v>0</v>
      </c>
      <c r="O145" s="180">
        <f>ROUND(E145*N145,2)</f>
        <v>0</v>
      </c>
      <c r="P145" s="180">
        <v>0</v>
      </c>
      <c r="Q145" s="180">
        <f>ROUND(E145*P145,2)</f>
        <v>0</v>
      </c>
      <c r="R145" s="180"/>
      <c r="S145" s="180" t="s">
        <v>120</v>
      </c>
      <c r="T145" s="181" t="s">
        <v>120</v>
      </c>
      <c r="U145" s="157">
        <v>0.2</v>
      </c>
      <c r="V145" s="157">
        <f>ROUND(E145*U145,2)</f>
        <v>0.4</v>
      </c>
      <c r="W145" s="157"/>
      <c r="X145" s="157" t="s">
        <v>121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122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93" t="s">
        <v>244</v>
      </c>
      <c r="D146" s="158"/>
      <c r="E146" s="159">
        <v>2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124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75">
        <v>27</v>
      </c>
      <c r="B147" s="176" t="s">
        <v>245</v>
      </c>
      <c r="C147" s="192" t="s">
        <v>246</v>
      </c>
      <c r="D147" s="177" t="s">
        <v>183</v>
      </c>
      <c r="E147" s="178">
        <v>1</v>
      </c>
      <c r="F147" s="179"/>
      <c r="G147" s="180">
        <f>ROUND(E147*F147,2)</f>
        <v>0</v>
      </c>
      <c r="H147" s="179"/>
      <c r="I147" s="180">
        <f>ROUND(E147*H147,2)</f>
        <v>0</v>
      </c>
      <c r="J147" s="179"/>
      <c r="K147" s="180">
        <f>ROUND(E147*J147,2)</f>
        <v>0</v>
      </c>
      <c r="L147" s="180">
        <v>21</v>
      </c>
      <c r="M147" s="180">
        <f>G147*(1+L147/100)</f>
        <v>0</v>
      </c>
      <c r="N147" s="180">
        <v>5.1000000000000004E-3</v>
      </c>
      <c r="O147" s="180">
        <f>ROUND(E147*N147,2)</f>
        <v>0.01</v>
      </c>
      <c r="P147" s="180">
        <v>0</v>
      </c>
      <c r="Q147" s="180">
        <f>ROUND(E147*P147,2)</f>
        <v>0</v>
      </c>
      <c r="R147" s="180" t="s">
        <v>156</v>
      </c>
      <c r="S147" s="180" t="s">
        <v>120</v>
      </c>
      <c r="T147" s="181" t="s">
        <v>120</v>
      </c>
      <c r="U147" s="157">
        <v>0</v>
      </c>
      <c r="V147" s="157">
        <f>ROUND(E147*U147,2)</f>
        <v>0</v>
      </c>
      <c r="W147" s="157"/>
      <c r="X147" s="157" t="s">
        <v>157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239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93" t="s">
        <v>236</v>
      </c>
      <c r="D148" s="158"/>
      <c r="E148" s="159">
        <v>1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124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75">
        <v>28</v>
      </c>
      <c r="B149" s="176" t="s">
        <v>247</v>
      </c>
      <c r="C149" s="192" t="s">
        <v>248</v>
      </c>
      <c r="D149" s="177" t="s">
        <v>183</v>
      </c>
      <c r="E149" s="178">
        <v>1</v>
      </c>
      <c r="F149" s="179"/>
      <c r="G149" s="180">
        <f>ROUND(E149*F149,2)</f>
        <v>0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0</v>
      </c>
      <c r="N149" s="180">
        <v>3.0000000000000001E-3</v>
      </c>
      <c r="O149" s="180">
        <f>ROUND(E149*N149,2)</f>
        <v>0</v>
      </c>
      <c r="P149" s="180">
        <v>0</v>
      </c>
      <c r="Q149" s="180">
        <f>ROUND(E149*P149,2)</f>
        <v>0</v>
      </c>
      <c r="R149" s="180" t="s">
        <v>156</v>
      </c>
      <c r="S149" s="180" t="s">
        <v>120</v>
      </c>
      <c r="T149" s="181" t="s">
        <v>120</v>
      </c>
      <c r="U149" s="157">
        <v>0</v>
      </c>
      <c r="V149" s="157">
        <f>ROUND(E149*U149,2)</f>
        <v>0</v>
      </c>
      <c r="W149" s="157"/>
      <c r="X149" s="157" t="s">
        <v>157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239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93" t="s">
        <v>236</v>
      </c>
      <c r="D150" s="158"/>
      <c r="E150" s="159">
        <v>1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124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ht="25.5" x14ac:dyDescent="0.2">
      <c r="A151" s="169" t="s">
        <v>115</v>
      </c>
      <c r="B151" s="170" t="s">
        <v>75</v>
      </c>
      <c r="C151" s="191" t="s">
        <v>76</v>
      </c>
      <c r="D151" s="171"/>
      <c r="E151" s="172"/>
      <c r="F151" s="173"/>
      <c r="G151" s="173">
        <f>SUMIF(AG152:AG157,"&lt;&gt;NOR",G152:G157)</f>
        <v>0</v>
      </c>
      <c r="H151" s="173"/>
      <c r="I151" s="173">
        <f>SUM(I152:I157)</f>
        <v>0</v>
      </c>
      <c r="J151" s="173"/>
      <c r="K151" s="173">
        <f>SUM(K152:K157)</f>
        <v>0</v>
      </c>
      <c r="L151" s="173"/>
      <c r="M151" s="173">
        <f>SUM(M152:M157)</f>
        <v>0</v>
      </c>
      <c r="N151" s="173"/>
      <c r="O151" s="173">
        <f>SUM(O152:O157)</f>
        <v>0</v>
      </c>
      <c r="P151" s="173"/>
      <c r="Q151" s="173">
        <f>SUM(Q152:Q157)</f>
        <v>0</v>
      </c>
      <c r="R151" s="173"/>
      <c r="S151" s="173"/>
      <c r="T151" s="174"/>
      <c r="U151" s="168"/>
      <c r="V151" s="168">
        <f>SUM(V152:V157)</f>
        <v>5.4</v>
      </c>
      <c r="W151" s="168"/>
      <c r="X151" s="168"/>
      <c r="AG151" t="s">
        <v>116</v>
      </c>
    </row>
    <row r="152" spans="1:60" outlineLevel="1" x14ac:dyDescent="0.2">
      <c r="A152" s="175">
        <v>29</v>
      </c>
      <c r="B152" s="176" t="s">
        <v>249</v>
      </c>
      <c r="C152" s="192" t="s">
        <v>250</v>
      </c>
      <c r="D152" s="177" t="s">
        <v>168</v>
      </c>
      <c r="E152" s="178">
        <v>38.880000000000003</v>
      </c>
      <c r="F152" s="179"/>
      <c r="G152" s="180">
        <f>ROUND(E152*F152,2)</f>
        <v>0</v>
      </c>
      <c r="H152" s="179"/>
      <c r="I152" s="180">
        <f>ROUND(E152*H152,2)</f>
        <v>0</v>
      </c>
      <c r="J152" s="179"/>
      <c r="K152" s="180">
        <f>ROUND(E152*J152,2)</f>
        <v>0</v>
      </c>
      <c r="L152" s="180">
        <v>21</v>
      </c>
      <c r="M152" s="180">
        <f>G152*(1+L152/100)</f>
        <v>0</v>
      </c>
      <c r="N152" s="180">
        <v>0</v>
      </c>
      <c r="O152" s="180">
        <f>ROUND(E152*N152,2)</f>
        <v>0</v>
      </c>
      <c r="P152" s="180">
        <v>0</v>
      </c>
      <c r="Q152" s="180">
        <f>ROUND(E152*P152,2)</f>
        <v>0</v>
      </c>
      <c r="R152" s="180"/>
      <c r="S152" s="180" t="s">
        <v>120</v>
      </c>
      <c r="T152" s="181" t="s">
        <v>120</v>
      </c>
      <c r="U152" s="157">
        <v>0.13900000000000001</v>
      </c>
      <c r="V152" s="157">
        <f>ROUND(E152*U152,2)</f>
        <v>5.4</v>
      </c>
      <c r="W152" s="157"/>
      <c r="X152" s="157" t="s">
        <v>121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169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ht="22.5" outlineLevel="1" x14ac:dyDescent="0.2">
      <c r="A153" s="155"/>
      <c r="B153" s="156"/>
      <c r="C153" s="260" t="s">
        <v>251</v>
      </c>
      <c r="D153" s="261"/>
      <c r="E153" s="261"/>
      <c r="F153" s="261"/>
      <c r="G153" s="261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140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82" t="str">
        <f>C153</f>
        <v>Položka je určena pro vyčištění ostatních objektů (např. kanálů, zásobníků, kůlen apod.) - vynesení zbytků stavebního rumu, kropení a 2 x zametení podlah, oprášení stěn a výplní otvorů.</v>
      </c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93" t="s">
        <v>252</v>
      </c>
      <c r="D154" s="158"/>
      <c r="E154" s="159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124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93" t="s">
        <v>253</v>
      </c>
      <c r="D155" s="158"/>
      <c r="E155" s="159">
        <v>32.4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124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94" t="s">
        <v>130</v>
      </c>
      <c r="D156" s="160"/>
      <c r="E156" s="161">
        <v>32.4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124</v>
      </c>
      <c r="AH156" s="148">
        <v>1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95" t="s">
        <v>254</v>
      </c>
      <c r="D157" s="162"/>
      <c r="E157" s="163">
        <v>6.48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124</v>
      </c>
      <c r="AH157" s="148">
        <v>4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x14ac:dyDescent="0.2">
      <c r="A158" s="169" t="s">
        <v>115</v>
      </c>
      <c r="B158" s="170" t="s">
        <v>79</v>
      </c>
      <c r="C158" s="191" t="s">
        <v>80</v>
      </c>
      <c r="D158" s="171"/>
      <c r="E158" s="172"/>
      <c r="F158" s="173"/>
      <c r="G158" s="173">
        <f>SUMIF(AG159:AG159,"&lt;&gt;NOR",G159:G159)</f>
        <v>0</v>
      </c>
      <c r="H158" s="173"/>
      <c r="I158" s="173">
        <f>SUM(I159:I159)</f>
        <v>0</v>
      </c>
      <c r="J158" s="173"/>
      <c r="K158" s="173">
        <f>SUM(K159:K159)</f>
        <v>0</v>
      </c>
      <c r="L158" s="173"/>
      <c r="M158" s="173">
        <f>SUM(M159:M159)</f>
        <v>0</v>
      </c>
      <c r="N158" s="173"/>
      <c r="O158" s="173">
        <f>SUM(O159:O159)</f>
        <v>0</v>
      </c>
      <c r="P158" s="173"/>
      <c r="Q158" s="173">
        <f>SUM(Q159:Q159)</f>
        <v>0</v>
      </c>
      <c r="R158" s="173"/>
      <c r="S158" s="173"/>
      <c r="T158" s="174"/>
      <c r="U158" s="168"/>
      <c r="V158" s="168">
        <f>SUM(V159:V159)</f>
        <v>1.72</v>
      </c>
      <c r="W158" s="168"/>
      <c r="X158" s="168"/>
      <c r="AG158" t="s">
        <v>116</v>
      </c>
    </row>
    <row r="159" spans="1:60" outlineLevel="1" x14ac:dyDescent="0.2">
      <c r="A159" s="183">
        <v>30</v>
      </c>
      <c r="B159" s="184" t="s">
        <v>255</v>
      </c>
      <c r="C159" s="199" t="s">
        <v>256</v>
      </c>
      <c r="D159" s="185" t="s">
        <v>155</v>
      </c>
      <c r="E159" s="186">
        <v>4.4217000000000004</v>
      </c>
      <c r="F159" s="187"/>
      <c r="G159" s="188">
        <f>ROUND(E159*F159,2)</f>
        <v>0</v>
      </c>
      <c r="H159" s="187"/>
      <c r="I159" s="188">
        <f>ROUND(E159*H159,2)</f>
        <v>0</v>
      </c>
      <c r="J159" s="187"/>
      <c r="K159" s="188">
        <f>ROUND(E159*J159,2)</f>
        <v>0</v>
      </c>
      <c r="L159" s="188">
        <v>21</v>
      </c>
      <c r="M159" s="188">
        <f>G159*(1+L159/100)</f>
        <v>0</v>
      </c>
      <c r="N159" s="188">
        <v>0</v>
      </c>
      <c r="O159" s="188">
        <f>ROUND(E159*N159,2)</f>
        <v>0</v>
      </c>
      <c r="P159" s="188">
        <v>0</v>
      </c>
      <c r="Q159" s="188">
        <f>ROUND(E159*P159,2)</f>
        <v>0</v>
      </c>
      <c r="R159" s="188"/>
      <c r="S159" s="188" t="s">
        <v>120</v>
      </c>
      <c r="T159" s="189" t="s">
        <v>120</v>
      </c>
      <c r="U159" s="157">
        <v>0.39</v>
      </c>
      <c r="V159" s="157">
        <f>ROUND(E159*U159,2)</f>
        <v>1.72</v>
      </c>
      <c r="W159" s="157"/>
      <c r="X159" s="157" t="s">
        <v>257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258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x14ac:dyDescent="0.2">
      <c r="A160" s="169" t="s">
        <v>115</v>
      </c>
      <c r="B160" s="170" t="s">
        <v>82</v>
      </c>
      <c r="C160" s="191" t="s">
        <v>83</v>
      </c>
      <c r="D160" s="171"/>
      <c r="E160" s="172"/>
      <c r="F160" s="173"/>
      <c r="G160" s="173">
        <f>SUMIF(AG161:AG164,"&lt;&gt;NOR",G161:G164)</f>
        <v>0</v>
      </c>
      <c r="H160" s="173"/>
      <c r="I160" s="173">
        <f>SUM(I161:I164)</f>
        <v>0</v>
      </c>
      <c r="J160" s="173"/>
      <c r="K160" s="173">
        <f>SUM(K161:K164)</f>
        <v>0</v>
      </c>
      <c r="L160" s="173"/>
      <c r="M160" s="173">
        <f>SUM(M161:M164)</f>
        <v>0</v>
      </c>
      <c r="N160" s="173"/>
      <c r="O160" s="173">
        <f>SUM(O161:O164)</f>
        <v>0</v>
      </c>
      <c r="P160" s="173"/>
      <c r="Q160" s="173">
        <f>SUM(Q161:Q164)</f>
        <v>0</v>
      </c>
      <c r="R160" s="173"/>
      <c r="S160" s="173"/>
      <c r="T160" s="174"/>
      <c r="U160" s="168"/>
      <c r="V160" s="168">
        <f>SUM(V161:V164)</f>
        <v>1.81</v>
      </c>
      <c r="W160" s="168"/>
      <c r="X160" s="168"/>
      <c r="AG160" t="s">
        <v>116</v>
      </c>
    </row>
    <row r="161" spans="1:60" ht="22.5" outlineLevel="1" x14ac:dyDescent="0.2">
      <c r="A161" s="175">
        <v>31</v>
      </c>
      <c r="B161" s="176" t="s">
        <v>259</v>
      </c>
      <c r="C161" s="192" t="s">
        <v>260</v>
      </c>
      <c r="D161" s="177" t="s">
        <v>155</v>
      </c>
      <c r="E161" s="178">
        <v>3.6924299999999999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80">
        <v>0</v>
      </c>
      <c r="O161" s="180">
        <f>ROUND(E161*N161,2)</f>
        <v>0</v>
      </c>
      <c r="P161" s="180">
        <v>0</v>
      </c>
      <c r="Q161" s="180">
        <f>ROUND(E161*P161,2)</f>
        <v>0</v>
      </c>
      <c r="R161" s="180"/>
      <c r="S161" s="180" t="s">
        <v>120</v>
      </c>
      <c r="T161" s="181" t="s">
        <v>120</v>
      </c>
      <c r="U161" s="157">
        <v>0.49</v>
      </c>
      <c r="V161" s="157">
        <f>ROUND(E161*U161,2)</f>
        <v>1.81</v>
      </c>
      <c r="W161" s="157"/>
      <c r="X161" s="157" t="s">
        <v>261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262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260" t="s">
        <v>263</v>
      </c>
      <c r="D162" s="261"/>
      <c r="E162" s="261"/>
      <c r="F162" s="261"/>
      <c r="G162" s="261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140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83">
        <v>32</v>
      </c>
      <c r="B163" s="184" t="s">
        <v>264</v>
      </c>
      <c r="C163" s="199" t="s">
        <v>265</v>
      </c>
      <c r="D163" s="185" t="s">
        <v>155</v>
      </c>
      <c r="E163" s="186">
        <v>70.156080000000003</v>
      </c>
      <c r="F163" s="187"/>
      <c r="G163" s="188">
        <f>ROUND(E163*F163,2)</f>
        <v>0</v>
      </c>
      <c r="H163" s="187"/>
      <c r="I163" s="188">
        <f>ROUND(E163*H163,2)</f>
        <v>0</v>
      </c>
      <c r="J163" s="187"/>
      <c r="K163" s="188">
        <f>ROUND(E163*J163,2)</f>
        <v>0</v>
      </c>
      <c r="L163" s="188">
        <v>21</v>
      </c>
      <c r="M163" s="188">
        <f>G163*(1+L163/100)</f>
        <v>0</v>
      </c>
      <c r="N163" s="188">
        <v>0</v>
      </c>
      <c r="O163" s="188">
        <f>ROUND(E163*N163,2)</f>
        <v>0</v>
      </c>
      <c r="P163" s="188">
        <v>0</v>
      </c>
      <c r="Q163" s="188">
        <f>ROUND(E163*P163,2)</f>
        <v>0</v>
      </c>
      <c r="R163" s="188"/>
      <c r="S163" s="188" t="s">
        <v>120</v>
      </c>
      <c r="T163" s="189" t="s">
        <v>120</v>
      </c>
      <c r="U163" s="157">
        <v>0</v>
      </c>
      <c r="V163" s="157">
        <f>ROUND(E163*U163,2)</f>
        <v>0</v>
      </c>
      <c r="W163" s="157"/>
      <c r="X163" s="157" t="s">
        <v>261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262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75">
        <v>33</v>
      </c>
      <c r="B164" s="176" t="s">
        <v>266</v>
      </c>
      <c r="C164" s="192" t="s">
        <v>267</v>
      </c>
      <c r="D164" s="177" t="s">
        <v>155</v>
      </c>
      <c r="E164" s="178">
        <v>3.6924299999999999</v>
      </c>
      <c r="F164" s="179"/>
      <c r="G164" s="180">
        <f>ROUND(E164*F164,2)</f>
        <v>0</v>
      </c>
      <c r="H164" s="179"/>
      <c r="I164" s="180">
        <f>ROUND(E164*H164,2)</f>
        <v>0</v>
      </c>
      <c r="J164" s="179"/>
      <c r="K164" s="180">
        <f>ROUND(E164*J164,2)</f>
        <v>0</v>
      </c>
      <c r="L164" s="180">
        <v>21</v>
      </c>
      <c r="M164" s="180">
        <f>G164*(1+L164/100)</f>
        <v>0</v>
      </c>
      <c r="N164" s="180">
        <v>0</v>
      </c>
      <c r="O164" s="180">
        <f>ROUND(E164*N164,2)</f>
        <v>0</v>
      </c>
      <c r="P164" s="180">
        <v>0</v>
      </c>
      <c r="Q164" s="180">
        <f>ROUND(E164*P164,2)</f>
        <v>0</v>
      </c>
      <c r="R164" s="180"/>
      <c r="S164" s="180" t="s">
        <v>120</v>
      </c>
      <c r="T164" s="181" t="s">
        <v>120</v>
      </c>
      <c r="U164" s="157">
        <v>0</v>
      </c>
      <c r="V164" s="157">
        <f>ROUND(E164*U164,2)</f>
        <v>0</v>
      </c>
      <c r="W164" s="157"/>
      <c r="X164" s="157" t="s">
        <v>261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262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x14ac:dyDescent="0.2">
      <c r="A165" s="3"/>
      <c r="B165" s="4"/>
      <c r="C165" s="200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AE165">
        <v>15</v>
      </c>
      <c r="AF165">
        <v>21</v>
      </c>
      <c r="AG165" t="s">
        <v>102</v>
      </c>
    </row>
    <row r="166" spans="1:60" x14ac:dyDescent="0.2">
      <c r="A166" s="151"/>
      <c r="B166" s="152" t="s">
        <v>31</v>
      </c>
      <c r="C166" s="201"/>
      <c r="D166" s="153"/>
      <c r="E166" s="154"/>
      <c r="F166" s="154"/>
      <c r="G166" s="190">
        <f>G8+G82+G105+G133+G151+G158+G160</f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AE166">
        <f>SUMIF(L7:L164,AE165,G7:G164)</f>
        <v>0</v>
      </c>
      <c r="AF166">
        <f>SUMIF(L7:L164,AF165,G7:G164)</f>
        <v>0</v>
      </c>
      <c r="AG166" t="s">
        <v>268</v>
      </c>
    </row>
    <row r="167" spans="1:60" x14ac:dyDescent="0.2">
      <c r="A167" s="3"/>
      <c r="B167" s="4"/>
      <c r="C167" s="200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60" x14ac:dyDescent="0.2">
      <c r="A168" s="3"/>
      <c r="B168" s="4"/>
      <c r="C168" s="200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60" x14ac:dyDescent="0.2">
      <c r="A169" s="269" t="s">
        <v>269</v>
      </c>
      <c r="B169" s="269"/>
      <c r="C169" s="270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60" x14ac:dyDescent="0.2">
      <c r="A170" s="271"/>
      <c r="B170" s="272"/>
      <c r="C170" s="273"/>
      <c r="D170" s="272"/>
      <c r="E170" s="272"/>
      <c r="F170" s="272"/>
      <c r="G170" s="274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AG170" t="s">
        <v>270</v>
      </c>
    </row>
    <row r="171" spans="1:60" x14ac:dyDescent="0.2">
      <c r="A171" s="275"/>
      <c r="B171" s="276"/>
      <c r="C171" s="277"/>
      <c r="D171" s="276"/>
      <c r="E171" s="276"/>
      <c r="F171" s="276"/>
      <c r="G171" s="278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60" x14ac:dyDescent="0.2">
      <c r="A172" s="275"/>
      <c r="B172" s="276"/>
      <c r="C172" s="277"/>
      <c r="D172" s="276"/>
      <c r="E172" s="276"/>
      <c r="F172" s="276"/>
      <c r="G172" s="278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60" x14ac:dyDescent="0.2">
      <c r="A173" s="275"/>
      <c r="B173" s="276"/>
      <c r="C173" s="277"/>
      <c r="D173" s="276"/>
      <c r="E173" s="276"/>
      <c r="F173" s="276"/>
      <c r="G173" s="278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">
      <c r="A174" s="279"/>
      <c r="B174" s="280"/>
      <c r="C174" s="281"/>
      <c r="D174" s="280"/>
      <c r="E174" s="280"/>
      <c r="F174" s="280"/>
      <c r="G174" s="282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3"/>
      <c r="B175" s="4"/>
      <c r="C175" s="200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">
      <c r="C176" s="202"/>
      <c r="D176" s="10"/>
      <c r="AG176" t="s">
        <v>271</v>
      </c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A169:C169"/>
    <mergeCell ref="A170:G174"/>
    <mergeCell ref="C26:G26"/>
    <mergeCell ref="C96:G96"/>
    <mergeCell ref="C129:G129"/>
    <mergeCell ref="C135:G135"/>
    <mergeCell ref="C153:G153"/>
    <mergeCell ref="C162:G162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F6F2-8B3A-473E-B0EF-17800160BD65}">
  <sheetPr>
    <outlinePr summaryBelow="0"/>
  </sheetPr>
  <dimension ref="A1:BH5000"/>
  <sheetViews>
    <sheetView workbookViewId="0">
      <pane ySplit="7" topLeftCell="A8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90</v>
      </c>
    </row>
    <row r="2" spans="1:60" ht="24.95" customHeight="1" x14ac:dyDescent="0.2">
      <c r="A2" s="140" t="s">
        <v>8</v>
      </c>
      <c r="B2" s="49" t="s">
        <v>369</v>
      </c>
      <c r="C2" s="263" t="s">
        <v>370</v>
      </c>
      <c r="D2" s="264"/>
      <c r="E2" s="264"/>
      <c r="F2" s="264"/>
      <c r="G2" s="265"/>
      <c r="AG2" t="s">
        <v>91</v>
      </c>
    </row>
    <row r="3" spans="1:60" ht="24.95" customHeight="1" x14ac:dyDescent="0.2">
      <c r="A3" s="140" t="s">
        <v>9</v>
      </c>
      <c r="B3" s="49" t="s">
        <v>44</v>
      </c>
      <c r="C3" s="263" t="s">
        <v>45</v>
      </c>
      <c r="D3" s="264"/>
      <c r="E3" s="264"/>
      <c r="F3" s="264"/>
      <c r="G3" s="265"/>
      <c r="AC3" s="122" t="s">
        <v>91</v>
      </c>
      <c r="AG3" t="s">
        <v>92</v>
      </c>
    </row>
    <row r="4" spans="1:60" ht="24.95" customHeight="1" x14ac:dyDescent="0.2">
      <c r="A4" s="141" t="s">
        <v>10</v>
      </c>
      <c r="B4" s="142" t="s">
        <v>48</v>
      </c>
      <c r="C4" s="266" t="s">
        <v>49</v>
      </c>
      <c r="D4" s="267"/>
      <c r="E4" s="267"/>
      <c r="F4" s="267"/>
      <c r="G4" s="268"/>
      <c r="AG4" t="s">
        <v>93</v>
      </c>
    </row>
    <row r="5" spans="1:60" x14ac:dyDescent="0.2">
      <c r="D5" s="10"/>
    </row>
    <row r="6" spans="1:60" ht="38.25" x14ac:dyDescent="0.2">
      <c r="A6" s="144" t="s">
        <v>94</v>
      </c>
      <c r="B6" s="146" t="s">
        <v>95</v>
      </c>
      <c r="C6" s="146" t="s">
        <v>96</v>
      </c>
      <c r="D6" s="145" t="s">
        <v>97</v>
      </c>
      <c r="E6" s="144" t="s">
        <v>98</v>
      </c>
      <c r="F6" s="143" t="s">
        <v>99</v>
      </c>
      <c r="G6" s="144" t="s">
        <v>31</v>
      </c>
      <c r="H6" s="147" t="s">
        <v>32</v>
      </c>
      <c r="I6" s="147" t="s">
        <v>100</v>
      </c>
      <c r="J6" s="147" t="s">
        <v>33</v>
      </c>
      <c r="K6" s="147" t="s">
        <v>101</v>
      </c>
      <c r="L6" s="147" t="s">
        <v>102</v>
      </c>
      <c r="M6" s="147" t="s">
        <v>103</v>
      </c>
      <c r="N6" s="147" t="s">
        <v>104</v>
      </c>
      <c r="O6" s="147" t="s">
        <v>105</v>
      </c>
      <c r="P6" s="147" t="s">
        <v>106</v>
      </c>
      <c r="Q6" s="147" t="s">
        <v>107</v>
      </c>
      <c r="R6" s="147" t="s">
        <v>108</v>
      </c>
      <c r="S6" s="147" t="s">
        <v>109</v>
      </c>
      <c r="T6" s="147" t="s">
        <v>110</v>
      </c>
      <c r="U6" s="147" t="s">
        <v>111</v>
      </c>
      <c r="V6" s="147" t="s">
        <v>112</v>
      </c>
      <c r="W6" s="147" t="s">
        <v>113</v>
      </c>
      <c r="X6" s="147" t="s">
        <v>114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115</v>
      </c>
      <c r="B8" s="170" t="s">
        <v>67</v>
      </c>
      <c r="C8" s="191" t="s">
        <v>68</v>
      </c>
      <c r="D8" s="171"/>
      <c r="E8" s="172"/>
      <c r="F8" s="173"/>
      <c r="G8" s="173">
        <f>SUMIF(AG9:AG100,"&lt;&gt;NOR",G9:G100)</f>
        <v>0</v>
      </c>
      <c r="H8" s="173"/>
      <c r="I8" s="173">
        <f>SUM(I9:I100)</f>
        <v>0</v>
      </c>
      <c r="J8" s="173"/>
      <c r="K8" s="173">
        <f>SUM(K9:K100)</f>
        <v>0</v>
      </c>
      <c r="L8" s="173"/>
      <c r="M8" s="173">
        <f>SUM(M9:M100)</f>
        <v>0</v>
      </c>
      <c r="N8" s="173"/>
      <c r="O8" s="173">
        <f>SUM(O9:O100)</f>
        <v>0.92</v>
      </c>
      <c r="P8" s="173"/>
      <c r="Q8" s="173">
        <f>SUM(Q9:Q100)</f>
        <v>1.23</v>
      </c>
      <c r="R8" s="173"/>
      <c r="S8" s="173"/>
      <c r="T8" s="174"/>
      <c r="U8" s="168"/>
      <c r="V8" s="168">
        <f>SUM(V9:V100)</f>
        <v>2.1899999999999995</v>
      </c>
      <c r="W8" s="168"/>
      <c r="X8" s="168"/>
      <c r="AG8" t="s">
        <v>116</v>
      </c>
    </row>
    <row r="9" spans="1:60" outlineLevel="1" x14ac:dyDescent="0.2">
      <c r="A9" s="175">
        <v>1</v>
      </c>
      <c r="B9" s="176" t="s">
        <v>272</v>
      </c>
      <c r="C9" s="192" t="s">
        <v>273</v>
      </c>
      <c r="D9" s="177" t="s">
        <v>119</v>
      </c>
      <c r="E9" s="178">
        <v>5.2499999999999998E-2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120</v>
      </c>
      <c r="T9" s="181" t="s">
        <v>120</v>
      </c>
      <c r="U9" s="157">
        <v>9.5200000000000007E-2</v>
      </c>
      <c r="V9" s="157">
        <f>ROUND(E9*U9,2)</f>
        <v>0</v>
      </c>
      <c r="W9" s="157"/>
      <c r="X9" s="157" t="s">
        <v>121</v>
      </c>
      <c r="Y9" s="148"/>
      <c r="Z9" s="148"/>
      <c r="AA9" s="148"/>
      <c r="AB9" s="148"/>
      <c r="AC9" s="148"/>
      <c r="AD9" s="148"/>
      <c r="AE9" s="148"/>
      <c r="AF9" s="148"/>
      <c r="AG9" s="148" t="s">
        <v>122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274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124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3" t="s">
        <v>275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124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276</v>
      </c>
      <c r="D12" s="158"/>
      <c r="E12" s="159">
        <v>5.2499999999999998E-2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124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4" t="s">
        <v>130</v>
      </c>
      <c r="D13" s="160"/>
      <c r="E13" s="161">
        <v>5.2499999999999998E-2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124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277</v>
      </c>
      <c r="C14" s="192" t="s">
        <v>278</v>
      </c>
      <c r="D14" s="177" t="s">
        <v>119</v>
      </c>
      <c r="E14" s="178">
        <v>1.6975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120</v>
      </c>
      <c r="T14" s="181" t="s">
        <v>120</v>
      </c>
      <c r="U14" s="157">
        <v>0.26666000000000001</v>
      </c>
      <c r="V14" s="157">
        <f>ROUND(E14*U14,2)</f>
        <v>0.45</v>
      </c>
      <c r="W14" s="157"/>
      <c r="X14" s="157" t="s">
        <v>121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274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124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275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124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3" t="s">
        <v>279</v>
      </c>
      <c r="D17" s="158"/>
      <c r="E17" s="159">
        <v>0.36749999999999999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124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280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124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281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124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3" t="s">
        <v>282</v>
      </c>
      <c r="D20" s="158"/>
      <c r="E20" s="159">
        <v>1.33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4" t="s">
        <v>130</v>
      </c>
      <c r="D21" s="160"/>
      <c r="E21" s="161">
        <v>1.6975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124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5">
        <v>3</v>
      </c>
      <c r="B22" s="176" t="s">
        <v>131</v>
      </c>
      <c r="C22" s="192" t="s">
        <v>132</v>
      </c>
      <c r="D22" s="177" t="s">
        <v>119</v>
      </c>
      <c r="E22" s="178">
        <v>2.9837500000000001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120</v>
      </c>
      <c r="T22" s="181" t="s">
        <v>120</v>
      </c>
      <c r="U22" s="157">
        <v>1.0999999999999999E-2</v>
      </c>
      <c r="V22" s="157">
        <f>ROUND(E22*U22,2)</f>
        <v>0.03</v>
      </c>
      <c r="W22" s="157"/>
      <c r="X22" s="157" t="s">
        <v>121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122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3" t="s">
        <v>133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124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283</v>
      </c>
      <c r="D24" s="158"/>
      <c r="E24" s="159">
        <v>1.6975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124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3" t="s">
        <v>284</v>
      </c>
      <c r="D25" s="158"/>
      <c r="E25" s="159">
        <v>5.2499999999999998E-2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124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4" t="s">
        <v>130</v>
      </c>
      <c r="D26" s="160"/>
      <c r="E26" s="161">
        <v>1.75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124</v>
      </c>
      <c r="AH26" s="148">
        <v>1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3" t="s">
        <v>285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124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3" t="s">
        <v>286</v>
      </c>
      <c r="D28" s="158"/>
      <c r="E28" s="159">
        <v>1.6975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124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287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124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288</v>
      </c>
      <c r="D30" s="158"/>
      <c r="E30" s="159">
        <v>-0.46375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124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4" t="s">
        <v>130</v>
      </c>
      <c r="D31" s="160"/>
      <c r="E31" s="161">
        <v>1.2337499999999999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124</v>
      </c>
      <c r="AH31" s="148">
        <v>1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4</v>
      </c>
      <c r="B32" s="176" t="s">
        <v>135</v>
      </c>
      <c r="C32" s="192" t="s">
        <v>136</v>
      </c>
      <c r="D32" s="177" t="s">
        <v>119</v>
      </c>
      <c r="E32" s="178">
        <v>1.75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120</v>
      </c>
      <c r="T32" s="181" t="s">
        <v>120</v>
      </c>
      <c r="U32" s="157">
        <v>5.2999999999999999E-2</v>
      </c>
      <c r="V32" s="157">
        <f>ROUND(E32*U32,2)</f>
        <v>0.09</v>
      </c>
      <c r="W32" s="157"/>
      <c r="X32" s="157" t="s">
        <v>121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122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133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124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3" t="s">
        <v>283</v>
      </c>
      <c r="D34" s="158"/>
      <c r="E34" s="159">
        <v>1.6975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124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3" t="s">
        <v>284</v>
      </c>
      <c r="D35" s="158"/>
      <c r="E35" s="159">
        <v>5.2499999999999998E-2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124</v>
      </c>
      <c r="AH35" s="148">
        <v>5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4" t="s">
        <v>130</v>
      </c>
      <c r="D36" s="160"/>
      <c r="E36" s="161">
        <v>1.75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124</v>
      </c>
      <c r="AH36" s="148">
        <v>1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5">
        <v>5</v>
      </c>
      <c r="B37" s="176" t="s">
        <v>137</v>
      </c>
      <c r="C37" s="192" t="s">
        <v>138</v>
      </c>
      <c r="D37" s="177" t="s">
        <v>119</v>
      </c>
      <c r="E37" s="178">
        <v>1.6975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80">
        <v>0</v>
      </c>
      <c r="O37" s="180">
        <f>ROUND(E37*N37,2)</f>
        <v>0</v>
      </c>
      <c r="P37" s="180">
        <v>0</v>
      </c>
      <c r="Q37" s="180">
        <f>ROUND(E37*P37,2)</f>
        <v>0</v>
      </c>
      <c r="R37" s="180"/>
      <c r="S37" s="180" t="s">
        <v>120</v>
      </c>
      <c r="T37" s="181" t="s">
        <v>120</v>
      </c>
      <c r="U37" s="157">
        <v>0.20200000000000001</v>
      </c>
      <c r="V37" s="157">
        <f>ROUND(E37*U37,2)</f>
        <v>0.34</v>
      </c>
      <c r="W37" s="157"/>
      <c r="X37" s="157" t="s">
        <v>121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260" t="s">
        <v>139</v>
      </c>
      <c r="D38" s="261"/>
      <c r="E38" s="261"/>
      <c r="F38" s="261"/>
      <c r="G38" s="261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140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3" t="s">
        <v>289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124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3" t="s">
        <v>274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124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3" t="s">
        <v>275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124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290</v>
      </c>
      <c r="D42" s="158"/>
      <c r="E42" s="159">
        <v>0.23624999999999999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124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280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124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3" t="s">
        <v>281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124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3" t="s">
        <v>291</v>
      </c>
      <c r="D45" s="158"/>
      <c r="E45" s="159">
        <v>0.99750000000000005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124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3" t="s">
        <v>292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124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4" t="s">
        <v>130</v>
      </c>
      <c r="D47" s="160"/>
      <c r="E47" s="161">
        <v>1.2337499999999999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124</v>
      </c>
      <c r="AH47" s="148">
        <v>1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3" t="s">
        <v>293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124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3" t="s">
        <v>294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124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3" t="s">
        <v>295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124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3" t="s">
        <v>296</v>
      </c>
      <c r="D51" s="158"/>
      <c r="E51" s="159">
        <v>0.46375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124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4" t="s">
        <v>130</v>
      </c>
      <c r="D52" s="160"/>
      <c r="E52" s="161">
        <v>0.46375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124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5">
        <v>6</v>
      </c>
      <c r="B53" s="176" t="s">
        <v>143</v>
      </c>
      <c r="C53" s="192" t="s">
        <v>144</v>
      </c>
      <c r="D53" s="177" t="s">
        <v>119</v>
      </c>
      <c r="E53" s="178">
        <v>0.46375</v>
      </c>
      <c r="F53" s="179"/>
      <c r="G53" s="180">
        <f>ROUND(E53*F53,2)</f>
        <v>0</v>
      </c>
      <c r="H53" s="179"/>
      <c r="I53" s="180">
        <f>ROUND(E53*H53,2)</f>
        <v>0</v>
      </c>
      <c r="J53" s="179"/>
      <c r="K53" s="180">
        <f>ROUND(E53*J53,2)</f>
        <v>0</v>
      </c>
      <c r="L53" s="180">
        <v>21</v>
      </c>
      <c r="M53" s="180">
        <f>G53*(1+L53/100)</f>
        <v>0</v>
      </c>
      <c r="N53" s="180">
        <v>0</v>
      </c>
      <c r="O53" s="180">
        <f>ROUND(E53*N53,2)</f>
        <v>0</v>
      </c>
      <c r="P53" s="180">
        <v>0</v>
      </c>
      <c r="Q53" s="180">
        <f>ROUND(E53*P53,2)</f>
        <v>0</v>
      </c>
      <c r="R53" s="180"/>
      <c r="S53" s="180" t="s">
        <v>120</v>
      </c>
      <c r="T53" s="181" t="s">
        <v>120</v>
      </c>
      <c r="U53" s="157">
        <v>1.0999999999999999E-2</v>
      </c>
      <c r="V53" s="157">
        <f>ROUND(E53*U53,2)</f>
        <v>0.01</v>
      </c>
      <c r="W53" s="157"/>
      <c r="X53" s="157" t="s">
        <v>121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122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3" t="s">
        <v>293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124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3" t="s">
        <v>294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124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295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124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3" t="s">
        <v>296</v>
      </c>
      <c r="D57" s="158"/>
      <c r="E57" s="159">
        <v>0.46375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124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4" t="s">
        <v>130</v>
      </c>
      <c r="D58" s="160"/>
      <c r="E58" s="161">
        <v>0.46375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124</v>
      </c>
      <c r="AH58" s="148">
        <v>1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5">
        <v>7</v>
      </c>
      <c r="B59" s="176" t="s">
        <v>146</v>
      </c>
      <c r="C59" s="192" t="s">
        <v>147</v>
      </c>
      <c r="D59" s="177" t="s">
        <v>119</v>
      </c>
      <c r="E59" s="178">
        <v>4.6375000000000002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0"/>
      <c r="S59" s="180" t="s">
        <v>120</v>
      </c>
      <c r="T59" s="181" t="s">
        <v>120</v>
      </c>
      <c r="U59" s="157">
        <v>0</v>
      </c>
      <c r="V59" s="157">
        <f>ROUND(E59*U59,2)</f>
        <v>0</v>
      </c>
      <c r="W59" s="157"/>
      <c r="X59" s="157" t="s">
        <v>121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122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148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124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297</v>
      </c>
      <c r="D61" s="158"/>
      <c r="E61" s="159">
        <v>0.46375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124</v>
      </c>
      <c r="AH61" s="148">
        <v>5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4" t="s">
        <v>130</v>
      </c>
      <c r="D62" s="160"/>
      <c r="E62" s="161">
        <v>0.46375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124</v>
      </c>
      <c r="AH62" s="148">
        <v>1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5" t="s">
        <v>150</v>
      </c>
      <c r="D63" s="162"/>
      <c r="E63" s="163">
        <v>4.1737500000000001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124</v>
      </c>
      <c r="AH63" s="148">
        <v>4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5">
        <v>8</v>
      </c>
      <c r="B64" s="176" t="s">
        <v>151</v>
      </c>
      <c r="C64" s="192" t="s">
        <v>152</v>
      </c>
      <c r="D64" s="177" t="s">
        <v>119</v>
      </c>
      <c r="E64" s="178">
        <v>0.46375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80">
        <v>0</v>
      </c>
      <c r="O64" s="180">
        <f>ROUND(E64*N64,2)</f>
        <v>0</v>
      </c>
      <c r="P64" s="180">
        <v>0</v>
      </c>
      <c r="Q64" s="180">
        <f>ROUND(E64*P64,2)</f>
        <v>0</v>
      </c>
      <c r="R64" s="180"/>
      <c r="S64" s="180" t="s">
        <v>120</v>
      </c>
      <c r="T64" s="181" t="s">
        <v>120</v>
      </c>
      <c r="U64" s="157">
        <v>0</v>
      </c>
      <c r="V64" s="157">
        <f>ROUND(E64*U64,2)</f>
        <v>0</v>
      </c>
      <c r="W64" s="157"/>
      <c r="X64" s="157" t="s">
        <v>121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122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3" t="s">
        <v>148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124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3" t="s">
        <v>297</v>
      </c>
      <c r="D66" s="158"/>
      <c r="E66" s="159">
        <v>0.46375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124</v>
      </c>
      <c r="AH66" s="148">
        <v>5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4" t="s">
        <v>130</v>
      </c>
      <c r="D67" s="160"/>
      <c r="E67" s="161">
        <v>0.46375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124</v>
      </c>
      <c r="AH67" s="148">
        <v>1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5">
        <v>9</v>
      </c>
      <c r="B68" s="176" t="s">
        <v>153</v>
      </c>
      <c r="C68" s="192" t="s">
        <v>298</v>
      </c>
      <c r="D68" s="177" t="s">
        <v>155</v>
      </c>
      <c r="E68" s="178">
        <v>0.91822999999999999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1</v>
      </c>
      <c r="O68" s="180">
        <f>ROUND(E68*N68,2)</f>
        <v>0.92</v>
      </c>
      <c r="P68" s="180">
        <v>0</v>
      </c>
      <c r="Q68" s="180">
        <f>ROUND(E68*P68,2)</f>
        <v>0</v>
      </c>
      <c r="R68" s="180" t="s">
        <v>156</v>
      </c>
      <c r="S68" s="180" t="s">
        <v>120</v>
      </c>
      <c r="T68" s="181" t="s">
        <v>120</v>
      </c>
      <c r="U68" s="157">
        <v>0</v>
      </c>
      <c r="V68" s="157">
        <f>ROUND(E68*U68,2)</f>
        <v>0</v>
      </c>
      <c r="W68" s="157"/>
      <c r="X68" s="157" t="s">
        <v>157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158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6" t="s">
        <v>159</v>
      </c>
      <c r="D69" s="164"/>
      <c r="E69" s="165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124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7" t="s">
        <v>299</v>
      </c>
      <c r="D70" s="164"/>
      <c r="E70" s="165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124</v>
      </c>
      <c r="AH70" s="148">
        <v>2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7" t="s">
        <v>300</v>
      </c>
      <c r="D71" s="164"/>
      <c r="E71" s="165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124</v>
      </c>
      <c r="AH71" s="148">
        <v>2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7" t="s">
        <v>301</v>
      </c>
      <c r="D72" s="164"/>
      <c r="E72" s="165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124</v>
      </c>
      <c r="AH72" s="148">
        <v>2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7" t="s">
        <v>302</v>
      </c>
      <c r="D73" s="164"/>
      <c r="E73" s="165">
        <v>0.46375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124</v>
      </c>
      <c r="AH73" s="148">
        <v>2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8" t="s">
        <v>162</v>
      </c>
      <c r="D74" s="166"/>
      <c r="E74" s="167">
        <v>0.46375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124</v>
      </c>
      <c r="AH74" s="148">
        <v>3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6" t="s">
        <v>163</v>
      </c>
      <c r="D75" s="164"/>
      <c r="E75" s="165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124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3" t="s">
        <v>303</v>
      </c>
      <c r="D76" s="158"/>
      <c r="E76" s="159">
        <v>0.83474999999999999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124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4" t="s">
        <v>130</v>
      </c>
      <c r="D77" s="160"/>
      <c r="E77" s="161">
        <v>0.83474999999999999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124</v>
      </c>
      <c r="AH77" s="148">
        <v>1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5" t="s">
        <v>165</v>
      </c>
      <c r="D78" s="162"/>
      <c r="E78" s="163">
        <v>8.3479999999999999E-2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124</v>
      </c>
      <c r="AH78" s="148">
        <v>4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5">
        <v>10</v>
      </c>
      <c r="B79" s="176" t="s">
        <v>166</v>
      </c>
      <c r="C79" s="192" t="s">
        <v>167</v>
      </c>
      <c r="D79" s="177" t="s">
        <v>168</v>
      </c>
      <c r="E79" s="178">
        <v>1.9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80">
        <v>0</v>
      </c>
      <c r="O79" s="180">
        <f>ROUND(E79*N79,2)</f>
        <v>0</v>
      </c>
      <c r="P79" s="180">
        <v>0.22500000000000001</v>
      </c>
      <c r="Q79" s="180">
        <f>ROUND(E79*P79,2)</f>
        <v>0.43</v>
      </c>
      <c r="R79" s="180"/>
      <c r="S79" s="180" t="s">
        <v>120</v>
      </c>
      <c r="T79" s="181" t="s">
        <v>120</v>
      </c>
      <c r="U79" s="157">
        <v>0.14199999999999999</v>
      </c>
      <c r="V79" s="157">
        <f>ROUND(E79*U79,2)</f>
        <v>0.27</v>
      </c>
      <c r="W79" s="157"/>
      <c r="X79" s="157" t="s">
        <v>121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169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3" t="s">
        <v>304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124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3" t="s">
        <v>305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124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3" t="s">
        <v>306</v>
      </c>
      <c r="D82" s="158"/>
      <c r="E82" s="159">
        <v>1.9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124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4" t="s">
        <v>130</v>
      </c>
      <c r="D83" s="160"/>
      <c r="E83" s="161">
        <v>1.9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124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11</v>
      </c>
      <c r="B84" s="176" t="s">
        <v>177</v>
      </c>
      <c r="C84" s="192" t="s">
        <v>178</v>
      </c>
      <c r="D84" s="177" t="s">
        <v>168</v>
      </c>
      <c r="E84" s="178">
        <v>1.9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0</v>
      </c>
      <c r="O84" s="180">
        <f>ROUND(E84*N84,2)</f>
        <v>0</v>
      </c>
      <c r="P84" s="180">
        <v>0.33</v>
      </c>
      <c r="Q84" s="180">
        <f>ROUND(E84*P84,2)</f>
        <v>0.63</v>
      </c>
      <c r="R84" s="180"/>
      <c r="S84" s="180" t="s">
        <v>120</v>
      </c>
      <c r="T84" s="181" t="s">
        <v>120</v>
      </c>
      <c r="U84" s="157">
        <v>4.0500000000000001E-2</v>
      </c>
      <c r="V84" s="157">
        <f>ROUND(E84*U84,2)</f>
        <v>0.08</v>
      </c>
      <c r="W84" s="157"/>
      <c r="X84" s="157" t="s">
        <v>121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169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3" t="s">
        <v>304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124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305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124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3" t="s">
        <v>306</v>
      </c>
      <c r="D87" s="158"/>
      <c r="E87" s="159">
        <v>1.9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124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4" t="s">
        <v>130</v>
      </c>
      <c r="D88" s="160"/>
      <c r="E88" s="161">
        <v>1.9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124</v>
      </c>
      <c r="AH88" s="148">
        <v>1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5">
        <v>12</v>
      </c>
      <c r="B89" s="176" t="s">
        <v>179</v>
      </c>
      <c r="C89" s="192" t="s">
        <v>180</v>
      </c>
      <c r="D89" s="177" t="s">
        <v>119</v>
      </c>
      <c r="E89" s="178">
        <v>9.5000000000000001E-2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80">
        <v>0</v>
      </c>
      <c r="O89" s="180">
        <f>ROUND(E89*N89,2)</f>
        <v>0</v>
      </c>
      <c r="P89" s="180">
        <v>1.76</v>
      </c>
      <c r="Q89" s="180">
        <f>ROUND(E89*P89,2)</f>
        <v>0.17</v>
      </c>
      <c r="R89" s="180"/>
      <c r="S89" s="180" t="s">
        <v>120</v>
      </c>
      <c r="T89" s="181" t="s">
        <v>120</v>
      </c>
      <c r="U89" s="157">
        <v>8.1809999999999992</v>
      </c>
      <c r="V89" s="157">
        <f>ROUND(E89*U89,2)</f>
        <v>0.78</v>
      </c>
      <c r="W89" s="157"/>
      <c r="X89" s="157" t="s">
        <v>121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169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3" t="s">
        <v>304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124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3" t="s">
        <v>305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124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3" t="s">
        <v>307</v>
      </c>
      <c r="D92" s="158"/>
      <c r="E92" s="159">
        <v>9.5000000000000001E-2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124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4" t="s">
        <v>130</v>
      </c>
      <c r="D93" s="160"/>
      <c r="E93" s="161">
        <v>9.5000000000000001E-2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124</v>
      </c>
      <c r="AH93" s="148">
        <v>1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5">
        <v>13</v>
      </c>
      <c r="B94" s="176" t="s">
        <v>308</v>
      </c>
      <c r="C94" s="192" t="s">
        <v>309</v>
      </c>
      <c r="D94" s="177" t="s">
        <v>168</v>
      </c>
      <c r="E94" s="178">
        <v>0.52500000000000002</v>
      </c>
      <c r="F94" s="179"/>
      <c r="G94" s="180">
        <f>ROUND(E94*F94,2)</f>
        <v>0</v>
      </c>
      <c r="H94" s="179"/>
      <c r="I94" s="180">
        <f>ROUND(E94*H94,2)</f>
        <v>0</v>
      </c>
      <c r="J94" s="179"/>
      <c r="K94" s="180">
        <f>ROUND(E94*J94,2)</f>
        <v>0</v>
      </c>
      <c r="L94" s="180">
        <v>21</v>
      </c>
      <c r="M94" s="180">
        <f>G94*(1+L94/100)</f>
        <v>0</v>
      </c>
      <c r="N94" s="180">
        <v>0</v>
      </c>
      <c r="O94" s="180">
        <f>ROUND(E94*N94,2)</f>
        <v>0</v>
      </c>
      <c r="P94" s="180">
        <v>0</v>
      </c>
      <c r="Q94" s="180">
        <f>ROUND(E94*P94,2)</f>
        <v>0</v>
      </c>
      <c r="R94" s="180"/>
      <c r="S94" s="180" t="s">
        <v>120</v>
      </c>
      <c r="T94" s="181" t="s">
        <v>120</v>
      </c>
      <c r="U94" s="157">
        <v>0.13</v>
      </c>
      <c r="V94" s="157">
        <f>ROUND(E94*U94,2)</f>
        <v>7.0000000000000007E-2</v>
      </c>
      <c r="W94" s="157"/>
      <c r="X94" s="157" t="s">
        <v>121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169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3" t="s">
        <v>310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124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3" t="s">
        <v>311</v>
      </c>
      <c r="D96" s="158"/>
      <c r="E96" s="159">
        <v>0.52500000000000002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124</v>
      </c>
      <c r="AH96" s="148">
        <v>5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2.5" outlineLevel="1" x14ac:dyDescent="0.2">
      <c r="A97" s="175">
        <v>14</v>
      </c>
      <c r="B97" s="176" t="s">
        <v>312</v>
      </c>
      <c r="C97" s="192" t="s">
        <v>313</v>
      </c>
      <c r="D97" s="177" t="s">
        <v>168</v>
      </c>
      <c r="E97" s="178">
        <v>0.52500000000000002</v>
      </c>
      <c r="F97" s="179"/>
      <c r="G97" s="180">
        <f>ROUND(E97*F97,2)</f>
        <v>0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0</v>
      </c>
      <c r="N97" s="180">
        <v>0</v>
      </c>
      <c r="O97" s="180">
        <f>ROUND(E97*N97,2)</f>
        <v>0</v>
      </c>
      <c r="P97" s="180">
        <v>0</v>
      </c>
      <c r="Q97" s="180">
        <f>ROUND(E97*P97,2)</f>
        <v>0</v>
      </c>
      <c r="R97" s="180"/>
      <c r="S97" s="180" t="s">
        <v>220</v>
      </c>
      <c r="T97" s="181" t="s">
        <v>221</v>
      </c>
      <c r="U97" s="157">
        <v>0.14000000000000001</v>
      </c>
      <c r="V97" s="157">
        <f>ROUND(E97*U97,2)</f>
        <v>7.0000000000000007E-2</v>
      </c>
      <c r="W97" s="157"/>
      <c r="X97" s="157" t="s">
        <v>121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169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260" t="s">
        <v>314</v>
      </c>
      <c r="D98" s="261"/>
      <c r="E98" s="261"/>
      <c r="F98" s="261"/>
      <c r="G98" s="261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140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3" t="s">
        <v>310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124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3" t="s">
        <v>315</v>
      </c>
      <c r="D100" s="158"/>
      <c r="E100" s="159">
        <v>0.52500000000000002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124</v>
      </c>
      <c r="AH100" s="148">
        <v>5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9" t="s">
        <v>115</v>
      </c>
      <c r="B101" s="170" t="s">
        <v>71</v>
      </c>
      <c r="C101" s="191" t="s">
        <v>72</v>
      </c>
      <c r="D101" s="171"/>
      <c r="E101" s="172"/>
      <c r="F101" s="173"/>
      <c r="G101" s="173">
        <f>SUMIF(AG102:AG109,"&lt;&gt;NOR",G102:G109)</f>
        <v>0</v>
      </c>
      <c r="H101" s="173"/>
      <c r="I101" s="173">
        <f>SUM(I102:I109)</f>
        <v>0</v>
      </c>
      <c r="J101" s="173"/>
      <c r="K101" s="173">
        <f>SUM(K102:K109)</f>
        <v>0</v>
      </c>
      <c r="L101" s="173"/>
      <c r="M101" s="173">
        <f>SUM(M102:M109)</f>
        <v>0</v>
      </c>
      <c r="N101" s="173"/>
      <c r="O101" s="173">
        <f>SUM(O102:O109)</f>
        <v>0.86</v>
      </c>
      <c r="P101" s="173"/>
      <c r="Q101" s="173">
        <f>SUM(Q102:Q109)</f>
        <v>0</v>
      </c>
      <c r="R101" s="173"/>
      <c r="S101" s="173"/>
      <c r="T101" s="174"/>
      <c r="U101" s="168"/>
      <c r="V101" s="168">
        <f>SUM(V102:V109)</f>
        <v>0.91</v>
      </c>
      <c r="W101" s="168"/>
      <c r="X101" s="168"/>
      <c r="AG101" t="s">
        <v>116</v>
      </c>
    </row>
    <row r="102" spans="1:60" outlineLevel="1" x14ac:dyDescent="0.2">
      <c r="A102" s="175">
        <v>15</v>
      </c>
      <c r="B102" s="176" t="s">
        <v>204</v>
      </c>
      <c r="C102" s="192" t="s">
        <v>205</v>
      </c>
      <c r="D102" s="177" t="s">
        <v>168</v>
      </c>
      <c r="E102" s="178">
        <v>1.9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80">
        <v>7.3899999999999993E-2</v>
      </c>
      <c r="O102" s="180">
        <f>ROUND(E102*N102,2)</f>
        <v>0.14000000000000001</v>
      </c>
      <c r="P102" s="180">
        <v>0</v>
      </c>
      <c r="Q102" s="180">
        <f>ROUND(E102*P102,2)</f>
        <v>0</v>
      </c>
      <c r="R102" s="180"/>
      <c r="S102" s="180" t="s">
        <v>120</v>
      </c>
      <c r="T102" s="181" t="s">
        <v>120</v>
      </c>
      <c r="U102" s="157">
        <v>0.45200000000000001</v>
      </c>
      <c r="V102" s="157">
        <f>ROUND(E102*U102,2)</f>
        <v>0.86</v>
      </c>
      <c r="W102" s="157"/>
      <c r="X102" s="157" t="s">
        <v>121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169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3" t="s">
        <v>206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124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3" t="s">
        <v>316</v>
      </c>
      <c r="D104" s="158"/>
      <c r="E104" s="159">
        <v>1.9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124</v>
      </c>
      <c r="AH104" s="148">
        <v>5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4" t="s">
        <v>130</v>
      </c>
      <c r="D105" s="160"/>
      <c r="E105" s="161">
        <v>1.9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124</v>
      </c>
      <c r="AH105" s="148">
        <v>1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5">
        <v>16</v>
      </c>
      <c r="B106" s="176" t="s">
        <v>210</v>
      </c>
      <c r="C106" s="192" t="s">
        <v>211</v>
      </c>
      <c r="D106" s="177" t="s">
        <v>168</v>
      </c>
      <c r="E106" s="178">
        <v>1.9</v>
      </c>
      <c r="F106" s="179"/>
      <c r="G106" s="180">
        <f>ROUND(E106*F106,2)</f>
        <v>0</v>
      </c>
      <c r="H106" s="179"/>
      <c r="I106" s="180">
        <f>ROUND(E106*H106,2)</f>
        <v>0</v>
      </c>
      <c r="J106" s="179"/>
      <c r="K106" s="180">
        <f>ROUND(E106*J106,2)</f>
        <v>0</v>
      </c>
      <c r="L106" s="180">
        <v>21</v>
      </c>
      <c r="M106" s="180">
        <f>G106*(1+L106/100)</f>
        <v>0</v>
      </c>
      <c r="N106" s="180">
        <v>0.378</v>
      </c>
      <c r="O106" s="180">
        <f>ROUND(E106*N106,2)</f>
        <v>0.72</v>
      </c>
      <c r="P106" s="180">
        <v>0</v>
      </c>
      <c r="Q106" s="180">
        <f>ROUND(E106*P106,2)</f>
        <v>0</v>
      </c>
      <c r="R106" s="180"/>
      <c r="S106" s="180" t="s">
        <v>120</v>
      </c>
      <c r="T106" s="181" t="s">
        <v>120</v>
      </c>
      <c r="U106" s="157">
        <v>2.5999999999999999E-2</v>
      </c>
      <c r="V106" s="157">
        <f>ROUND(E106*U106,2)</f>
        <v>0.05</v>
      </c>
      <c r="W106" s="157"/>
      <c r="X106" s="157" t="s">
        <v>121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169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3" t="s">
        <v>206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124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3" t="s">
        <v>316</v>
      </c>
      <c r="D108" s="158"/>
      <c r="E108" s="159">
        <v>1.9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124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4" t="s">
        <v>130</v>
      </c>
      <c r="D109" s="160"/>
      <c r="E109" s="161">
        <v>1.9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124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9" t="s">
        <v>115</v>
      </c>
      <c r="B110" s="170" t="s">
        <v>77</v>
      </c>
      <c r="C110" s="191" t="s">
        <v>78</v>
      </c>
      <c r="D110" s="171"/>
      <c r="E110" s="172"/>
      <c r="F110" s="173"/>
      <c r="G110" s="173">
        <f>SUMIF(AG111:AG114,"&lt;&gt;NOR",G111:G114)</f>
        <v>0</v>
      </c>
      <c r="H110" s="173"/>
      <c r="I110" s="173">
        <f>SUM(I111:I114)</f>
        <v>0</v>
      </c>
      <c r="J110" s="173"/>
      <c r="K110" s="173">
        <f>SUM(K111:K114)</f>
        <v>0</v>
      </c>
      <c r="L110" s="173"/>
      <c r="M110" s="173">
        <f>SUM(M111:M114)</f>
        <v>0</v>
      </c>
      <c r="N110" s="173"/>
      <c r="O110" s="173">
        <f>SUM(O111:O114)</f>
        <v>0</v>
      </c>
      <c r="P110" s="173"/>
      <c r="Q110" s="173">
        <f>SUM(Q111:Q114)</f>
        <v>0</v>
      </c>
      <c r="R110" s="173"/>
      <c r="S110" s="173"/>
      <c r="T110" s="174"/>
      <c r="U110" s="168"/>
      <c r="V110" s="168">
        <f>SUM(V111:V114)</f>
        <v>0.22</v>
      </c>
      <c r="W110" s="168"/>
      <c r="X110" s="168"/>
      <c r="AG110" t="s">
        <v>116</v>
      </c>
    </row>
    <row r="111" spans="1:60" outlineLevel="1" x14ac:dyDescent="0.2">
      <c r="A111" s="175">
        <v>17</v>
      </c>
      <c r="B111" s="176" t="s">
        <v>317</v>
      </c>
      <c r="C111" s="192" t="s">
        <v>318</v>
      </c>
      <c r="D111" s="177" t="s">
        <v>168</v>
      </c>
      <c r="E111" s="178">
        <v>1.9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0</v>
      </c>
      <c r="O111" s="180">
        <f>ROUND(E111*N111,2)</f>
        <v>0</v>
      </c>
      <c r="P111" s="180">
        <v>0</v>
      </c>
      <c r="Q111" s="180">
        <f>ROUND(E111*P111,2)</f>
        <v>0</v>
      </c>
      <c r="R111" s="180"/>
      <c r="S111" s="180" t="s">
        <v>120</v>
      </c>
      <c r="T111" s="181" t="s">
        <v>120</v>
      </c>
      <c r="U111" s="157">
        <v>0.115</v>
      </c>
      <c r="V111" s="157">
        <f>ROUND(E111*U111,2)</f>
        <v>0.22</v>
      </c>
      <c r="W111" s="157"/>
      <c r="X111" s="157" t="s">
        <v>121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169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3" t="s">
        <v>206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124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3" t="s">
        <v>316</v>
      </c>
      <c r="D113" s="158"/>
      <c r="E113" s="159">
        <v>1.9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124</v>
      </c>
      <c r="AH113" s="148">
        <v>5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94" t="s">
        <v>130</v>
      </c>
      <c r="D114" s="160"/>
      <c r="E114" s="161">
        <v>1.9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124</v>
      </c>
      <c r="AH114" s="148">
        <v>1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x14ac:dyDescent="0.2">
      <c r="A115" s="169" t="s">
        <v>115</v>
      </c>
      <c r="B115" s="170" t="s">
        <v>79</v>
      </c>
      <c r="C115" s="191" t="s">
        <v>80</v>
      </c>
      <c r="D115" s="171"/>
      <c r="E115" s="172"/>
      <c r="F115" s="173"/>
      <c r="G115" s="173">
        <f>SUMIF(AG116:AG116,"&lt;&gt;NOR",G116:G116)</f>
        <v>0</v>
      </c>
      <c r="H115" s="173"/>
      <c r="I115" s="173">
        <f>SUM(I116:I116)</f>
        <v>0</v>
      </c>
      <c r="J115" s="173"/>
      <c r="K115" s="173">
        <f>SUM(K116:K116)</f>
        <v>0</v>
      </c>
      <c r="L115" s="173"/>
      <c r="M115" s="173">
        <f>SUM(M116:M116)</f>
        <v>0</v>
      </c>
      <c r="N115" s="173"/>
      <c r="O115" s="173">
        <f>SUM(O116:O116)</f>
        <v>0</v>
      </c>
      <c r="P115" s="173"/>
      <c r="Q115" s="173">
        <f>SUM(Q116:Q116)</f>
        <v>0</v>
      </c>
      <c r="R115" s="173"/>
      <c r="S115" s="173"/>
      <c r="T115" s="174"/>
      <c r="U115" s="168"/>
      <c r="V115" s="168">
        <f>SUM(V116:V116)</f>
        <v>0.69</v>
      </c>
      <c r="W115" s="168"/>
      <c r="X115" s="168"/>
      <c r="AG115" t="s">
        <v>116</v>
      </c>
    </row>
    <row r="116" spans="1:60" outlineLevel="1" x14ac:dyDescent="0.2">
      <c r="A116" s="183">
        <v>18</v>
      </c>
      <c r="B116" s="184" t="s">
        <v>255</v>
      </c>
      <c r="C116" s="199" t="s">
        <v>319</v>
      </c>
      <c r="D116" s="185" t="s">
        <v>155</v>
      </c>
      <c r="E116" s="186">
        <v>1.77684</v>
      </c>
      <c r="F116" s="187"/>
      <c r="G116" s="188">
        <f>ROUND(E116*F116,2)</f>
        <v>0</v>
      </c>
      <c r="H116" s="187"/>
      <c r="I116" s="188">
        <f>ROUND(E116*H116,2)</f>
        <v>0</v>
      </c>
      <c r="J116" s="187"/>
      <c r="K116" s="188">
        <f>ROUND(E116*J116,2)</f>
        <v>0</v>
      </c>
      <c r="L116" s="188">
        <v>21</v>
      </c>
      <c r="M116" s="188">
        <f>G116*(1+L116/100)</f>
        <v>0</v>
      </c>
      <c r="N116" s="188">
        <v>0</v>
      </c>
      <c r="O116" s="188">
        <f>ROUND(E116*N116,2)</f>
        <v>0</v>
      </c>
      <c r="P116" s="188">
        <v>0</v>
      </c>
      <c r="Q116" s="188">
        <f>ROUND(E116*P116,2)</f>
        <v>0</v>
      </c>
      <c r="R116" s="188"/>
      <c r="S116" s="188" t="s">
        <v>120</v>
      </c>
      <c r="T116" s="189" t="s">
        <v>120</v>
      </c>
      <c r="U116" s="157">
        <v>0.39</v>
      </c>
      <c r="V116" s="157">
        <f>ROUND(E116*U116,2)</f>
        <v>0.69</v>
      </c>
      <c r="W116" s="157"/>
      <c r="X116" s="157" t="s">
        <v>257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258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">
      <c r="A117" s="169" t="s">
        <v>115</v>
      </c>
      <c r="B117" s="170" t="s">
        <v>84</v>
      </c>
      <c r="C117" s="191" t="s">
        <v>85</v>
      </c>
      <c r="D117" s="171"/>
      <c r="E117" s="172"/>
      <c r="F117" s="173"/>
      <c r="G117" s="173">
        <f>SUMIF(AG118:AG130,"&lt;&gt;NOR",G118:G130)</f>
        <v>0</v>
      </c>
      <c r="H117" s="173"/>
      <c r="I117" s="173">
        <f>SUM(I118:I130)</f>
        <v>0</v>
      </c>
      <c r="J117" s="173"/>
      <c r="K117" s="173">
        <f>SUM(K118:K130)</f>
        <v>0</v>
      </c>
      <c r="L117" s="173"/>
      <c r="M117" s="173">
        <f>SUM(M118:M130)</f>
        <v>0</v>
      </c>
      <c r="N117" s="173"/>
      <c r="O117" s="173">
        <f>SUM(O118:O130)</f>
        <v>0</v>
      </c>
      <c r="P117" s="173"/>
      <c r="Q117" s="173">
        <f>SUM(Q118:Q130)</f>
        <v>0</v>
      </c>
      <c r="R117" s="173"/>
      <c r="S117" s="173"/>
      <c r="T117" s="174"/>
      <c r="U117" s="168"/>
      <c r="V117" s="168">
        <f>SUM(V118:V130)</f>
        <v>0</v>
      </c>
      <c r="W117" s="168"/>
      <c r="X117" s="168"/>
      <c r="AG117" t="s">
        <v>116</v>
      </c>
    </row>
    <row r="118" spans="1:60" outlineLevel="1" x14ac:dyDescent="0.2">
      <c r="A118" s="183">
        <v>19</v>
      </c>
      <c r="B118" s="184" t="s">
        <v>320</v>
      </c>
      <c r="C118" s="199" t="s">
        <v>321</v>
      </c>
      <c r="D118" s="185" t="s">
        <v>214</v>
      </c>
      <c r="E118" s="186">
        <v>8</v>
      </c>
      <c r="F118" s="187"/>
      <c r="G118" s="188">
        <f t="shared" ref="G118:G130" si="0">ROUND(E118*F118,2)</f>
        <v>0</v>
      </c>
      <c r="H118" s="187"/>
      <c r="I118" s="188">
        <f t="shared" ref="I118:I130" si="1">ROUND(E118*H118,2)</f>
        <v>0</v>
      </c>
      <c r="J118" s="187"/>
      <c r="K118" s="188">
        <f t="shared" ref="K118:K130" si="2">ROUND(E118*J118,2)</f>
        <v>0</v>
      </c>
      <c r="L118" s="188">
        <v>21</v>
      </c>
      <c r="M118" s="188">
        <f t="shared" ref="M118:M130" si="3">G118*(1+L118/100)</f>
        <v>0</v>
      </c>
      <c r="N118" s="188">
        <v>0</v>
      </c>
      <c r="O118" s="188">
        <f t="shared" ref="O118:O130" si="4">ROUND(E118*N118,2)</f>
        <v>0</v>
      </c>
      <c r="P118" s="188">
        <v>0</v>
      </c>
      <c r="Q118" s="188">
        <f t="shared" ref="Q118:Q130" si="5">ROUND(E118*P118,2)</f>
        <v>0</v>
      </c>
      <c r="R118" s="188"/>
      <c r="S118" s="188" t="s">
        <v>220</v>
      </c>
      <c r="T118" s="189" t="s">
        <v>221</v>
      </c>
      <c r="U118" s="157">
        <v>0</v>
      </c>
      <c r="V118" s="157">
        <f t="shared" ref="V118:V130" si="6">ROUND(E118*U118,2)</f>
        <v>0</v>
      </c>
      <c r="W118" s="157"/>
      <c r="X118" s="157" t="s">
        <v>121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322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83">
        <v>20</v>
      </c>
      <c r="B119" s="184" t="s">
        <v>323</v>
      </c>
      <c r="C119" s="199" t="s">
        <v>324</v>
      </c>
      <c r="D119" s="185" t="s">
        <v>214</v>
      </c>
      <c r="E119" s="186">
        <v>5</v>
      </c>
      <c r="F119" s="187"/>
      <c r="G119" s="188">
        <f t="shared" si="0"/>
        <v>0</v>
      </c>
      <c r="H119" s="187"/>
      <c r="I119" s="188">
        <f t="shared" si="1"/>
        <v>0</v>
      </c>
      <c r="J119" s="187"/>
      <c r="K119" s="188">
        <f t="shared" si="2"/>
        <v>0</v>
      </c>
      <c r="L119" s="188">
        <v>21</v>
      </c>
      <c r="M119" s="188">
        <f t="shared" si="3"/>
        <v>0</v>
      </c>
      <c r="N119" s="188">
        <v>0</v>
      </c>
      <c r="O119" s="188">
        <f t="shared" si="4"/>
        <v>0</v>
      </c>
      <c r="P119" s="188">
        <v>0</v>
      </c>
      <c r="Q119" s="188">
        <f t="shared" si="5"/>
        <v>0</v>
      </c>
      <c r="R119" s="188"/>
      <c r="S119" s="188" t="s">
        <v>220</v>
      </c>
      <c r="T119" s="189" t="s">
        <v>221</v>
      </c>
      <c r="U119" s="157">
        <v>0</v>
      </c>
      <c r="V119" s="157">
        <f t="shared" si="6"/>
        <v>0</v>
      </c>
      <c r="W119" s="157"/>
      <c r="X119" s="157" t="s">
        <v>121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322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83">
        <v>21</v>
      </c>
      <c r="B120" s="184" t="s">
        <v>325</v>
      </c>
      <c r="C120" s="199" t="s">
        <v>326</v>
      </c>
      <c r="D120" s="185" t="s">
        <v>327</v>
      </c>
      <c r="E120" s="186">
        <v>9</v>
      </c>
      <c r="F120" s="187"/>
      <c r="G120" s="188">
        <f t="shared" si="0"/>
        <v>0</v>
      </c>
      <c r="H120" s="187"/>
      <c r="I120" s="188">
        <f t="shared" si="1"/>
        <v>0</v>
      </c>
      <c r="J120" s="187"/>
      <c r="K120" s="188">
        <f t="shared" si="2"/>
        <v>0</v>
      </c>
      <c r="L120" s="188">
        <v>21</v>
      </c>
      <c r="M120" s="188">
        <f t="shared" si="3"/>
        <v>0</v>
      </c>
      <c r="N120" s="188">
        <v>0</v>
      </c>
      <c r="O120" s="188">
        <f t="shared" si="4"/>
        <v>0</v>
      </c>
      <c r="P120" s="188">
        <v>0</v>
      </c>
      <c r="Q120" s="188">
        <f t="shared" si="5"/>
        <v>0</v>
      </c>
      <c r="R120" s="188"/>
      <c r="S120" s="188" t="s">
        <v>220</v>
      </c>
      <c r="T120" s="189" t="s">
        <v>221</v>
      </c>
      <c r="U120" s="157">
        <v>0</v>
      </c>
      <c r="V120" s="157">
        <f t="shared" si="6"/>
        <v>0</v>
      </c>
      <c r="W120" s="157"/>
      <c r="X120" s="157" t="s">
        <v>121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322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22.5" outlineLevel="1" x14ac:dyDescent="0.2">
      <c r="A121" s="183">
        <v>22</v>
      </c>
      <c r="B121" s="184" t="s">
        <v>328</v>
      </c>
      <c r="C121" s="199" t="s">
        <v>329</v>
      </c>
      <c r="D121" s="185" t="s">
        <v>327</v>
      </c>
      <c r="E121" s="186">
        <v>1</v>
      </c>
      <c r="F121" s="187"/>
      <c r="G121" s="188">
        <f t="shared" si="0"/>
        <v>0</v>
      </c>
      <c r="H121" s="187"/>
      <c r="I121" s="188">
        <f t="shared" si="1"/>
        <v>0</v>
      </c>
      <c r="J121" s="187"/>
      <c r="K121" s="188">
        <f t="shared" si="2"/>
        <v>0</v>
      </c>
      <c r="L121" s="188">
        <v>21</v>
      </c>
      <c r="M121" s="188">
        <f t="shared" si="3"/>
        <v>0</v>
      </c>
      <c r="N121" s="188">
        <v>0</v>
      </c>
      <c r="O121" s="188">
        <f t="shared" si="4"/>
        <v>0</v>
      </c>
      <c r="P121" s="188">
        <v>0</v>
      </c>
      <c r="Q121" s="188">
        <f t="shared" si="5"/>
        <v>0</v>
      </c>
      <c r="R121" s="188"/>
      <c r="S121" s="188" t="s">
        <v>220</v>
      </c>
      <c r="T121" s="189" t="s">
        <v>221</v>
      </c>
      <c r="U121" s="157">
        <v>0</v>
      </c>
      <c r="V121" s="157">
        <f t="shared" si="6"/>
        <v>0</v>
      </c>
      <c r="W121" s="157"/>
      <c r="X121" s="157" t="s">
        <v>157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330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83">
        <v>23</v>
      </c>
      <c r="B122" s="184" t="s">
        <v>331</v>
      </c>
      <c r="C122" s="199" t="s">
        <v>332</v>
      </c>
      <c r="D122" s="185" t="s">
        <v>214</v>
      </c>
      <c r="E122" s="186">
        <v>13</v>
      </c>
      <c r="F122" s="187"/>
      <c r="G122" s="188">
        <f t="shared" si="0"/>
        <v>0</v>
      </c>
      <c r="H122" s="187"/>
      <c r="I122" s="188">
        <f t="shared" si="1"/>
        <v>0</v>
      </c>
      <c r="J122" s="187"/>
      <c r="K122" s="188">
        <f t="shared" si="2"/>
        <v>0</v>
      </c>
      <c r="L122" s="188">
        <v>21</v>
      </c>
      <c r="M122" s="188">
        <f t="shared" si="3"/>
        <v>0</v>
      </c>
      <c r="N122" s="188">
        <v>0</v>
      </c>
      <c r="O122" s="188">
        <f t="shared" si="4"/>
        <v>0</v>
      </c>
      <c r="P122" s="188">
        <v>0</v>
      </c>
      <c r="Q122" s="188">
        <f t="shared" si="5"/>
        <v>0</v>
      </c>
      <c r="R122" s="188"/>
      <c r="S122" s="188" t="s">
        <v>220</v>
      </c>
      <c r="T122" s="189" t="s">
        <v>221</v>
      </c>
      <c r="U122" s="157">
        <v>0</v>
      </c>
      <c r="V122" s="157">
        <f t="shared" si="6"/>
        <v>0</v>
      </c>
      <c r="W122" s="157"/>
      <c r="X122" s="157" t="s">
        <v>121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322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83">
        <v>24</v>
      </c>
      <c r="B123" s="184" t="s">
        <v>333</v>
      </c>
      <c r="C123" s="199" t="s">
        <v>334</v>
      </c>
      <c r="D123" s="185" t="s">
        <v>214</v>
      </c>
      <c r="E123" s="186">
        <v>10</v>
      </c>
      <c r="F123" s="187"/>
      <c r="G123" s="188">
        <f t="shared" si="0"/>
        <v>0</v>
      </c>
      <c r="H123" s="187"/>
      <c r="I123" s="188">
        <f t="shared" si="1"/>
        <v>0</v>
      </c>
      <c r="J123" s="187"/>
      <c r="K123" s="188">
        <f t="shared" si="2"/>
        <v>0</v>
      </c>
      <c r="L123" s="188">
        <v>21</v>
      </c>
      <c r="M123" s="188">
        <f t="shared" si="3"/>
        <v>0</v>
      </c>
      <c r="N123" s="188">
        <v>0</v>
      </c>
      <c r="O123" s="188">
        <f t="shared" si="4"/>
        <v>0</v>
      </c>
      <c r="P123" s="188">
        <v>0</v>
      </c>
      <c r="Q123" s="188">
        <f t="shared" si="5"/>
        <v>0</v>
      </c>
      <c r="R123" s="188"/>
      <c r="S123" s="188" t="s">
        <v>220</v>
      </c>
      <c r="T123" s="189" t="s">
        <v>221</v>
      </c>
      <c r="U123" s="157">
        <v>0</v>
      </c>
      <c r="V123" s="157">
        <f t="shared" si="6"/>
        <v>0</v>
      </c>
      <c r="W123" s="157"/>
      <c r="X123" s="157" t="s">
        <v>121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322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83">
        <v>25</v>
      </c>
      <c r="B124" s="184" t="s">
        <v>335</v>
      </c>
      <c r="C124" s="199" t="s">
        <v>336</v>
      </c>
      <c r="D124" s="185" t="s">
        <v>214</v>
      </c>
      <c r="E124" s="186">
        <v>6</v>
      </c>
      <c r="F124" s="187"/>
      <c r="G124" s="188">
        <f t="shared" si="0"/>
        <v>0</v>
      </c>
      <c r="H124" s="187"/>
      <c r="I124" s="188">
        <f t="shared" si="1"/>
        <v>0</v>
      </c>
      <c r="J124" s="187"/>
      <c r="K124" s="188">
        <f t="shared" si="2"/>
        <v>0</v>
      </c>
      <c r="L124" s="188">
        <v>21</v>
      </c>
      <c r="M124" s="188">
        <f t="shared" si="3"/>
        <v>0</v>
      </c>
      <c r="N124" s="188">
        <v>0</v>
      </c>
      <c r="O124" s="188">
        <f t="shared" si="4"/>
        <v>0</v>
      </c>
      <c r="P124" s="188">
        <v>0</v>
      </c>
      <c r="Q124" s="188">
        <f t="shared" si="5"/>
        <v>0</v>
      </c>
      <c r="R124" s="188"/>
      <c r="S124" s="188" t="s">
        <v>220</v>
      </c>
      <c r="T124" s="189" t="s">
        <v>221</v>
      </c>
      <c r="U124" s="157">
        <v>0</v>
      </c>
      <c r="V124" s="157">
        <f t="shared" si="6"/>
        <v>0</v>
      </c>
      <c r="W124" s="157"/>
      <c r="X124" s="157" t="s">
        <v>121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322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83">
        <v>26</v>
      </c>
      <c r="B125" s="184" t="s">
        <v>337</v>
      </c>
      <c r="C125" s="199" t="s">
        <v>338</v>
      </c>
      <c r="D125" s="185" t="s">
        <v>327</v>
      </c>
      <c r="E125" s="186">
        <v>6</v>
      </c>
      <c r="F125" s="187"/>
      <c r="G125" s="188">
        <f t="shared" si="0"/>
        <v>0</v>
      </c>
      <c r="H125" s="187"/>
      <c r="I125" s="188">
        <f t="shared" si="1"/>
        <v>0</v>
      </c>
      <c r="J125" s="187"/>
      <c r="K125" s="188">
        <f t="shared" si="2"/>
        <v>0</v>
      </c>
      <c r="L125" s="188">
        <v>21</v>
      </c>
      <c r="M125" s="188">
        <f t="shared" si="3"/>
        <v>0</v>
      </c>
      <c r="N125" s="188">
        <v>0</v>
      </c>
      <c r="O125" s="188">
        <f t="shared" si="4"/>
        <v>0</v>
      </c>
      <c r="P125" s="188">
        <v>0</v>
      </c>
      <c r="Q125" s="188">
        <f t="shared" si="5"/>
        <v>0</v>
      </c>
      <c r="R125" s="188"/>
      <c r="S125" s="188" t="s">
        <v>220</v>
      </c>
      <c r="T125" s="189" t="s">
        <v>221</v>
      </c>
      <c r="U125" s="157">
        <v>0</v>
      </c>
      <c r="V125" s="157">
        <f t="shared" si="6"/>
        <v>0</v>
      </c>
      <c r="W125" s="157"/>
      <c r="X125" s="157" t="s">
        <v>121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322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83">
        <v>27</v>
      </c>
      <c r="B126" s="184" t="s">
        <v>339</v>
      </c>
      <c r="C126" s="199" t="s">
        <v>340</v>
      </c>
      <c r="D126" s="185" t="s">
        <v>327</v>
      </c>
      <c r="E126" s="186">
        <v>1</v>
      </c>
      <c r="F126" s="187"/>
      <c r="G126" s="188">
        <f t="shared" si="0"/>
        <v>0</v>
      </c>
      <c r="H126" s="187"/>
      <c r="I126" s="188">
        <f t="shared" si="1"/>
        <v>0</v>
      </c>
      <c r="J126" s="187"/>
      <c r="K126" s="188">
        <f t="shared" si="2"/>
        <v>0</v>
      </c>
      <c r="L126" s="188">
        <v>21</v>
      </c>
      <c r="M126" s="188">
        <f t="shared" si="3"/>
        <v>0</v>
      </c>
      <c r="N126" s="188">
        <v>0</v>
      </c>
      <c r="O126" s="188">
        <f t="shared" si="4"/>
        <v>0</v>
      </c>
      <c r="P126" s="188">
        <v>0</v>
      </c>
      <c r="Q126" s="188">
        <f t="shared" si="5"/>
        <v>0</v>
      </c>
      <c r="R126" s="188"/>
      <c r="S126" s="188" t="s">
        <v>220</v>
      </c>
      <c r="T126" s="189" t="s">
        <v>221</v>
      </c>
      <c r="U126" s="157">
        <v>0</v>
      </c>
      <c r="V126" s="157">
        <f t="shared" si="6"/>
        <v>0</v>
      </c>
      <c r="W126" s="157"/>
      <c r="X126" s="157" t="s">
        <v>157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330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83">
        <v>28</v>
      </c>
      <c r="B127" s="184" t="s">
        <v>341</v>
      </c>
      <c r="C127" s="199" t="s">
        <v>342</v>
      </c>
      <c r="D127" s="185" t="s">
        <v>343</v>
      </c>
      <c r="E127" s="186">
        <v>1</v>
      </c>
      <c r="F127" s="187"/>
      <c r="G127" s="188">
        <f t="shared" si="0"/>
        <v>0</v>
      </c>
      <c r="H127" s="187"/>
      <c r="I127" s="188">
        <f t="shared" si="1"/>
        <v>0</v>
      </c>
      <c r="J127" s="187"/>
      <c r="K127" s="188">
        <f t="shared" si="2"/>
        <v>0</v>
      </c>
      <c r="L127" s="188">
        <v>21</v>
      </c>
      <c r="M127" s="188">
        <f t="shared" si="3"/>
        <v>0</v>
      </c>
      <c r="N127" s="188">
        <v>0</v>
      </c>
      <c r="O127" s="188">
        <f t="shared" si="4"/>
        <v>0</v>
      </c>
      <c r="P127" s="188">
        <v>0</v>
      </c>
      <c r="Q127" s="188">
        <f t="shared" si="5"/>
        <v>0</v>
      </c>
      <c r="R127" s="188"/>
      <c r="S127" s="188" t="s">
        <v>220</v>
      </c>
      <c r="T127" s="189" t="s">
        <v>221</v>
      </c>
      <c r="U127" s="157">
        <v>0</v>
      </c>
      <c r="V127" s="157">
        <f t="shared" si="6"/>
        <v>0</v>
      </c>
      <c r="W127" s="157"/>
      <c r="X127" s="157" t="s">
        <v>121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322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83">
        <v>29</v>
      </c>
      <c r="B128" s="184" t="s">
        <v>344</v>
      </c>
      <c r="C128" s="199" t="s">
        <v>345</v>
      </c>
      <c r="D128" s="185" t="s">
        <v>343</v>
      </c>
      <c r="E128" s="186">
        <v>1</v>
      </c>
      <c r="F128" s="187"/>
      <c r="G128" s="188">
        <f t="shared" si="0"/>
        <v>0</v>
      </c>
      <c r="H128" s="187"/>
      <c r="I128" s="188">
        <f t="shared" si="1"/>
        <v>0</v>
      </c>
      <c r="J128" s="187"/>
      <c r="K128" s="188">
        <f t="shared" si="2"/>
        <v>0</v>
      </c>
      <c r="L128" s="188">
        <v>21</v>
      </c>
      <c r="M128" s="188">
        <f t="shared" si="3"/>
        <v>0</v>
      </c>
      <c r="N128" s="188">
        <v>0</v>
      </c>
      <c r="O128" s="188">
        <f t="shared" si="4"/>
        <v>0</v>
      </c>
      <c r="P128" s="188">
        <v>0</v>
      </c>
      <c r="Q128" s="188">
        <f t="shared" si="5"/>
        <v>0</v>
      </c>
      <c r="R128" s="188"/>
      <c r="S128" s="188" t="s">
        <v>220</v>
      </c>
      <c r="T128" s="189" t="s">
        <v>221</v>
      </c>
      <c r="U128" s="157">
        <v>0</v>
      </c>
      <c r="V128" s="157">
        <f t="shared" si="6"/>
        <v>0</v>
      </c>
      <c r="W128" s="157"/>
      <c r="X128" s="157" t="s">
        <v>121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322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83">
        <v>30</v>
      </c>
      <c r="B129" s="184" t="s">
        <v>346</v>
      </c>
      <c r="C129" s="199" t="s">
        <v>347</v>
      </c>
      <c r="D129" s="185" t="s">
        <v>343</v>
      </c>
      <c r="E129" s="186">
        <v>1</v>
      </c>
      <c r="F129" s="187"/>
      <c r="G129" s="188">
        <f t="shared" si="0"/>
        <v>0</v>
      </c>
      <c r="H129" s="187"/>
      <c r="I129" s="188">
        <f t="shared" si="1"/>
        <v>0</v>
      </c>
      <c r="J129" s="187"/>
      <c r="K129" s="188">
        <f t="shared" si="2"/>
        <v>0</v>
      </c>
      <c r="L129" s="188">
        <v>21</v>
      </c>
      <c r="M129" s="188">
        <f t="shared" si="3"/>
        <v>0</v>
      </c>
      <c r="N129" s="188">
        <v>0</v>
      </c>
      <c r="O129" s="188">
        <f t="shared" si="4"/>
        <v>0</v>
      </c>
      <c r="P129" s="188">
        <v>0</v>
      </c>
      <c r="Q129" s="188">
        <f t="shared" si="5"/>
        <v>0</v>
      </c>
      <c r="R129" s="188"/>
      <c r="S129" s="188" t="s">
        <v>220</v>
      </c>
      <c r="T129" s="189" t="s">
        <v>221</v>
      </c>
      <c r="U129" s="157">
        <v>0</v>
      </c>
      <c r="V129" s="157">
        <f t="shared" si="6"/>
        <v>0</v>
      </c>
      <c r="W129" s="157"/>
      <c r="X129" s="157" t="s">
        <v>157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330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83">
        <v>31</v>
      </c>
      <c r="B130" s="184" t="s">
        <v>348</v>
      </c>
      <c r="C130" s="199" t="s">
        <v>349</v>
      </c>
      <c r="D130" s="185" t="s">
        <v>343</v>
      </c>
      <c r="E130" s="186">
        <v>1</v>
      </c>
      <c r="F130" s="187"/>
      <c r="G130" s="188">
        <f t="shared" si="0"/>
        <v>0</v>
      </c>
      <c r="H130" s="187"/>
      <c r="I130" s="188">
        <f t="shared" si="1"/>
        <v>0</v>
      </c>
      <c r="J130" s="187"/>
      <c r="K130" s="188">
        <f t="shared" si="2"/>
        <v>0</v>
      </c>
      <c r="L130" s="188">
        <v>21</v>
      </c>
      <c r="M130" s="188">
        <f t="shared" si="3"/>
        <v>0</v>
      </c>
      <c r="N130" s="188">
        <v>0</v>
      </c>
      <c r="O130" s="188">
        <f t="shared" si="4"/>
        <v>0</v>
      </c>
      <c r="P130" s="188">
        <v>0</v>
      </c>
      <c r="Q130" s="188">
        <f t="shared" si="5"/>
        <v>0</v>
      </c>
      <c r="R130" s="188"/>
      <c r="S130" s="188" t="s">
        <v>220</v>
      </c>
      <c r="T130" s="189" t="s">
        <v>221</v>
      </c>
      <c r="U130" s="157">
        <v>0</v>
      </c>
      <c r="V130" s="157">
        <f t="shared" si="6"/>
        <v>0</v>
      </c>
      <c r="W130" s="157"/>
      <c r="X130" s="157" t="s">
        <v>157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330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9" t="s">
        <v>115</v>
      </c>
      <c r="B131" s="170" t="s">
        <v>86</v>
      </c>
      <c r="C131" s="191" t="s">
        <v>87</v>
      </c>
      <c r="D131" s="171"/>
      <c r="E131" s="172"/>
      <c r="F131" s="173"/>
      <c r="G131" s="173">
        <f>SUMIF(AG132:AG138,"&lt;&gt;NOR",G132:G138)</f>
        <v>0</v>
      </c>
      <c r="H131" s="173"/>
      <c r="I131" s="173">
        <f>SUM(I132:I138)</f>
        <v>0</v>
      </c>
      <c r="J131" s="173"/>
      <c r="K131" s="173">
        <f>SUM(K132:K138)</f>
        <v>0</v>
      </c>
      <c r="L131" s="173"/>
      <c r="M131" s="173">
        <f>SUM(M132:M138)</f>
        <v>0</v>
      </c>
      <c r="N131" s="173"/>
      <c r="O131" s="173">
        <f>SUM(O132:O138)</f>
        <v>0</v>
      </c>
      <c r="P131" s="173"/>
      <c r="Q131" s="173">
        <f>SUM(Q132:Q138)</f>
        <v>0</v>
      </c>
      <c r="R131" s="173"/>
      <c r="S131" s="173"/>
      <c r="T131" s="174"/>
      <c r="U131" s="168"/>
      <c r="V131" s="168">
        <f>SUM(V132:V138)</f>
        <v>0.15</v>
      </c>
      <c r="W131" s="168"/>
      <c r="X131" s="168"/>
      <c r="AG131" t="s">
        <v>116</v>
      </c>
    </row>
    <row r="132" spans="1:60" ht="22.5" outlineLevel="1" x14ac:dyDescent="0.2">
      <c r="A132" s="175">
        <v>32</v>
      </c>
      <c r="B132" s="176" t="s">
        <v>350</v>
      </c>
      <c r="C132" s="192" t="s">
        <v>351</v>
      </c>
      <c r="D132" s="177" t="s">
        <v>214</v>
      </c>
      <c r="E132" s="178">
        <v>5.83</v>
      </c>
      <c r="F132" s="179"/>
      <c r="G132" s="180">
        <f>ROUND(E132*F132,2)</f>
        <v>0</v>
      </c>
      <c r="H132" s="179"/>
      <c r="I132" s="180">
        <f>ROUND(E132*H132,2)</f>
        <v>0</v>
      </c>
      <c r="J132" s="179"/>
      <c r="K132" s="180">
        <f>ROUND(E132*J132,2)</f>
        <v>0</v>
      </c>
      <c r="L132" s="180">
        <v>21</v>
      </c>
      <c r="M132" s="180">
        <f>G132*(1+L132/100)</f>
        <v>0</v>
      </c>
      <c r="N132" s="180">
        <v>6.0000000000000002E-5</v>
      </c>
      <c r="O132" s="180">
        <f>ROUND(E132*N132,2)</f>
        <v>0</v>
      </c>
      <c r="P132" s="180">
        <v>0</v>
      </c>
      <c r="Q132" s="180">
        <f>ROUND(E132*P132,2)</f>
        <v>0</v>
      </c>
      <c r="R132" s="180"/>
      <c r="S132" s="180" t="s">
        <v>120</v>
      </c>
      <c r="T132" s="181" t="s">
        <v>120</v>
      </c>
      <c r="U132" s="157">
        <v>2.5999999999999999E-2</v>
      </c>
      <c r="V132" s="157">
        <f>ROUND(E132*U132,2)</f>
        <v>0.15</v>
      </c>
      <c r="W132" s="157"/>
      <c r="X132" s="157" t="s">
        <v>121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169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93" t="s">
        <v>352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124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93" t="s">
        <v>353</v>
      </c>
      <c r="D134" s="158"/>
      <c r="E134" s="159">
        <v>3.8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124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93" t="s">
        <v>274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124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93" t="s">
        <v>354</v>
      </c>
      <c r="D136" s="158"/>
      <c r="E136" s="159">
        <v>1.5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124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94" t="s">
        <v>130</v>
      </c>
      <c r="D137" s="160"/>
      <c r="E137" s="161">
        <v>5.3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124</v>
      </c>
      <c r="AH137" s="148">
        <v>1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95" t="s">
        <v>355</v>
      </c>
      <c r="D138" s="162"/>
      <c r="E138" s="163">
        <v>0.53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124</v>
      </c>
      <c r="AH138" s="148">
        <v>4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x14ac:dyDescent="0.2">
      <c r="A139" s="169" t="s">
        <v>115</v>
      </c>
      <c r="B139" s="170" t="s">
        <v>82</v>
      </c>
      <c r="C139" s="191" t="s">
        <v>83</v>
      </c>
      <c r="D139" s="171"/>
      <c r="E139" s="172"/>
      <c r="F139" s="173"/>
      <c r="G139" s="173">
        <f>SUMIF(AG140:AG143,"&lt;&gt;NOR",G140:G143)</f>
        <v>0</v>
      </c>
      <c r="H139" s="173"/>
      <c r="I139" s="173">
        <f>SUM(I140:I143)</f>
        <v>0</v>
      </c>
      <c r="J139" s="173"/>
      <c r="K139" s="173">
        <f>SUM(K140:K143)</f>
        <v>0</v>
      </c>
      <c r="L139" s="173"/>
      <c r="M139" s="173">
        <f>SUM(M140:M143)</f>
        <v>0</v>
      </c>
      <c r="N139" s="173"/>
      <c r="O139" s="173">
        <f>SUM(O140:O143)</f>
        <v>0</v>
      </c>
      <c r="P139" s="173"/>
      <c r="Q139" s="173">
        <f>SUM(Q140:Q143)</f>
        <v>0</v>
      </c>
      <c r="R139" s="173"/>
      <c r="S139" s="173"/>
      <c r="T139" s="174"/>
      <c r="U139" s="168"/>
      <c r="V139" s="168">
        <f>SUM(V140:V143)</f>
        <v>0.6</v>
      </c>
      <c r="W139" s="168"/>
      <c r="X139" s="168"/>
      <c r="AG139" t="s">
        <v>116</v>
      </c>
    </row>
    <row r="140" spans="1:60" ht="22.5" outlineLevel="1" x14ac:dyDescent="0.2">
      <c r="A140" s="175">
        <v>33</v>
      </c>
      <c r="B140" s="176" t="s">
        <v>259</v>
      </c>
      <c r="C140" s="192" t="s">
        <v>260</v>
      </c>
      <c r="D140" s="177" t="s">
        <v>155</v>
      </c>
      <c r="E140" s="178">
        <v>1.2217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</v>
      </c>
      <c r="O140" s="180">
        <f>ROUND(E140*N140,2)</f>
        <v>0</v>
      </c>
      <c r="P140" s="180">
        <v>0</v>
      </c>
      <c r="Q140" s="180">
        <f>ROUND(E140*P140,2)</f>
        <v>0</v>
      </c>
      <c r="R140" s="180"/>
      <c r="S140" s="180" t="s">
        <v>120</v>
      </c>
      <c r="T140" s="181" t="s">
        <v>120</v>
      </c>
      <c r="U140" s="157">
        <v>0.49</v>
      </c>
      <c r="V140" s="157">
        <f>ROUND(E140*U140,2)</f>
        <v>0.6</v>
      </c>
      <c r="W140" s="157"/>
      <c r="X140" s="157" t="s">
        <v>261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262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260" t="s">
        <v>263</v>
      </c>
      <c r="D141" s="261"/>
      <c r="E141" s="261"/>
      <c r="F141" s="261"/>
      <c r="G141" s="261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140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83">
        <v>34</v>
      </c>
      <c r="B142" s="184" t="s">
        <v>264</v>
      </c>
      <c r="C142" s="199" t="s">
        <v>265</v>
      </c>
      <c r="D142" s="185" t="s">
        <v>155</v>
      </c>
      <c r="E142" s="186">
        <v>23.212299999999999</v>
      </c>
      <c r="F142" s="187"/>
      <c r="G142" s="188">
        <f>ROUND(E142*F142,2)</f>
        <v>0</v>
      </c>
      <c r="H142" s="187"/>
      <c r="I142" s="188">
        <f>ROUND(E142*H142,2)</f>
        <v>0</v>
      </c>
      <c r="J142" s="187"/>
      <c r="K142" s="188">
        <f>ROUND(E142*J142,2)</f>
        <v>0</v>
      </c>
      <c r="L142" s="188">
        <v>21</v>
      </c>
      <c r="M142" s="188">
        <f>G142*(1+L142/100)</f>
        <v>0</v>
      </c>
      <c r="N142" s="188">
        <v>0</v>
      </c>
      <c r="O142" s="188">
        <f>ROUND(E142*N142,2)</f>
        <v>0</v>
      </c>
      <c r="P142" s="188">
        <v>0</v>
      </c>
      <c r="Q142" s="188">
        <f>ROUND(E142*P142,2)</f>
        <v>0</v>
      </c>
      <c r="R142" s="188"/>
      <c r="S142" s="188" t="s">
        <v>120</v>
      </c>
      <c r="T142" s="189" t="s">
        <v>120</v>
      </c>
      <c r="U142" s="157">
        <v>0</v>
      </c>
      <c r="V142" s="157">
        <f>ROUND(E142*U142,2)</f>
        <v>0</v>
      </c>
      <c r="W142" s="157"/>
      <c r="X142" s="157" t="s">
        <v>261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262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75">
        <v>35</v>
      </c>
      <c r="B143" s="176" t="s">
        <v>266</v>
      </c>
      <c r="C143" s="192" t="s">
        <v>267</v>
      </c>
      <c r="D143" s="177" t="s">
        <v>155</v>
      </c>
      <c r="E143" s="178">
        <v>1.2217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21</v>
      </c>
      <c r="M143" s="180">
        <f>G143*(1+L143/100)</f>
        <v>0</v>
      </c>
      <c r="N143" s="180">
        <v>0</v>
      </c>
      <c r="O143" s="180">
        <f>ROUND(E143*N143,2)</f>
        <v>0</v>
      </c>
      <c r="P143" s="180">
        <v>0</v>
      </c>
      <c r="Q143" s="180">
        <f>ROUND(E143*P143,2)</f>
        <v>0</v>
      </c>
      <c r="R143" s="180"/>
      <c r="S143" s="180" t="s">
        <v>120</v>
      </c>
      <c r="T143" s="181" t="s">
        <v>120</v>
      </c>
      <c r="U143" s="157">
        <v>0</v>
      </c>
      <c r="V143" s="157">
        <f>ROUND(E143*U143,2)</f>
        <v>0</v>
      </c>
      <c r="W143" s="157"/>
      <c r="X143" s="157" t="s">
        <v>261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262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x14ac:dyDescent="0.2">
      <c r="A144" s="3"/>
      <c r="B144" s="4"/>
      <c r="C144" s="200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v>15</v>
      </c>
      <c r="AF144">
        <v>21</v>
      </c>
      <c r="AG144" t="s">
        <v>102</v>
      </c>
    </row>
    <row r="145" spans="1:33" x14ac:dyDescent="0.2">
      <c r="A145" s="151"/>
      <c r="B145" s="152" t="s">
        <v>31</v>
      </c>
      <c r="C145" s="201"/>
      <c r="D145" s="153"/>
      <c r="E145" s="154"/>
      <c r="F145" s="154"/>
      <c r="G145" s="190">
        <f>G8+G101+G110+G115+G117+G131+G139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f>SUMIF(L7:L143,AE144,G7:G143)</f>
        <v>0</v>
      </c>
      <c r="AF145">
        <f>SUMIF(L7:L143,AF144,G7:G143)</f>
        <v>0</v>
      </c>
      <c r="AG145" t="s">
        <v>268</v>
      </c>
    </row>
    <row r="146" spans="1:33" x14ac:dyDescent="0.2">
      <c r="A146" s="3"/>
      <c r="B146" s="4"/>
      <c r="C146" s="200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3"/>
      <c r="B147" s="4"/>
      <c r="C147" s="200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69" t="s">
        <v>269</v>
      </c>
      <c r="B148" s="269"/>
      <c r="C148" s="270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71"/>
      <c r="B149" s="272"/>
      <c r="C149" s="273"/>
      <c r="D149" s="272"/>
      <c r="E149" s="272"/>
      <c r="F149" s="272"/>
      <c r="G149" s="274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G149" t="s">
        <v>270</v>
      </c>
    </row>
    <row r="150" spans="1:33" x14ac:dyDescent="0.2">
      <c r="A150" s="275"/>
      <c r="B150" s="276"/>
      <c r="C150" s="277"/>
      <c r="D150" s="276"/>
      <c r="E150" s="276"/>
      <c r="F150" s="276"/>
      <c r="G150" s="278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A151" s="275"/>
      <c r="B151" s="276"/>
      <c r="C151" s="277"/>
      <c r="D151" s="276"/>
      <c r="E151" s="276"/>
      <c r="F151" s="276"/>
      <c r="G151" s="278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A152" s="275"/>
      <c r="B152" s="276"/>
      <c r="C152" s="277"/>
      <c r="D152" s="276"/>
      <c r="E152" s="276"/>
      <c r="F152" s="276"/>
      <c r="G152" s="278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33" x14ac:dyDescent="0.2">
      <c r="A153" s="279"/>
      <c r="B153" s="280"/>
      <c r="C153" s="281"/>
      <c r="D153" s="280"/>
      <c r="E153" s="280"/>
      <c r="F153" s="280"/>
      <c r="G153" s="282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33" x14ac:dyDescent="0.2">
      <c r="A154" s="3"/>
      <c r="B154" s="4"/>
      <c r="C154" s="200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33" x14ac:dyDescent="0.2">
      <c r="C155" s="202"/>
      <c r="D155" s="10"/>
      <c r="AG155" t="s">
        <v>271</v>
      </c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149:G153"/>
    <mergeCell ref="C38:G38"/>
    <mergeCell ref="C98:G98"/>
    <mergeCell ref="C141:G141"/>
    <mergeCell ref="A1:G1"/>
    <mergeCell ref="C2:G2"/>
    <mergeCell ref="C3:G3"/>
    <mergeCell ref="C4:G4"/>
    <mergeCell ref="A148:C14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351E4-3A81-4C6C-88FB-F3D84DC49C11}">
  <sheetPr>
    <outlinePr summaryBelow="0"/>
  </sheetPr>
  <dimension ref="A1:BH5000"/>
  <sheetViews>
    <sheetView workbookViewId="0">
      <pane ySplit="7" topLeftCell="A8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90</v>
      </c>
    </row>
    <row r="2" spans="1:60" ht="24.95" customHeight="1" x14ac:dyDescent="0.2">
      <c r="A2" s="140" t="s">
        <v>8</v>
      </c>
      <c r="B2" s="49" t="s">
        <v>369</v>
      </c>
      <c r="C2" s="263" t="s">
        <v>370</v>
      </c>
      <c r="D2" s="264"/>
      <c r="E2" s="264"/>
      <c r="F2" s="264"/>
      <c r="G2" s="265"/>
      <c r="AG2" t="s">
        <v>91</v>
      </c>
    </row>
    <row r="3" spans="1:60" ht="24.95" customHeight="1" x14ac:dyDescent="0.2">
      <c r="A3" s="140" t="s">
        <v>9</v>
      </c>
      <c r="B3" s="49" t="s">
        <v>44</v>
      </c>
      <c r="C3" s="263" t="s">
        <v>45</v>
      </c>
      <c r="D3" s="264"/>
      <c r="E3" s="264"/>
      <c r="F3" s="264"/>
      <c r="G3" s="265"/>
      <c r="AC3" s="122" t="s">
        <v>91</v>
      </c>
      <c r="AG3" t="s">
        <v>92</v>
      </c>
    </row>
    <row r="4" spans="1:60" ht="24.95" customHeight="1" x14ac:dyDescent="0.2">
      <c r="A4" s="141" t="s">
        <v>10</v>
      </c>
      <c r="B4" s="142" t="s">
        <v>50</v>
      </c>
      <c r="C4" s="266" t="s">
        <v>51</v>
      </c>
      <c r="D4" s="267"/>
      <c r="E4" s="267"/>
      <c r="F4" s="267"/>
      <c r="G4" s="268"/>
      <c r="AG4" t="s">
        <v>93</v>
      </c>
    </row>
    <row r="5" spans="1:60" x14ac:dyDescent="0.2">
      <c r="D5" s="10"/>
    </row>
    <row r="6" spans="1:60" ht="38.25" x14ac:dyDescent="0.2">
      <c r="A6" s="144" t="s">
        <v>94</v>
      </c>
      <c r="B6" s="146" t="s">
        <v>95</v>
      </c>
      <c r="C6" s="146" t="s">
        <v>96</v>
      </c>
      <c r="D6" s="145" t="s">
        <v>97</v>
      </c>
      <c r="E6" s="144" t="s">
        <v>98</v>
      </c>
      <c r="F6" s="143" t="s">
        <v>99</v>
      </c>
      <c r="G6" s="144" t="s">
        <v>31</v>
      </c>
      <c r="H6" s="147" t="s">
        <v>32</v>
      </c>
      <c r="I6" s="147" t="s">
        <v>100</v>
      </c>
      <c r="J6" s="147" t="s">
        <v>33</v>
      </c>
      <c r="K6" s="147" t="s">
        <v>101</v>
      </c>
      <c r="L6" s="147" t="s">
        <v>102</v>
      </c>
      <c r="M6" s="147" t="s">
        <v>103</v>
      </c>
      <c r="N6" s="147" t="s">
        <v>104</v>
      </c>
      <c r="O6" s="147" t="s">
        <v>105</v>
      </c>
      <c r="P6" s="147" t="s">
        <v>106</v>
      </c>
      <c r="Q6" s="147" t="s">
        <v>107</v>
      </c>
      <c r="R6" s="147" t="s">
        <v>108</v>
      </c>
      <c r="S6" s="147" t="s">
        <v>109</v>
      </c>
      <c r="T6" s="147" t="s">
        <v>110</v>
      </c>
      <c r="U6" s="147" t="s">
        <v>111</v>
      </c>
      <c r="V6" s="147" t="s">
        <v>112</v>
      </c>
      <c r="W6" s="147" t="s">
        <v>113</v>
      </c>
      <c r="X6" s="147" t="s">
        <v>114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115</v>
      </c>
      <c r="B8" s="170" t="s">
        <v>81</v>
      </c>
      <c r="C8" s="191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116</v>
      </c>
    </row>
    <row r="9" spans="1:60" outlineLevel="1" x14ac:dyDescent="0.2">
      <c r="A9" s="175">
        <v>1</v>
      </c>
      <c r="B9" s="176" t="s">
        <v>356</v>
      </c>
      <c r="C9" s="192" t="s">
        <v>357</v>
      </c>
      <c r="D9" s="177" t="s">
        <v>358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120</v>
      </c>
      <c r="T9" s="181" t="s">
        <v>221</v>
      </c>
      <c r="U9" s="157">
        <v>0</v>
      </c>
      <c r="V9" s="157">
        <f>ROUND(E9*U9,2)</f>
        <v>0</v>
      </c>
      <c r="W9" s="157"/>
      <c r="X9" s="157" t="s">
        <v>359</v>
      </c>
      <c r="Y9" s="148"/>
      <c r="Z9" s="148"/>
      <c r="AA9" s="148"/>
      <c r="AB9" s="148"/>
      <c r="AC9" s="148"/>
      <c r="AD9" s="148"/>
      <c r="AE9" s="148"/>
      <c r="AF9" s="148"/>
      <c r="AG9" s="148" t="s">
        <v>360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60" t="s">
        <v>361</v>
      </c>
      <c r="D10" s="261"/>
      <c r="E10" s="261"/>
      <c r="F10" s="261"/>
      <c r="G10" s="261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140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362</v>
      </c>
      <c r="C11" s="192" t="s">
        <v>363</v>
      </c>
      <c r="D11" s="177" t="s">
        <v>358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120</v>
      </c>
      <c r="T11" s="181" t="s">
        <v>221</v>
      </c>
      <c r="U11" s="157">
        <v>0</v>
      </c>
      <c r="V11" s="157">
        <f>ROUND(E11*U11,2)</f>
        <v>0</v>
      </c>
      <c r="W11" s="157"/>
      <c r="X11" s="157" t="s">
        <v>359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364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60" t="s">
        <v>365</v>
      </c>
      <c r="D12" s="261"/>
      <c r="E12" s="261"/>
      <c r="F12" s="261"/>
      <c r="G12" s="261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140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115</v>
      </c>
      <c r="B13" s="170" t="s">
        <v>89</v>
      </c>
      <c r="C13" s="191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116</v>
      </c>
    </row>
    <row r="14" spans="1:60" outlineLevel="1" x14ac:dyDescent="0.2">
      <c r="A14" s="175">
        <v>3</v>
      </c>
      <c r="B14" s="176" t="s">
        <v>366</v>
      </c>
      <c r="C14" s="192" t="s">
        <v>367</v>
      </c>
      <c r="D14" s="177" t="s">
        <v>358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120</v>
      </c>
      <c r="T14" s="181" t="s">
        <v>221</v>
      </c>
      <c r="U14" s="157">
        <v>0</v>
      </c>
      <c r="V14" s="157">
        <f>ROUND(E14*U14,2)</f>
        <v>0</v>
      </c>
      <c r="W14" s="157"/>
      <c r="X14" s="157" t="s">
        <v>359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360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60" t="s">
        <v>368</v>
      </c>
      <c r="D15" s="261"/>
      <c r="E15" s="261"/>
      <c r="F15" s="261"/>
      <c r="G15" s="261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140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20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102</v>
      </c>
    </row>
    <row r="17" spans="1:33" x14ac:dyDescent="0.2">
      <c r="A17" s="151"/>
      <c r="B17" s="152" t="s">
        <v>31</v>
      </c>
      <c r="C17" s="201"/>
      <c r="D17" s="153"/>
      <c r="E17" s="154"/>
      <c r="F17" s="154"/>
      <c r="G17" s="190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268</v>
      </c>
    </row>
    <row r="18" spans="1:33" x14ac:dyDescent="0.2">
      <c r="A18" s="3"/>
      <c r="B18" s="4"/>
      <c r="C18" s="20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200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9" t="s">
        <v>269</v>
      </c>
      <c r="B20" s="269"/>
      <c r="C20" s="270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71"/>
      <c r="B21" s="272"/>
      <c r="C21" s="273"/>
      <c r="D21" s="272"/>
      <c r="E21" s="272"/>
      <c r="F21" s="272"/>
      <c r="G21" s="27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270</v>
      </c>
    </row>
    <row r="22" spans="1:33" x14ac:dyDescent="0.2">
      <c r="A22" s="275"/>
      <c r="B22" s="276"/>
      <c r="C22" s="277"/>
      <c r="D22" s="276"/>
      <c r="E22" s="276"/>
      <c r="F22" s="276"/>
      <c r="G22" s="278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75"/>
      <c r="B23" s="276"/>
      <c r="C23" s="277"/>
      <c r="D23" s="276"/>
      <c r="E23" s="276"/>
      <c r="F23" s="276"/>
      <c r="G23" s="278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75"/>
      <c r="B24" s="276"/>
      <c r="C24" s="277"/>
      <c r="D24" s="276"/>
      <c r="E24" s="276"/>
      <c r="F24" s="276"/>
      <c r="G24" s="278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9"/>
      <c r="B25" s="280"/>
      <c r="C25" s="281"/>
      <c r="D25" s="280"/>
      <c r="E25" s="280"/>
      <c r="F25" s="280"/>
      <c r="G25" s="282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20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202"/>
      <c r="D27" s="10"/>
      <c r="AG27" t="s">
        <v>271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336328295B7D489BC64F4128ED73C6" ma:contentTypeVersion="13" ma:contentTypeDescription="Vytvoří nový dokument" ma:contentTypeScope="" ma:versionID="c2f22d570c79bde67733dae1b812d65b">
  <xsd:schema xmlns:xsd="http://www.w3.org/2001/XMLSchema" xmlns:xs="http://www.w3.org/2001/XMLSchema" xmlns:p="http://schemas.microsoft.com/office/2006/metadata/properties" xmlns:ns2="1dc01b41-0dde-4ad7-a3e4-25d8d13c52a3" xmlns:ns3="8169e16b-8622-4bc4-880e-15e861c8520e" targetNamespace="http://schemas.microsoft.com/office/2006/metadata/properties" ma:root="true" ma:fieldsID="f89bf691063d067220599dd0a603011f" ns2:_="" ns3:_="">
    <xsd:import namespace="1dc01b41-0dde-4ad7-a3e4-25d8d13c52a3"/>
    <xsd:import namespace="8169e16b-8622-4bc4-880e-15e861c85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01b41-0dde-4ad7-a3e4-25d8d13c5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8cfb0cc3-f314-4302-93f2-a40a735074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9e16b-8622-4bc4-880e-15e861c8520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6cf4da8-7c86-4537-9e77-d5caf17e0b13}" ma:internalName="TaxCatchAll" ma:showField="CatchAllData" ma:web="8169e16b-8622-4bc4-880e-15e861c852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c01b41-0dde-4ad7-a3e4-25d8d13c52a3">
      <Terms xmlns="http://schemas.microsoft.com/office/infopath/2007/PartnerControls"/>
    </lcf76f155ced4ddcb4097134ff3c332f>
    <TaxCatchAll xmlns="8169e16b-8622-4bc4-880e-15e861c8520e" xsi:nil="true"/>
  </documentManagement>
</p:properties>
</file>

<file path=customXml/itemProps1.xml><?xml version="1.0" encoding="utf-8"?>
<ds:datastoreItem xmlns:ds="http://schemas.openxmlformats.org/officeDocument/2006/customXml" ds:itemID="{55CC3EDC-83B6-470F-92F9-99F3514D791B}"/>
</file>

<file path=customXml/itemProps2.xml><?xml version="1.0" encoding="utf-8"?>
<ds:datastoreItem xmlns:ds="http://schemas.openxmlformats.org/officeDocument/2006/customXml" ds:itemID="{9B9A1FCA-557A-4B0F-95DA-2A68C3E54E95}"/>
</file>

<file path=customXml/itemProps3.xml><?xml version="1.0" encoding="utf-8"?>
<ds:datastoreItem xmlns:ds="http://schemas.openxmlformats.org/officeDocument/2006/customXml" ds:itemID="{9CEE1FB9-7980-4D73-A5D5-1214B699CC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303 A01 Pol</vt:lpstr>
      <vt:lpstr>303 E01 Pol</vt:lpstr>
      <vt:lpstr>303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'303 A01 Pol'!Názvy_tisku</vt:lpstr>
      <vt:lpstr>'303 E01 Pol'!Názvy_tisku</vt:lpstr>
      <vt:lpstr>'303 O01 Pol'!Názvy_tisku</vt:lpstr>
      <vt:lpstr>oadresa</vt:lpstr>
      <vt:lpstr>Stavba!Objednatel</vt:lpstr>
      <vt:lpstr>Stavba!Objekt</vt:lpstr>
      <vt:lpstr>'303 A01 Pol'!Oblast_tisku</vt:lpstr>
      <vt:lpstr>'303 E01 Pol'!Oblast_tisku</vt:lpstr>
      <vt:lpstr>'303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Anna Síčová</cp:lastModifiedBy>
  <cp:lastPrinted>2019-03-19T12:27:02Z</cp:lastPrinted>
  <dcterms:created xsi:type="dcterms:W3CDTF">2009-04-08T07:15:50Z</dcterms:created>
  <dcterms:modified xsi:type="dcterms:W3CDTF">2021-11-02T07:47:42Z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0x010100CC336328295B7D489BC64F4128ED73C6</vt:lpwstr>
  </property>
  <property fmtid="{D5CDD505-2E9C-101B-9397-08002B2CF9AE}" pid="3" name="MediaServiceImageTags">
    <vt:lpwstr/>
  </property>
</Properties>
</file>