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104" documentId="8_{20D509A8-A4C5-49BA-9C24-FB917B23931A}" xr6:coauthVersionLast="47" xr6:coauthVersionMax="47" xr10:uidLastSave="{6EF6174F-8706-4985-B170-BF9FC7872B34}"/>
  <bookViews>
    <workbookView xWindow="-120" yWindow="-120" windowWidth="29040" windowHeight="17520" activeTab="3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3" l="1"/>
  <c r="F19" i="2"/>
  <c r="F20" i="1"/>
  <c r="C2" i="3" l="1"/>
  <c r="C2" i="2"/>
  <c r="C2" i="1" l="1"/>
  <c r="D16" i="3"/>
  <c r="D19" i="2" l="1"/>
  <c r="E8" i="4" l="1"/>
  <c r="E15" i="3"/>
  <c r="F15" i="3" s="1"/>
  <c r="E10" i="3"/>
  <c r="F10" i="3" s="1"/>
  <c r="E11" i="3"/>
  <c r="F11" i="3" s="1"/>
  <c r="E12" i="3"/>
  <c r="F12" i="3" s="1"/>
  <c r="E13" i="3"/>
  <c r="F13" i="3" s="1"/>
  <c r="E14" i="3"/>
  <c r="F14" i="3" s="1"/>
  <c r="E9" i="3"/>
  <c r="F9" i="3" s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<sst xmlns="http://schemas.openxmlformats.org/spreadsheetml/2006/main" count="105" uniqueCount="43">
  <si>
    <t>Dodavatel: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</si>
  <si>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</si>
  <si>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</si>
  <si>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</si>
  <si>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</si>
  <si>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</si>
  <si>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</si>
  <si>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</si>
  <si>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</si>
  <si>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</si>
  <si>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</si>
  <si>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</si>
  <si>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</si>
  <si>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</si>
  <si>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</si>
  <si>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</si>
  <si>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</si>
  <si>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</si>
  <si>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</si>
  <si>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</si>
  <si>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</si>
  <si>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</si>
  <si>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</si>
  <si>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</si>
  <si>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</si>
  <si>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5 I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</si>
  <si>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</si>
  <si>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</si>
  <si>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</si>
  <si>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</si>
  <si>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</si>
  <si>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Součet</t>
  </si>
  <si>
    <t>Plánované
stavby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</si>
  <si>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</si>
  <si>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</si>
  <si>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r>
      <t xml:space="preserve">Celková předpokládaná hodnota plnění dané části VZ za dobu 24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</si>
  <si>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název firmy</t>
  </si>
  <si>
    <t>Část 2 - Plánované stavby</t>
  </si>
  <si>
    <t>Část 2 - Běžné opravy</t>
  </si>
  <si>
    <t>Část 2 - Poruchy</t>
  </si>
  <si>
    <t>Celková Sleva(-)/Přirážka(+) nabídnutá účastníkem 
v procentech (%) do buňky uveďte jen hodnotu bez znaku %
s přesností na jedno desetinné místo</t>
  </si>
  <si>
    <t>5 L</t>
  </si>
  <si>
    <t xml:space="preserve">08 - REGION 4 – JIHLAVA,  Stavby, běžné opravy a odstraňování poruch na zařízení VN, NN a DTS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</si>
</sst>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0" fillId="0" borderId="4" xfId="0" applyBorder="1"/>
    <xf numFmtId="0" fontId="0" fillId="0" borderId="2" xfId="0" applyBorder="1"/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3" fillId="2" borderId="0" xfId="0" applyFont="1" applyFill="1" applyAlignment="1" applyProtection="1">
      <alignment horizontal="left" vertical="top"/>
      <protection locked="0"/>
    </xf>
    <xf numFmtId="0" fontId="3" fillId="0" borderId="26" xfId="0" applyFont="1" applyBorder="1" applyAlignment="1">
      <alignment horizontal="left" vertical="top" wrapText="1"/>
    </xf>
    <xf numFmtId="166" fontId="0" fillId="2" borderId="26" xfId="0" applyNumberFormat="1" applyFill="1" applyBorder="1" applyAlignment="1" applyProtection="1">
      <alignment horizontal="left" vertical="top"/>
      <protection locked="0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>název firmy</v>
      </c>
      <c r="D2" s="2"/>
      <c r="E2" s="2"/>
    </row>
    <row r="3" spans="2:8" ht="15.75" x14ac:dyDescent="0.25">
      <c r="B3" s="1" t="s">
        <v>1</v>
      </c>
      <c r="C3" s="1" t="s">
        <v>42</v>
      </c>
      <c r="D3" s="2"/>
      <c r="E3" s="2"/>
    </row>
    <row r="4" spans="2:8" ht="15.75" x14ac:dyDescent="0.25">
      <c r="B4" s="1" t="s">
        <v>6</v>
      </c>
      <c r="C4" s="1" t="s">
        <v>37</v>
      </c>
      <c r="D4" s="2"/>
      <c r="E4" s="2"/>
    </row>
    <row r="5" spans="2:8" ht="16.5" thickBot="1" x14ac:dyDescent="0.3">
      <c r="B5" s="1"/>
      <c r="C5" s="29"/>
      <c r="D5" s="2"/>
      <c r="E5" s="2"/>
    </row>
    <row r="6" spans="2:8" ht="48" thickBot="1" x14ac:dyDescent="0.4">
      <c r="B6" s="53" t="s">
        <v>40</v>
      </c>
      <c r="C6" s="54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8" x14ac:dyDescent="0.25">
      <c r="B9" s="10" t="s">
        <v>12</v>
      </c>
      <c r="C9" s="27" t="s">
        <v>25</v>
      </c>
      <c r="D9" s="37">
        <v>0.15</v>
      </c>
      <c r="E9" s="15">
        <f t="shared" ref="E9:E19" si="0">D9*$E$20</f>
        <v>11611800</v>
      </c>
      <c r="F9" s="19">
        <f>E9+(E9*$C$6)</f>
        <v>11611800</v>
      </c>
      <c r="H9" s="14"/>
    </row>
    <row r="10" spans="2:8" x14ac:dyDescent="0.25">
      <c r="B10" s="11" t="s">
        <v>13</v>
      </c>
      <c r="C10" s="27" t="s">
        <v>25</v>
      </c>
      <c r="D10" s="37">
        <v>0.24</v>
      </c>
      <c r="E10" s="15">
        <f t="shared" si="0"/>
        <v>18578880</v>
      </c>
      <c r="F10" s="18">
        <f t="shared" ref="F10:F14" si="1">E10+(E10*$C$6)</f>
        <v>18578880</v>
      </c>
      <c r="H10" s="14"/>
    </row>
    <row r="11" spans="2:8" x14ac:dyDescent="0.25">
      <c r="B11" s="11" t="s">
        <v>10</v>
      </c>
      <c r="C11" s="27" t="s">
        <v>25</v>
      </c>
      <c r="D11" s="37">
        <v>0.21</v>
      </c>
      <c r="E11" s="15">
        <f t="shared" si="0"/>
        <v>16256520</v>
      </c>
      <c r="F11" s="18">
        <f t="shared" si="1"/>
        <v>16256520</v>
      </c>
      <c r="H11" s="14"/>
    </row>
    <row r="12" spans="2:8" x14ac:dyDescent="0.25">
      <c r="B12" s="11" t="s">
        <v>19</v>
      </c>
      <c r="C12" s="27" t="s">
        <v>25</v>
      </c>
      <c r="D12" s="37">
        <v>7.0000000000000007E-2</v>
      </c>
      <c r="E12" s="15">
        <f t="shared" si="0"/>
        <v>5418840.0000000009</v>
      </c>
      <c r="F12" s="18">
        <f t="shared" si="1"/>
        <v>5418840.0000000009</v>
      </c>
      <c r="H12" s="14"/>
    </row>
    <row r="13" spans="2:8" x14ac:dyDescent="0.25">
      <c r="B13" s="11" t="s">
        <v>11</v>
      </c>
      <c r="C13" s="27" t="s">
        <v>25</v>
      </c>
      <c r="D13" s="37">
        <v>0.19</v>
      </c>
      <c r="E13" s="15">
        <f t="shared" si="0"/>
        <v>14708280</v>
      </c>
      <c r="F13" s="18">
        <f t="shared" si="1"/>
        <v>14708280</v>
      </c>
      <c r="H13" s="14"/>
    </row>
    <row r="14" spans="2:8" x14ac:dyDescent="0.25">
      <c r="B14" s="11" t="s">
        <v>14</v>
      </c>
      <c r="C14" s="27" t="s">
        <v>25</v>
      </c>
      <c r="D14" s="37">
        <v>0.01</v>
      </c>
      <c r="E14" s="15">
        <f t="shared" si="0"/>
        <v>774120</v>
      </c>
      <c r="F14" s="18">
        <f t="shared" si="1"/>
        <v>774120</v>
      </c>
      <c r="H14" s="14"/>
    </row>
    <row r="15" spans="2:8" x14ac:dyDescent="0.25">
      <c r="B15" s="11" t="s">
        <v>2</v>
      </c>
      <c r="C15" s="28" t="s">
        <v>41</v>
      </c>
      <c r="D15" s="37">
        <v>0.04</v>
      </c>
      <c r="E15" s="15">
        <f t="shared" si="0"/>
        <v>3096480</v>
      </c>
      <c r="F15" s="18">
        <f t="shared" ref="F15:F19" si="2">E15+(E15*$C$6)</f>
        <v>3096480</v>
      </c>
      <c r="H15" s="14"/>
    </row>
    <row r="16" spans="2:8" x14ac:dyDescent="0.25">
      <c r="B16" s="11" t="s">
        <v>15</v>
      </c>
      <c r="C16" s="28" t="s">
        <v>41</v>
      </c>
      <c r="D16" s="37">
        <v>0.01</v>
      </c>
      <c r="E16" s="15">
        <f t="shared" si="0"/>
        <v>774120</v>
      </c>
      <c r="F16" s="18">
        <f t="shared" si="2"/>
        <v>774120</v>
      </c>
      <c r="H16" s="14"/>
    </row>
    <row r="17" spans="1:16" x14ac:dyDescent="0.25">
      <c r="B17" s="11" t="s">
        <v>16</v>
      </c>
      <c r="C17" s="28" t="s">
        <v>41</v>
      </c>
      <c r="D17" s="37">
        <v>0.01</v>
      </c>
      <c r="E17" s="15">
        <f t="shared" si="0"/>
        <v>774120</v>
      </c>
      <c r="F17" s="18">
        <f t="shared" si="2"/>
        <v>774120</v>
      </c>
      <c r="H17" s="14"/>
    </row>
    <row r="18" spans="1:16" x14ac:dyDescent="0.25">
      <c r="B18" s="11" t="s">
        <v>20</v>
      </c>
      <c r="C18" s="28" t="s">
        <v>41</v>
      </c>
      <c r="D18" s="37">
        <v>0.06</v>
      </c>
      <c r="E18" s="15">
        <f t="shared" si="0"/>
        <v>4644720</v>
      </c>
      <c r="F18" s="18">
        <f t="shared" si="2"/>
        <v>4644720</v>
      </c>
      <c r="H18" s="14"/>
    </row>
    <row r="19" spans="1:16" ht="15.75" thickBot="1" x14ac:dyDescent="0.3">
      <c r="B19" s="11" t="s">
        <v>4</v>
      </c>
      <c r="C19" s="30">
        <v>24</v>
      </c>
      <c r="D19" s="37">
        <v>0.01</v>
      </c>
      <c r="E19" s="15">
        <f t="shared" si="0"/>
        <v>774120</v>
      </c>
      <c r="F19" s="18">
        <f t="shared" si="2"/>
        <v>774120</v>
      </c>
      <c r="H19" s="14"/>
    </row>
    <row r="20" spans="1:16" ht="20.25" thickTop="1" thickBot="1" x14ac:dyDescent="0.35">
      <c r="B20" s="25" t="s">
        <v>18</v>
      </c>
      <c r="C20" s="31"/>
      <c r="D20" s="23">
        <v>1</v>
      </c>
      <c r="E20" s="16">
        <v>77412000</v>
      </c>
      <c r="F20" s="51">
        <f>E20+(E20*($C$6/100))</f>
        <v>77412000</v>
      </c>
      <c r="H20" s="14"/>
    </row>
    <row r="21" spans="1:16" x14ac:dyDescent="0.25">
      <c r="H21" s="14"/>
    </row>
    <row r="23" spans="1:16" ht="75" x14ac:dyDescent="0.25">
      <c r="B23" s="41" t="s">
        <v>34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ih5n2Je2BtMBrRkPr7P6Ft2dWFGi09z/FocF9o7LLawBZHdaJRgL3WRWXr396/Q9lJR6Cxi5vwlilsztyLAZvA==" saltValue="yIybG8QuVjGAxMO1Oc6QJA==" spinCount="100000" sheet="1" objects="1" scenarios="1" selectLockedCells="1"/>
  <dataValidations xWindow="704" yWindow="564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553DF546-E5F5-4054-A57D-BBAE44483E0B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>název firmy</v>
      </c>
      <c r="D2" s="2"/>
      <c r="E2" s="2"/>
    </row>
    <row r="3" spans="2:6" ht="15.75" x14ac:dyDescent="0.25">
      <c r="B3" s="1" t="s">
        <v>1</v>
      </c>
      <c r="C3" s="1" t="s">
        <v>42</v>
      </c>
      <c r="D3" s="2"/>
      <c r="E3" s="2"/>
    </row>
    <row r="4" spans="2:6" ht="15.75" x14ac:dyDescent="0.25">
      <c r="B4" s="1" t="s">
        <v>6</v>
      </c>
      <c r="C4" s="1" t="s">
        <v>38</v>
      </c>
      <c r="D4" s="2"/>
      <c r="E4" s="2"/>
    </row>
    <row r="5" spans="2:6" ht="16.5" thickBot="1" x14ac:dyDescent="0.3">
      <c r="B5" s="1"/>
      <c r="C5" s="29"/>
      <c r="D5" s="2"/>
      <c r="E5" s="2"/>
    </row>
    <row r="6" spans="2:6" ht="48" thickBot="1" x14ac:dyDescent="0.4">
      <c r="B6" s="53" t="s">
        <v>40</v>
      </c>
      <c r="C6" s="54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x14ac:dyDescent="0.25">
      <c r="B9" s="10" t="s">
        <v>12</v>
      </c>
      <c r="C9" s="27" t="s">
        <v>25</v>
      </c>
      <c r="D9" s="37">
        <v>0.48170000000000002</v>
      </c>
      <c r="E9" s="15">
        <f t="shared" ref="E9:E18" si="0">D9*$E$19</f>
        <v>1955702</v>
      </c>
      <c r="F9" s="19">
        <f>E9+(E9*$C$6)</f>
        <v>1955702</v>
      </c>
    </row>
    <row r="10" spans="2:6" x14ac:dyDescent="0.25">
      <c r="B10" s="11" t="s">
        <v>13</v>
      </c>
      <c r="C10" s="27" t="s">
        <v>25</v>
      </c>
      <c r="D10" s="38">
        <v>7.7600000000000002E-2</v>
      </c>
      <c r="E10" s="15">
        <f t="shared" si="0"/>
        <v>315056</v>
      </c>
      <c r="F10" s="18">
        <f t="shared" ref="F10:F14" si="1">E10+(E10*$C$6)</f>
        <v>315056</v>
      </c>
    </row>
    <row r="11" spans="2:6" x14ac:dyDescent="0.25">
      <c r="B11" s="11" t="s">
        <v>10</v>
      </c>
      <c r="C11" s="27" t="s">
        <v>25</v>
      </c>
      <c r="D11" s="39">
        <v>0.29380000000000001</v>
      </c>
      <c r="E11" s="15">
        <f t="shared" si="0"/>
        <v>1192828</v>
      </c>
      <c r="F11" s="18">
        <f t="shared" si="1"/>
        <v>1192828</v>
      </c>
    </row>
    <row r="12" spans="2:6" x14ac:dyDescent="0.25">
      <c r="B12" s="11" t="s">
        <v>19</v>
      </c>
      <c r="C12" s="27" t="s">
        <v>25</v>
      </c>
      <c r="D12" s="38">
        <v>6.6299999999999998E-2</v>
      </c>
      <c r="E12" s="15">
        <f t="shared" si="0"/>
        <v>269178</v>
      </c>
      <c r="F12" s="18">
        <f t="shared" si="1"/>
        <v>269178</v>
      </c>
    </row>
    <row r="13" spans="2:6" x14ac:dyDescent="0.25">
      <c r="B13" s="11" t="s">
        <v>11</v>
      </c>
      <c r="C13" s="27" t="s">
        <v>25</v>
      </c>
      <c r="D13" s="38">
        <v>1.7500000000000002E-2</v>
      </c>
      <c r="E13" s="15">
        <f t="shared" si="0"/>
        <v>71050</v>
      </c>
      <c r="F13" s="18">
        <f t="shared" si="1"/>
        <v>71050</v>
      </c>
    </row>
    <row r="14" spans="2:6" x14ac:dyDescent="0.25">
      <c r="B14" s="11" t="s">
        <v>14</v>
      </c>
      <c r="C14" s="27" t="s">
        <v>25</v>
      </c>
      <c r="D14" s="38">
        <v>1.9581747380686215E-2</v>
      </c>
      <c r="E14" s="15">
        <f t="shared" si="0"/>
        <v>79501.894365586035</v>
      </c>
      <c r="F14" s="18">
        <f t="shared" si="1"/>
        <v>79501.894365586035</v>
      </c>
    </row>
    <row r="15" spans="2:6" x14ac:dyDescent="0.25">
      <c r="B15" s="11" t="s">
        <v>2</v>
      </c>
      <c r="C15" s="27" t="s">
        <v>41</v>
      </c>
      <c r="D15" s="38">
        <v>2E-3</v>
      </c>
      <c r="E15" s="15">
        <f t="shared" si="0"/>
        <v>8120</v>
      </c>
      <c r="F15" s="18">
        <f t="shared" ref="F15:F18" si="2">E15+(E15*$C$6)</f>
        <v>8120</v>
      </c>
    </row>
    <row r="16" spans="2:6" x14ac:dyDescent="0.25">
      <c r="B16" s="11" t="s">
        <v>15</v>
      </c>
      <c r="C16" s="27" t="s">
        <v>41</v>
      </c>
      <c r="D16" s="38">
        <v>1.9300000000000001E-2</v>
      </c>
      <c r="E16" s="15">
        <f t="shared" si="0"/>
        <v>78358</v>
      </c>
      <c r="F16" s="18">
        <f t="shared" si="2"/>
        <v>78358</v>
      </c>
    </row>
    <row r="17" spans="2:6" x14ac:dyDescent="0.25">
      <c r="B17" s="11" t="s">
        <v>20</v>
      </c>
      <c r="C17" s="27" t="s">
        <v>41</v>
      </c>
      <c r="D17" s="38">
        <v>1.9400000000000001E-2</v>
      </c>
      <c r="E17" s="15">
        <f t="shared" si="0"/>
        <v>78764</v>
      </c>
      <c r="F17" s="18">
        <f t="shared" si="2"/>
        <v>78764</v>
      </c>
    </row>
    <row r="18" spans="2:6" ht="15.75" thickBot="1" x14ac:dyDescent="0.3">
      <c r="B18" s="11" t="s">
        <v>4</v>
      </c>
      <c r="C18" s="30">
        <v>24</v>
      </c>
      <c r="D18" s="40">
        <v>2.8E-3</v>
      </c>
      <c r="E18" s="15">
        <f t="shared" si="0"/>
        <v>11368</v>
      </c>
      <c r="F18" s="18">
        <f t="shared" si="2"/>
        <v>11368</v>
      </c>
    </row>
    <row r="19" spans="2:6" ht="20.25" thickTop="1" thickBot="1" x14ac:dyDescent="0.35">
      <c r="B19" s="25" t="s">
        <v>18</v>
      </c>
      <c r="C19" s="31"/>
      <c r="D19" s="23">
        <f>SUM(D9:D18)</f>
        <v>0.99998174738068613</v>
      </c>
      <c r="E19" s="16">
        <v>4060000</v>
      </c>
      <c r="F19" s="51">
        <f>E19+(E19*($C$6/100))</f>
        <v>4060000</v>
      </c>
    </row>
    <row r="22" spans="2:6" ht="75" x14ac:dyDescent="0.25">
      <c r="B22" s="41" t="s">
        <v>34</v>
      </c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mzHg1fobW8ek5Ai6TK1MWP2saW5T6tX8xwa/HxCyP/D6Kbr4wQFToMPPlbTmIi2VcKGf2JVLrC8mn/s5vqjzEQ==" saltValue="zLNdWDt4iUXcSsCP+Yy+Sg==" spinCount="100000" sheet="1" objects="1" scenarios="1" selectLockedCells="1"/>
  <dataValidations xWindow="744" yWindow="575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 %." sqref="C6" xr:uid="{133CB518-E28A-4F75-B748-5965DC896D1E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4" customWidth="1"/>
    <col min="2" max="2" width="100.7109375" style="34" customWidth="1"/>
    <col min="3" max="3" width="24.5703125" style="34" bestFit="1" customWidth="1"/>
    <col min="4" max="4" width="25.85546875" style="34" bestFit="1" customWidth="1"/>
    <col min="5" max="5" width="31.140625" style="34" bestFit="1" customWidth="1"/>
    <col min="6" max="6" width="25.85546875" style="34" bestFit="1" customWidth="1"/>
    <col min="7" max="16384" width="9.140625" style="34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>název firmy</v>
      </c>
      <c r="D2" s="2"/>
      <c r="E2" s="2"/>
      <c r="F2"/>
    </row>
    <row r="3" spans="2:6" ht="15" customHeight="1" x14ac:dyDescent="0.25">
      <c r="B3" s="1" t="s">
        <v>1</v>
      </c>
      <c r="C3" s="1" t="s">
        <v>42</v>
      </c>
      <c r="D3" s="2"/>
      <c r="E3" s="2"/>
      <c r="F3"/>
    </row>
    <row r="4" spans="2:6" ht="15" customHeight="1" x14ac:dyDescent="0.25">
      <c r="B4" s="1" t="s">
        <v>6</v>
      </c>
      <c r="C4" s="1" t="s">
        <v>39</v>
      </c>
      <c r="D4" s="2"/>
      <c r="E4" s="2"/>
      <c r="F4"/>
    </row>
    <row r="5" spans="2:6" ht="15" customHeight="1" thickBot="1" x14ac:dyDescent="0.3">
      <c r="B5" s="1"/>
      <c r="C5" s="29"/>
      <c r="D5" s="2"/>
      <c r="E5" s="2"/>
      <c r="F5"/>
    </row>
    <row r="6" spans="2:6" ht="48" thickBot="1" x14ac:dyDescent="0.4">
      <c r="B6" s="53" t="s">
        <v>40</v>
      </c>
      <c r="C6" s="54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ht="15" customHeight="1" x14ac:dyDescent="0.25">
      <c r="B9" s="10" t="s">
        <v>17</v>
      </c>
      <c r="C9" s="27" t="s">
        <v>25</v>
      </c>
      <c r="D9" s="32">
        <v>0.35370000000000001</v>
      </c>
      <c r="E9" s="15">
        <f t="shared" ref="E9:E15" si="0">$E$16*D9</f>
        <v>1386150.3</v>
      </c>
      <c r="F9" s="19">
        <f>E9+(E9*$C$6)</f>
        <v>1386150.3</v>
      </c>
    </row>
    <row r="10" spans="2:6" ht="15" customHeight="1" x14ac:dyDescent="0.25">
      <c r="B10" s="11" t="s">
        <v>8</v>
      </c>
      <c r="C10" s="27" t="s">
        <v>30</v>
      </c>
      <c r="D10" s="33">
        <v>0.5</v>
      </c>
      <c r="E10" s="15">
        <f t="shared" si="0"/>
        <v>1959500</v>
      </c>
      <c r="F10" s="18">
        <f t="shared" ref="F10:F15" si="1">E10+(E10*$C$6)</f>
        <v>1959500</v>
      </c>
    </row>
    <row r="11" spans="2:6" ht="15" customHeight="1" x14ac:dyDescent="0.25">
      <c r="B11" s="11" t="s">
        <v>26</v>
      </c>
      <c r="C11" s="27" t="s">
        <v>30</v>
      </c>
      <c r="D11" s="33">
        <v>7.0400000000000004E-2</v>
      </c>
      <c r="E11" s="15">
        <f t="shared" si="0"/>
        <v>275897.60000000003</v>
      </c>
      <c r="F11" s="18">
        <f t="shared" si="1"/>
        <v>275897.60000000003</v>
      </c>
    </row>
    <row r="12" spans="2:6" ht="15" customHeight="1" x14ac:dyDescent="0.25">
      <c r="B12" s="11" t="s">
        <v>27</v>
      </c>
      <c r="C12" s="27" t="s">
        <v>30</v>
      </c>
      <c r="D12" s="33">
        <v>3.49E-2</v>
      </c>
      <c r="E12" s="15">
        <f t="shared" si="0"/>
        <v>136773.1</v>
      </c>
      <c r="F12" s="18">
        <f t="shared" si="1"/>
        <v>136773.1</v>
      </c>
    </row>
    <row r="13" spans="2:6" ht="15" customHeight="1" x14ac:dyDescent="0.25">
      <c r="B13" s="11" t="s">
        <v>28</v>
      </c>
      <c r="C13" s="27" t="s">
        <v>30</v>
      </c>
      <c r="D13" s="33">
        <v>3.0099999999999998E-2</v>
      </c>
      <c r="E13" s="15">
        <f t="shared" si="0"/>
        <v>117961.9</v>
      </c>
      <c r="F13" s="18">
        <f t="shared" si="1"/>
        <v>117961.9</v>
      </c>
    </row>
    <row r="14" spans="2:6" ht="15" customHeight="1" x14ac:dyDescent="0.25">
      <c r="B14" s="11" t="s">
        <v>3</v>
      </c>
      <c r="C14" s="27" t="s">
        <v>25</v>
      </c>
      <c r="D14" s="33">
        <v>8.2000000000000007E-3</v>
      </c>
      <c r="E14" s="15">
        <f t="shared" si="0"/>
        <v>32135.800000000003</v>
      </c>
      <c r="F14" s="18">
        <f t="shared" si="1"/>
        <v>32135.800000000003</v>
      </c>
    </row>
    <row r="15" spans="2:6" ht="15" customHeight="1" thickBot="1" x14ac:dyDescent="0.3">
      <c r="B15" s="11" t="s">
        <v>11</v>
      </c>
      <c r="C15" s="27" t="s">
        <v>25</v>
      </c>
      <c r="D15" s="33">
        <v>2.7398831859419292E-3</v>
      </c>
      <c r="E15" s="15">
        <f t="shared" si="0"/>
        <v>10737.60220570642</v>
      </c>
      <c r="F15" s="18">
        <f t="shared" si="1"/>
        <v>10737.60220570642</v>
      </c>
    </row>
    <row r="16" spans="2:6" ht="20.25" thickTop="1" thickBot="1" x14ac:dyDescent="0.35">
      <c r="B16" s="25" t="s">
        <v>18</v>
      </c>
      <c r="C16" s="31"/>
      <c r="D16" s="23">
        <f>SUM(D9:D15)</f>
        <v>1.0000398831859421</v>
      </c>
      <c r="E16" s="16">
        <v>3919000</v>
      </c>
      <c r="F16" s="51">
        <f>E16+(E16*($C$6/100))</f>
        <v>3919000</v>
      </c>
    </row>
    <row r="17" spans="2:2" ht="15" customHeight="1" x14ac:dyDescent="0.25"/>
    <row r="18" spans="2:2" ht="45.75" customHeight="1" x14ac:dyDescent="0.25">
      <c r="B18" s="41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gF0eu6POo7VvJ+8PVWe+0jXQfg0d896qBMHNOTOKwgawC0WgUpA1G5v1OxthftQ9Tv6djZsed0tc9fEJnrPzDQ==" saltValue="SaDQa0tOShKvhkedGkndbw==" spinCount="100000" sheet="1" objects="1" scenarios="1" selectLockedCells="1"/>
  <dataValidations xWindow="989" yWindow="564" count="1">
    <dataValidation type="decimal" operator="lessThanOrEqual" allowBlank="1" showInputMessage="1" showErrorMessage="1" error="Pozor, překročili jste maximální přirážku dle Zadávací dokumentace" prompt="Maximální hodnota přirážky pro poruchy dle zadávací dokumentace je 30 %." sqref="C6" xr:uid="{44869D58-9C7C-4452-8A6C-BD437CCE4366}">
      <formula1>30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28.5703125" bestFit="1" customWidth="1"/>
    <col min="7" max="7" width="34.28515625" customWidth="1"/>
  </cols>
  <sheetData>
    <row r="3" spans="2:8" ht="15.75" x14ac:dyDescent="0.25">
      <c r="B3" s="1" t="s">
        <v>0</v>
      </c>
      <c r="C3" s="52" t="s">
        <v>36</v>
      </c>
    </row>
    <row r="4" spans="2:8" ht="15.75" x14ac:dyDescent="0.25">
      <c r="B4" s="1" t="s">
        <v>1</v>
      </c>
      <c r="C4" s="1" t="s">
        <v>42</v>
      </c>
    </row>
    <row r="5" spans="2:8" ht="15.75" thickBot="1" x14ac:dyDescent="0.3">
      <c r="B5" s="2"/>
      <c r="C5" s="2"/>
    </row>
    <row r="6" spans="2:8" ht="60" x14ac:dyDescent="0.25">
      <c r="B6" s="42" t="s">
        <v>6</v>
      </c>
      <c r="C6" s="43" t="s">
        <v>32</v>
      </c>
      <c r="D6" s="44" t="s">
        <v>7</v>
      </c>
      <c r="E6" s="44" t="s">
        <v>9</v>
      </c>
      <c r="F6" s="44" t="s">
        <v>31</v>
      </c>
      <c r="G6" s="45" t="s">
        <v>35</v>
      </c>
      <c r="H6" s="36"/>
    </row>
    <row r="7" spans="2:8" ht="37.15" customHeight="1" thickBot="1" x14ac:dyDescent="0.3">
      <c r="B7" s="46" t="s">
        <v>33</v>
      </c>
      <c r="C7" s="55">
        <f>'Plánované stavby'!C6</f>
        <v>0</v>
      </c>
      <c r="D7" s="56">
        <f>'Běžné opravy'!C6</f>
        <v>0</v>
      </c>
      <c r="E7" s="56">
        <f>Poruchy!C6</f>
        <v>0</v>
      </c>
      <c r="F7" s="47"/>
      <c r="G7" s="48"/>
    </row>
    <row r="8" spans="2:8" ht="21.75" thickBot="1" x14ac:dyDescent="0.3">
      <c r="B8" s="24" t="s">
        <v>29</v>
      </c>
      <c r="C8" s="49">
        <f>'Plánované stavby'!F20</f>
        <v>77412000</v>
      </c>
      <c r="D8" s="50">
        <f>'Běžné opravy'!F19</f>
        <v>4060000</v>
      </c>
      <c r="E8" s="50">
        <f>Poruchy!F16</f>
        <v>3919000</v>
      </c>
      <c r="F8" s="50">
        <f>SUM(C8:E8)</f>
        <v>85391000</v>
      </c>
      <c r="G8" s="57">
        <f>F8*4</f>
        <v>341564000</v>
      </c>
    </row>
    <row r="13" spans="2:8" x14ac:dyDescent="0.25">
      <c r="B13" s="35"/>
    </row>
  </sheetData>
  <sheetProtection algorithmName="SHA-512" hashValue="oXOSGUZ0EHPuiBNo/vCl98u6NrCWEU9+8ze5JUzLlxihUbfZY9emaNggMjpSiP3IAm+btdpx5+IBy+97Z59JsQ==" saltValue="+VsyM+4KwzYQuhzRHSB3EQ==" spinCount="100000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2025-03-14T12:28:07Z</dcterms:modified>
</cp:coreProperties>
</file>