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defaultThemeVersion="124226"/>
  <xr:revisionPtr revIDLastSave="0" documentId="8_{F85BB525-DFA5-499B-A647-F3FAA4CA873A}" xr6:coauthVersionLast="47" xr6:coauthVersionMax="47" xr10:uidLastSave="{00000000-0000-0000-0000-000000000000}"/>
  <bookViews>
    <workbookView xWindow="-108" yWindow="-108" windowWidth="23256" windowHeight="13896" firstSheet="4" activeTab="4" xr2:uid="{00000000-000D-0000-FFFF-FFFF00000000}"/>
  </bookViews>
  <sheets>
    <sheet name="Nabídková cena_Rámcová sml. NEW" sheetId="7" r:id="rId1"/>
    <sheet name="Nabídková cena_Rámcová sml. OLD" sheetId="5" r:id="rId2"/>
    <sheet name="Nabídková cena_Rámcová sml.TB" sheetId="8" r:id="rId3"/>
    <sheet name="Nabídková cena_Rámcová smlouva" sheetId="9" r:id="rId4"/>
    <sheet name="Cenová tabulka Rámcová dohoda" sheetId="10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0" l="1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7" i="10"/>
  <c r="K40" i="8"/>
  <c r="J40" i="8"/>
  <c r="L6" i="8"/>
  <c r="L7" i="8"/>
  <c r="L8" i="8"/>
  <c r="L9" i="8"/>
  <c r="L10" i="8"/>
  <c r="L11" i="8"/>
  <c r="L12" i="8"/>
  <c r="L13" i="8"/>
  <c r="L39" i="8" s="1"/>
  <c r="M39" i="8" s="1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5" i="8"/>
  <c r="G25" i="8"/>
  <c r="G26" i="8"/>
  <c r="G27" i="8"/>
  <c r="G28" i="8"/>
  <c r="G29" i="8"/>
  <c r="G30" i="8"/>
  <c r="G31" i="8"/>
  <c r="G32" i="8"/>
  <c r="G33" i="8"/>
  <c r="G34" i="8"/>
  <c r="G35" i="8"/>
  <c r="G24" i="8"/>
  <c r="G9" i="8"/>
  <c r="G10" i="8"/>
  <c r="G12" i="8"/>
  <c r="G14" i="8"/>
  <c r="G6" i="8"/>
  <c r="G5" i="8"/>
  <c r="J33" i="10" l="1"/>
  <c r="K6" i="8"/>
  <c r="K7" i="8"/>
  <c r="K8" i="8"/>
  <c r="K10" i="8"/>
  <c r="K12" i="8"/>
  <c r="K14" i="8"/>
  <c r="K18" i="8"/>
  <c r="K19" i="8"/>
  <c r="K20" i="8"/>
  <c r="K21" i="8"/>
  <c r="K25" i="8"/>
  <c r="K26" i="8"/>
  <c r="K27" i="8"/>
  <c r="K28" i="8"/>
  <c r="K29" i="8"/>
  <c r="K30" i="8"/>
  <c r="K31" i="8"/>
  <c r="K32" i="8"/>
  <c r="K33" i="8"/>
  <c r="K34" i="8"/>
  <c r="K36" i="8"/>
  <c r="J18" i="8"/>
  <c r="J19" i="8"/>
  <c r="J20" i="8"/>
  <c r="J21" i="8"/>
  <c r="J22" i="8"/>
  <c r="K22" i="8" s="1"/>
  <c r="J23" i="8"/>
  <c r="K23" i="8" s="1"/>
  <c r="J24" i="8"/>
  <c r="K24" i="8" s="1"/>
  <c r="J25" i="8"/>
  <c r="J26" i="8"/>
  <c r="J27" i="8"/>
  <c r="J28" i="8"/>
  <c r="J29" i="8"/>
  <c r="J30" i="8"/>
  <c r="J31" i="8"/>
  <c r="J32" i="8"/>
  <c r="J33" i="8"/>
  <c r="J34" i="8"/>
  <c r="J35" i="8"/>
  <c r="K35" i="8" s="1"/>
  <c r="J7" i="8"/>
  <c r="J5" i="8"/>
  <c r="H17" i="8"/>
  <c r="I17" i="8" s="1"/>
  <c r="H16" i="8"/>
  <c r="I16" i="8" s="1"/>
  <c r="H15" i="8"/>
  <c r="I15" i="8" s="1"/>
  <c r="H13" i="8"/>
  <c r="I13" i="8" s="1"/>
  <c r="H11" i="8"/>
  <c r="I11" i="8" s="1"/>
  <c r="H9" i="8"/>
  <c r="I9" i="8" s="1"/>
  <c r="H7" i="8"/>
  <c r="H5" i="8"/>
  <c r="J45" i="9"/>
  <c r="H45" i="9"/>
  <c r="J44" i="9"/>
  <c r="H44" i="9"/>
  <c r="J43" i="9"/>
  <c r="H43" i="9"/>
  <c r="J42" i="9"/>
  <c r="H42" i="9"/>
  <c r="J41" i="9"/>
  <c r="H41" i="9"/>
  <c r="J40" i="9"/>
  <c r="H40" i="9"/>
  <c r="J39" i="9"/>
  <c r="H39" i="9"/>
  <c r="J38" i="9"/>
  <c r="H38" i="9"/>
  <c r="J37" i="9"/>
  <c r="H37" i="9"/>
  <c r="J36" i="9"/>
  <c r="H36" i="9"/>
  <c r="J35" i="9"/>
  <c r="H35" i="9"/>
  <c r="J34" i="9"/>
  <c r="H34" i="9"/>
  <c r="J33" i="9"/>
  <c r="H33" i="9"/>
  <c r="J32" i="9"/>
  <c r="H32" i="9"/>
  <c r="J31" i="9"/>
  <c r="H31" i="9"/>
  <c r="J30" i="9"/>
  <c r="H30" i="9"/>
  <c r="J29" i="9"/>
  <c r="H29" i="9"/>
  <c r="J28" i="9"/>
  <c r="H28" i="9"/>
  <c r="J27" i="9"/>
  <c r="H27" i="9"/>
  <c r="J26" i="9"/>
  <c r="H26" i="9"/>
  <c r="J25" i="9"/>
  <c r="H25" i="9"/>
  <c r="J24" i="9"/>
  <c r="H24" i="9"/>
  <c r="J23" i="9"/>
  <c r="H23" i="9"/>
  <c r="J22" i="9"/>
  <c r="H22" i="9"/>
  <c r="J21" i="9"/>
  <c r="H21" i="9"/>
  <c r="J20" i="9"/>
  <c r="H20" i="9"/>
  <c r="J19" i="9"/>
  <c r="H19" i="9"/>
  <c r="J18" i="9"/>
  <c r="H18" i="9"/>
  <c r="J17" i="9"/>
  <c r="H17" i="9"/>
  <c r="J16" i="9"/>
  <c r="H16" i="9"/>
  <c r="J15" i="9"/>
  <c r="H15" i="9"/>
  <c r="J14" i="9"/>
  <c r="H14" i="9"/>
  <c r="J13" i="9"/>
  <c r="H13" i="9"/>
  <c r="J12" i="9"/>
  <c r="H12" i="9"/>
  <c r="J11" i="9"/>
  <c r="H11" i="9"/>
  <c r="J10" i="9"/>
  <c r="H10" i="9"/>
  <c r="J9" i="9"/>
  <c r="H9" i="9"/>
  <c r="J8" i="9"/>
  <c r="H8" i="9"/>
  <c r="J7" i="9"/>
  <c r="H7" i="9"/>
  <c r="J6" i="9"/>
  <c r="H6" i="9"/>
  <c r="J5" i="9"/>
  <c r="H5" i="9"/>
  <c r="H48" i="9" s="1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4" i="8"/>
  <c r="I12" i="8"/>
  <c r="I10" i="8"/>
  <c r="I8" i="8"/>
  <c r="I7" i="8"/>
  <c r="I6" i="8"/>
  <c r="I5" i="8"/>
  <c r="J16" i="8" l="1"/>
  <c r="K16" i="8" s="1"/>
  <c r="J9" i="8"/>
  <c r="K9" i="8" s="1"/>
  <c r="J11" i="8"/>
  <c r="K11" i="8" s="1"/>
  <c r="K5" i="8"/>
  <c r="J13" i="8"/>
  <c r="K13" i="8" s="1"/>
  <c r="J17" i="8"/>
  <c r="K17" i="8" s="1"/>
  <c r="J15" i="8"/>
  <c r="K15" i="8" s="1"/>
  <c r="I39" i="8"/>
  <c r="H50" i="9"/>
  <c r="H51" i="9" s="1"/>
  <c r="I41" i="8" l="1"/>
  <c r="I42" i="8" s="1"/>
  <c r="K39" i="8"/>
  <c r="J39" i="8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6" i="5"/>
  <c r="H14" i="5"/>
  <c r="H10" i="5"/>
  <c r="H28" i="5"/>
  <c r="H25" i="5"/>
  <c r="H22" i="5"/>
  <c r="H15" i="5"/>
  <c r="H11" i="5"/>
  <c r="H7" i="5"/>
  <c r="H47" i="5"/>
  <c r="H45" i="5"/>
  <c r="H38" i="5"/>
  <c r="H35" i="5"/>
  <c r="H44" i="5"/>
  <c r="H36" i="5"/>
  <c r="H34" i="5"/>
  <c r="H32" i="5"/>
  <c r="H20" i="5"/>
  <c r="H19" i="5"/>
  <c r="H18" i="5"/>
  <c r="H17" i="5"/>
  <c r="H16" i="5"/>
  <c r="H13" i="5"/>
  <c r="H26" i="5"/>
  <c r="H24" i="5"/>
  <c r="H31" i="5"/>
  <c r="H33" i="5"/>
  <c r="H37" i="5"/>
  <c r="H39" i="5"/>
  <c r="H40" i="5"/>
  <c r="H41" i="5"/>
  <c r="H42" i="5"/>
  <c r="H43" i="5"/>
  <c r="H46" i="5"/>
  <c r="H48" i="5"/>
  <c r="H30" i="5"/>
  <c r="H39" i="7" l="1"/>
  <c r="H41" i="7" s="1"/>
  <c r="H42" i="7" s="1"/>
  <c r="H29" i="5"/>
  <c r="H27" i="5"/>
  <c r="H23" i="5"/>
  <c r="H21" i="5"/>
  <c r="H12" i="5"/>
  <c r="H9" i="5"/>
  <c r="H5" i="5"/>
  <c r="H8" i="5"/>
  <c r="H51" i="5" l="1"/>
  <c r="H53" i="5" s="1"/>
  <c r="H5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tc={906893C4-29BD-44FB-A6B0-E1DC976B7D2D}</author>
  </authors>
  <commentList>
    <comment ref="A15" authorId="0" shapeId="0" xr:uid="{906893C4-29BD-44FB-A6B0-E1DC976B7D2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[Zmínka se odebrala]  i toto kupujeme včetně 5leté záruky?
Odpověď:
    Ano, chceme včetně 5 leté technické podpory.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tc={72D8399D-B1B6-4602-BC78-3CF392A98327}</author>
  </authors>
  <commentList>
    <comment ref="A21" authorId="0" shapeId="0" xr:uid="{72D8399D-B1B6-4602-BC78-3CF392A9832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[Zmínka se odebrala]  i toto kupujeme včetně 5leté záruky?
Odpověď:
    Ano, chceme včetně 5 leté technické podpory.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tc={EDC3FBAF-C82E-4286-B5AC-FCEDE1094FDE}</author>
    <author>tc={4F34F101-C3F3-4E92-B895-34C743861532}</author>
    <author>tc={7EDB7EE7-B8E5-4C51-AB53-2D2548578A45}</author>
  </authors>
  <commentList>
    <comment ref="E4" authorId="0" shapeId="0" xr:uid="{EDC3FBAF-C82E-4286-B5AC-FCEDE1094FD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Toto je minimální odběr, ke kterému se zavážeme ve smlouvě. Slouží pro obchodní strategii, získat vyšší slevu.</t>
      </text>
    </comment>
    <comment ref="F4" authorId="1" shapeId="0" xr:uid="{4F34F101-C3F3-4E92-B895-34C74386153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Maximální odběr je mezní hodnota do pro VOS. Není nijak pro dodavatele závazný.</t>
      </text>
    </comment>
    <comment ref="G4" authorId="2" shapeId="0" xr:uid="{7EDB7EE7-B8E5-4C51-AB53-2D2548578A4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Tot je očekávaný odběr v rámci 8 let. Slouží pro tender board.
Odpověď:
    Měla by být změna 7 let.</t>
      </text>
    </comment>
  </commentList>
</comments>
</file>

<file path=xl/sharedStrings.xml><?xml version="1.0" encoding="utf-8"?>
<sst xmlns="http://schemas.openxmlformats.org/spreadsheetml/2006/main" count="324" uniqueCount="82">
  <si>
    <t>Příloha č. 2  - Tabulka pro stanovení nabídkové ceny</t>
  </si>
  <si>
    <t>Konfigurace / rozšíření / licence / práce</t>
  </si>
  <si>
    <t>Název</t>
  </si>
  <si>
    <t>Produktový název</t>
  </si>
  <si>
    <t>Objednací kód</t>
  </si>
  <si>
    <t>MIN odběr ks/MD</t>
  </si>
  <si>
    <t>MAX odběr ks/MD</t>
  </si>
  <si>
    <t>Cena v Kč/ks bez DPH</t>
  </si>
  <si>
    <t>Cena celkem v Kč bez DPH</t>
  </si>
  <si>
    <t>Server - konfigurace typ 1 (Hypervisor)</t>
  </si>
  <si>
    <t>Technická podpora 7 let</t>
  </si>
  <si>
    <t>Server - Konfigurace typ 2 (backup srv)</t>
  </si>
  <si>
    <t>Server - konfigurace typ 3 (Hypervisor DBS)</t>
  </si>
  <si>
    <t>Server - konfigurace typ 4 (KB sonda)</t>
  </si>
  <si>
    <t>Server - konfigurace typ 5 (KB DC server)</t>
  </si>
  <si>
    <t>Diskové pole - Konfigurace typ 1 OT</t>
  </si>
  <si>
    <t>Diskové pole - Konfigurace typ 2 OT</t>
  </si>
  <si>
    <t>Zálohovací jednotka – Konfigurace typ 1</t>
  </si>
  <si>
    <t>konzultační práce</t>
  </si>
  <si>
    <t>IT architekt – infrastruktura</t>
  </si>
  <si>
    <t>člověkoden technického specialisty s certifikátem dle prokazované kvalifikace pro instalace a konfigurace serverů</t>
  </si>
  <si>
    <t>člověkoden technického specialisty s certifikátem dle prokazované kvalifikace pro instalace a konfigurace diskových polí</t>
  </si>
  <si>
    <t>člověkoden technického specialisty s certifikátem dle prokazované kvalifikace pro instalace a konfigurace zálohovacího zařízení</t>
  </si>
  <si>
    <t>IT architekt – VMware</t>
  </si>
  <si>
    <t>člověkoden technického specialisty certifikátem VMware na úrovni Advanced Professional se zaměřením na „Datacenter Virtualization“</t>
  </si>
  <si>
    <t>IT architekt - Veeam</t>
  </si>
  <si>
    <t>člověkoden technického specialisty certifikátem „Veeam VMCE“</t>
  </si>
  <si>
    <t>Projektový manažer</t>
  </si>
  <si>
    <t>Příslušenství Servery</t>
  </si>
  <si>
    <t>100G DAC  2M</t>
  </si>
  <si>
    <t>100G DAC  3M</t>
  </si>
  <si>
    <t>Náhradní 10/25G SR transceiver</t>
  </si>
  <si>
    <t>Náhradní 10/25G LR transceiver (1310nm, 10km)</t>
  </si>
  <si>
    <t>Disk 3,84TB E3.S GEN5 pro doplnění do serveru</t>
  </si>
  <si>
    <t>Napájecí kabel CEE 7/6 nebo CEE7/7 2m</t>
  </si>
  <si>
    <t xml:space="preserve">Napájecí kabel IEC C13/14 0,6m </t>
  </si>
  <si>
    <t xml:space="preserve">Napájecí kabel IEC C13/14 1,5m/2m </t>
  </si>
  <si>
    <t>Příslušenství Uložiště</t>
  </si>
  <si>
    <t>Náhradní SR transceiver 10/25G</t>
  </si>
  <si>
    <t>Náhradní SR transceiver 100G</t>
  </si>
  <si>
    <t>Optický kabel pro SR 100G transceiver 3-15m</t>
  </si>
  <si>
    <t>Příslušenství backup uložiště</t>
  </si>
  <si>
    <t>Vysvětlivky:</t>
  </si>
  <si>
    <t>Celková cena bez DPH</t>
  </si>
  <si>
    <t>Uchazeč vyplní pouze žlutě označené položky.</t>
  </si>
  <si>
    <t>Sazba DPH (%)</t>
  </si>
  <si>
    <t>Celková výše DPH</t>
  </si>
  <si>
    <t>Celková cena s DPH</t>
  </si>
  <si>
    <t>Technická podpora 5 let</t>
  </si>
  <si>
    <t>Prodloužení technické podpory o 1 rok</t>
  </si>
  <si>
    <t>Prodloužení technické podpory o 3 roky</t>
  </si>
  <si>
    <t>Nově stanovený MAX odběr</t>
  </si>
  <si>
    <t>Celková hodnota min. odběr (2026) v CZK</t>
  </si>
  <si>
    <t>Celková hodnota min. odběr (2026) v EUR</t>
  </si>
  <si>
    <t>Cena celkem MAX odběr - předpokládáaná hodnota zakázky</t>
  </si>
  <si>
    <t>Příloha  - Tabulka pro stanovení nabídkové ceny</t>
  </si>
  <si>
    <t>5 let</t>
  </si>
  <si>
    <t>Prodloužení záruky o 1 rok</t>
  </si>
  <si>
    <t>Prodloužení záruky o 3 roky</t>
  </si>
  <si>
    <t>Příloha č. 2 - Cenová tabulka</t>
  </si>
  <si>
    <t xml:space="preserve">Dodavatel vyplní všechna žlutě podbarvená pole. </t>
  </si>
  <si>
    <t>Název dodavatele:</t>
  </si>
  <si>
    <t>IČ:</t>
  </si>
  <si>
    <t>MJ</t>
  </si>
  <si>
    <t>Minimální odběr ks/MD</t>
  </si>
  <si>
    <t>Předpokládaný odběr  ks/MD*</t>
  </si>
  <si>
    <t>Cena v Kč/MJ bez DPH</t>
  </si>
  <si>
    <t>ks</t>
  </si>
  <si>
    <t>Server - konfigurace typ 3 (Hypervisor DBS) včetně servisní podpory na 7 let</t>
  </si>
  <si>
    <t>Server - konfigurace typ 4 (KB sonda) včetně servisní podpory na 7 let</t>
  </si>
  <si>
    <t>Server - konfigurace typ 5 (KB DC server) včetně servisní podpory na 7 let</t>
  </si>
  <si>
    <t>Diskové pole - Konfigurace typ 1 OT včetně servisní podpory na 7 let</t>
  </si>
  <si>
    <t>Diskové pole - Konfigurace typ 2 OT včetně servisní podpory na 7 let</t>
  </si>
  <si>
    <t>Zálohovací jednotka – Konfigurace typ 1 včetně servisní podpory na 7 let</t>
  </si>
  <si>
    <t>Seznam techniků</t>
  </si>
  <si>
    <t>MD</t>
  </si>
  <si>
    <t>člověkoden projektového manažera</t>
  </si>
  <si>
    <t>*Předpokládaný odběr, použije se pro cenové hodnocení nabídky</t>
  </si>
  <si>
    <t>Poznámky dodavatele k nabídkové ceně</t>
  </si>
  <si>
    <t>Celková nabídková cena</t>
  </si>
  <si>
    <t>Server - konfigurace typ 1 (Hypervisor) včetně technické podpory na 7 let</t>
  </si>
  <si>
    <t>Server - konfigurace typ 2 (backup srv) včetně technické podpory na 7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</si>
</sst>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\ &quot;Kč&quot;"/>
    <numFmt numFmtId="165" formatCode="#,##0.00_ ;\-#,##0.00\ "/>
    <numFmt numFmtId="166" formatCode="_-* #,##0.00\ _K_č_-;\-* #,##0.00\ _K_č_-;_-* &quot;-&quot;??\ _K_č_-;_-@_-"/>
    <numFmt numFmtId="167" formatCode="_-* #,##0.00\ [$€-1]_-;\-* #,##0.00\ [$€-1]_-;_-* &quot;-&quot;??\ [$€-1]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1"/>
      <charset val="238"/>
    </font>
    <font>
      <sz val="11"/>
      <color theme="1"/>
      <name val="Calibri"/>
      <family val="1"/>
    </font>
    <font>
      <sz val="10"/>
      <color rgb="FF000000"/>
      <name val="Arial"/>
    </font>
    <font>
      <sz val="11"/>
      <color theme="1"/>
      <name val="Calibri"/>
    </font>
    <font>
      <b/>
      <sz val="14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1">
    <xf numFmtId="0" fontId="0" fillId="0" borderId="0" xfId="0"/>
    <xf numFmtId="164" fontId="2" fillId="0" borderId="5" xfId="0" applyNumberFormat="1" applyFont="1" applyBorder="1"/>
    <xf numFmtId="164" fontId="4" fillId="0" borderId="1" xfId="0" applyNumberFormat="1" applyFont="1" applyBorder="1"/>
    <xf numFmtId="164" fontId="3" fillId="0" borderId="3" xfId="0" applyNumberFormat="1" applyFont="1" applyBorder="1"/>
    <xf numFmtId="9" fontId="3" fillId="2" borderId="1" xfId="1" applyFont="1" applyFill="1" applyBorder="1"/>
    <xf numFmtId="0" fontId="6" fillId="0" borderId="0" xfId="0" applyFont="1"/>
    <xf numFmtId="0" fontId="0" fillId="0" borderId="0" xfId="0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4" fontId="0" fillId="0" borderId="0" xfId="2" applyFont="1"/>
    <xf numFmtId="44" fontId="3" fillId="3" borderId="4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/>
    <xf numFmtId="0" fontId="0" fillId="0" borderId="0" xfId="0" applyAlignment="1">
      <alignment horizont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165" fontId="6" fillId="2" borderId="20" xfId="2" applyNumberFormat="1" applyFont="1" applyFill="1" applyBorder="1" applyAlignment="1">
      <alignment vertical="center"/>
    </xf>
    <xf numFmtId="164" fontId="6" fillId="0" borderId="21" xfId="0" applyNumberFormat="1" applyFont="1" applyBorder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165" fontId="6" fillId="2" borderId="22" xfId="2" applyNumberFormat="1" applyFont="1" applyFill="1" applyBorder="1" applyAlignment="1">
      <alignment vertical="center"/>
    </xf>
    <xf numFmtId="164" fontId="6" fillId="0" borderId="23" xfId="0" applyNumberFormat="1" applyFont="1" applyBorder="1" applyAlignment="1">
      <alignment vertical="center"/>
    </xf>
    <xf numFmtId="0" fontId="6" fillId="0" borderId="24" xfId="0" applyFont="1" applyBorder="1" applyAlignment="1">
      <alignment horizontal="center" vertical="center"/>
    </xf>
    <xf numFmtId="165" fontId="6" fillId="2" borderId="24" xfId="2" applyNumberFormat="1" applyFont="1" applyFill="1" applyBorder="1" applyAlignment="1">
      <alignment vertical="center"/>
    </xf>
    <xf numFmtId="164" fontId="6" fillId="0" borderId="25" xfId="0" applyNumberFormat="1" applyFont="1" applyBorder="1" applyAlignment="1">
      <alignment vertical="center"/>
    </xf>
    <xf numFmtId="0" fontId="8" fillId="2" borderId="20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0" fillId="0" borderId="26" xfId="0" applyBorder="1" applyAlignment="1">
      <alignment horizontal="center" vertical="center" wrapText="1"/>
    </xf>
    <xf numFmtId="0" fontId="8" fillId="2" borderId="26" xfId="0" applyFont="1" applyFill="1" applyBorder="1" applyAlignment="1">
      <alignment vertical="center" wrapText="1"/>
    </xf>
    <xf numFmtId="0" fontId="6" fillId="0" borderId="26" xfId="0" applyFont="1" applyBorder="1" applyAlignment="1">
      <alignment horizontal="center" vertical="center"/>
    </xf>
    <xf numFmtId="165" fontId="6" fillId="2" borderId="26" xfId="2" applyNumberFormat="1" applyFont="1" applyFill="1" applyBorder="1" applyAlignment="1">
      <alignment vertical="center"/>
    </xf>
    <xf numFmtId="164" fontId="6" fillId="0" borderId="27" xfId="0" applyNumberFormat="1" applyFont="1" applyBorder="1" applyAlignment="1">
      <alignment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1" fillId="0" borderId="22" xfId="0" applyFont="1" applyBorder="1" applyAlignment="1">
      <alignment horizontal="justify" vertical="center" wrapText="1"/>
    </xf>
    <xf numFmtId="0" fontId="11" fillId="0" borderId="24" xfId="0" applyFont="1" applyBorder="1" applyAlignment="1">
      <alignment horizontal="justify" vertical="center" wrapText="1"/>
    </xf>
    <xf numFmtId="0" fontId="11" fillId="0" borderId="28" xfId="0" applyFont="1" applyBorder="1" applyAlignment="1">
      <alignment horizontal="justify" vertical="center" wrapText="1"/>
    </xf>
    <xf numFmtId="0" fontId="6" fillId="0" borderId="28" xfId="0" applyFont="1" applyBorder="1" applyAlignment="1">
      <alignment horizontal="center" vertical="center"/>
    </xf>
    <xf numFmtId="165" fontId="6" fillId="2" borderId="28" xfId="2" applyNumberFormat="1" applyFont="1" applyFill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vertical="center" wrapText="1"/>
    </xf>
    <xf numFmtId="0" fontId="0" fillId="0" borderId="29" xfId="0" applyBorder="1" applyAlignment="1">
      <alignment horizontal="center" vertical="center" wrapText="1"/>
    </xf>
    <xf numFmtId="165" fontId="6" fillId="2" borderId="16" xfId="2" applyNumberFormat="1" applyFont="1" applyFill="1" applyBorder="1" applyAlignment="1">
      <alignment vertical="center"/>
    </xf>
    <xf numFmtId="164" fontId="6" fillId="0" borderId="32" xfId="0" applyNumberFormat="1" applyFont="1" applyBorder="1" applyAlignment="1">
      <alignment vertical="center"/>
    </xf>
    <xf numFmtId="165" fontId="6" fillId="2" borderId="30" xfId="2" applyNumberFormat="1" applyFont="1" applyFill="1" applyBorder="1" applyAlignment="1">
      <alignment vertical="center"/>
    </xf>
    <xf numFmtId="164" fontId="6" fillId="0" borderId="31" xfId="0" applyNumberFormat="1" applyFont="1" applyBorder="1" applyAlignment="1">
      <alignment vertical="center"/>
    </xf>
    <xf numFmtId="0" fontId="9" fillId="0" borderId="28" xfId="0" applyFont="1" applyBorder="1" applyAlignment="1">
      <alignment vertical="center" wrapText="1"/>
    </xf>
    <xf numFmtId="164" fontId="6" fillId="0" borderId="33" xfId="0" applyNumberFormat="1" applyFont="1" applyBorder="1" applyAlignment="1">
      <alignment vertical="center"/>
    </xf>
    <xf numFmtId="0" fontId="13" fillId="0" borderId="34" xfId="0" applyFont="1" applyBorder="1" applyAlignment="1">
      <alignment horizontal="justify" vertical="center"/>
    </xf>
    <xf numFmtId="0" fontId="11" fillId="0" borderId="20" xfId="0" applyFont="1" applyBorder="1" applyAlignment="1">
      <alignment horizontal="justify" vertical="center" wrapText="1"/>
    </xf>
    <xf numFmtId="0" fontId="12" fillId="0" borderId="35" xfId="0" applyFont="1" applyBorder="1" applyAlignment="1">
      <alignment horizontal="justify" vertical="center"/>
    </xf>
    <xf numFmtId="0" fontId="11" fillId="0" borderId="16" xfId="0" applyFont="1" applyBorder="1" applyAlignment="1">
      <alignment horizontal="justify" vertical="center" wrapText="1"/>
    </xf>
    <xf numFmtId="0" fontId="8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3" fillId="0" borderId="38" xfId="0" applyFont="1" applyBorder="1"/>
    <xf numFmtId="0" fontId="4" fillId="2" borderId="38" xfId="0" applyFont="1" applyFill="1" applyBorder="1"/>
    <xf numFmtId="0" fontId="0" fillId="0" borderId="38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3" xfId="0" applyBorder="1" applyAlignment="1">
      <alignment horizontal="center" vertical="center" wrapText="1"/>
    </xf>
    <xf numFmtId="0" fontId="11" fillId="0" borderId="43" xfId="0" applyFont="1" applyBorder="1" applyAlignment="1">
      <alignment horizontal="justify" vertical="center" wrapText="1"/>
    </xf>
    <xf numFmtId="0" fontId="8" fillId="2" borderId="43" xfId="0" applyFont="1" applyFill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165" fontId="6" fillId="2" borderId="43" xfId="2" applyNumberFormat="1" applyFont="1" applyFill="1" applyBorder="1" applyAlignment="1">
      <alignment vertical="center"/>
    </xf>
    <xf numFmtId="164" fontId="6" fillId="0" borderId="44" xfId="0" applyNumberFormat="1" applyFont="1" applyBorder="1" applyAlignment="1">
      <alignment vertical="center"/>
    </xf>
    <xf numFmtId="0" fontId="0" fillId="0" borderId="45" xfId="0" applyBorder="1" applyAlignment="1">
      <alignment horizontal="center" vertical="center" wrapText="1"/>
    </xf>
    <xf numFmtId="0" fontId="11" fillId="0" borderId="46" xfId="0" applyFont="1" applyBorder="1" applyAlignment="1">
      <alignment horizontal="justify" vertical="center" wrapText="1"/>
    </xf>
    <xf numFmtId="0" fontId="8" fillId="2" borderId="46" xfId="0" applyFont="1" applyFill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165" fontId="6" fillId="2" borderId="46" xfId="2" applyNumberFormat="1" applyFont="1" applyFill="1" applyBorder="1" applyAlignment="1">
      <alignment vertical="center"/>
    </xf>
    <xf numFmtId="164" fontId="6" fillId="0" borderId="47" xfId="0" applyNumberFormat="1" applyFont="1" applyBorder="1" applyAlignment="1">
      <alignment vertical="center"/>
    </xf>
    <xf numFmtId="0" fontId="0" fillId="4" borderId="17" xfId="0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vertical="center" wrapText="1"/>
    </xf>
    <xf numFmtId="0" fontId="8" fillId="4" borderId="24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165" fontId="6" fillId="4" borderId="24" xfId="2" applyNumberFormat="1" applyFont="1" applyFill="1" applyBorder="1" applyAlignment="1">
      <alignment vertical="center"/>
    </xf>
    <xf numFmtId="164" fontId="6" fillId="4" borderId="25" xfId="0" applyNumberFormat="1" applyFont="1" applyFill="1" applyBorder="1" applyAlignment="1">
      <alignment vertical="center"/>
    </xf>
    <xf numFmtId="0" fontId="0" fillId="4" borderId="24" xfId="0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justify" vertical="center" wrapText="1"/>
    </xf>
    <xf numFmtId="165" fontId="6" fillId="2" borderId="15" xfId="2" applyNumberFormat="1" applyFont="1" applyFill="1" applyBorder="1" applyAlignment="1">
      <alignment vertical="center"/>
    </xf>
    <xf numFmtId="164" fontId="6" fillId="0" borderId="48" xfId="0" applyNumberFormat="1" applyFont="1" applyBorder="1" applyAlignment="1">
      <alignment vertical="center"/>
    </xf>
    <xf numFmtId="0" fontId="0" fillId="0" borderId="26" xfId="0" applyBorder="1" applyAlignment="1">
      <alignment horizontal="center" vertical="center"/>
    </xf>
    <xf numFmtId="165" fontId="0" fillId="2" borderId="26" xfId="2" applyNumberFormat="1" applyFont="1" applyFill="1" applyBorder="1" applyAlignment="1">
      <alignment vertical="center"/>
    </xf>
    <xf numFmtId="164" fontId="0" fillId="0" borderId="27" xfId="0" applyNumberFormat="1" applyBorder="1" applyAlignment="1">
      <alignment vertical="center"/>
    </xf>
    <xf numFmtId="0" fontId="0" fillId="0" borderId="15" xfId="0" applyBorder="1" applyAlignment="1">
      <alignment horizontal="center" vertical="center"/>
    </xf>
    <xf numFmtId="165" fontId="0" fillId="2" borderId="15" xfId="2" applyNumberFormat="1" applyFont="1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5" fontId="0" fillId="2" borderId="20" xfId="2" applyNumberFormat="1" applyFont="1" applyFill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48" xfId="0" applyNumberFormat="1" applyBorder="1" applyAlignment="1">
      <alignment vertical="center"/>
    </xf>
    <xf numFmtId="0" fontId="0" fillId="4" borderId="24" xfId="0" applyFill="1" applyBorder="1" applyAlignment="1">
      <alignment horizontal="center" vertical="center"/>
    </xf>
    <xf numFmtId="165" fontId="0" fillId="4" borderId="24" xfId="2" applyNumberFormat="1" applyFont="1" applyFill="1" applyBorder="1" applyAlignment="1">
      <alignment vertical="center"/>
    </xf>
    <xf numFmtId="164" fontId="0" fillId="4" borderId="25" xfId="0" applyNumberFormat="1" applyFill="1" applyBorder="1" applyAlignment="1">
      <alignment vertical="center"/>
    </xf>
    <xf numFmtId="0" fontId="14" fillId="0" borderId="34" xfId="0" applyFont="1" applyBorder="1" applyAlignment="1">
      <alignment horizontal="justify" vertical="center"/>
    </xf>
    <xf numFmtId="0" fontId="15" fillId="0" borderId="20" xfId="0" applyFont="1" applyBorder="1" applyAlignment="1">
      <alignment horizontal="justify" vertical="center" wrapText="1"/>
    </xf>
    <xf numFmtId="0" fontId="16" fillId="0" borderId="0" xfId="0" applyFont="1" applyAlignment="1">
      <alignment horizontal="justify" vertical="center"/>
    </xf>
    <xf numFmtId="0" fontId="15" fillId="0" borderId="22" xfId="0" applyFont="1" applyBorder="1" applyAlignment="1">
      <alignment horizontal="justify" vertical="center" wrapText="1"/>
    </xf>
    <xf numFmtId="0" fontId="0" fillId="0" borderId="22" xfId="0" applyBorder="1" applyAlignment="1">
      <alignment horizontal="center" vertical="center"/>
    </xf>
    <xf numFmtId="165" fontId="0" fillId="2" borderId="22" xfId="2" applyNumberFormat="1" applyFont="1" applyFill="1" applyBorder="1" applyAlignment="1">
      <alignment vertical="center"/>
    </xf>
    <xf numFmtId="164" fontId="0" fillId="0" borderId="23" xfId="0" applyNumberFormat="1" applyBorder="1" applyAlignment="1">
      <alignment vertical="center"/>
    </xf>
    <xf numFmtId="0" fontId="16" fillId="0" borderId="35" xfId="0" applyFont="1" applyBorder="1" applyAlignment="1">
      <alignment horizontal="justify" vertical="center"/>
    </xf>
    <xf numFmtId="0" fontId="15" fillId="0" borderId="16" xfId="0" applyFont="1" applyBorder="1" applyAlignment="1">
      <alignment horizontal="justify" vertical="center" wrapText="1"/>
    </xf>
    <xf numFmtId="0" fontId="0" fillId="0" borderId="16" xfId="0" applyBorder="1" applyAlignment="1">
      <alignment horizontal="center" vertical="center"/>
    </xf>
    <xf numFmtId="165" fontId="0" fillId="2" borderId="24" xfId="2" applyNumberFormat="1" applyFont="1" applyFill="1" applyBorder="1" applyAlignment="1">
      <alignment vertical="center"/>
    </xf>
    <xf numFmtId="164" fontId="0" fillId="0" borderId="25" xfId="0" applyNumberFormat="1" applyBorder="1" applyAlignment="1">
      <alignment vertical="center"/>
    </xf>
    <xf numFmtId="0" fontId="0" fillId="0" borderId="28" xfId="0" applyBorder="1" applyAlignment="1">
      <alignment horizontal="center" vertical="center"/>
    </xf>
    <xf numFmtId="165" fontId="0" fillId="2" borderId="28" xfId="2" applyNumberFormat="1" applyFont="1" applyFill="1" applyBorder="1" applyAlignment="1">
      <alignment vertical="center"/>
    </xf>
    <xf numFmtId="164" fontId="0" fillId="0" borderId="33" xfId="0" applyNumberFormat="1" applyBorder="1" applyAlignment="1">
      <alignment vertical="center"/>
    </xf>
    <xf numFmtId="0" fontId="15" fillId="0" borderId="24" xfId="0" applyFont="1" applyBorder="1" applyAlignment="1">
      <alignment horizontal="justify" vertical="center" wrapText="1"/>
    </xf>
    <xf numFmtId="0" fontId="15" fillId="0" borderId="28" xfId="0" applyFont="1" applyBorder="1" applyAlignment="1">
      <alignment horizontal="justify" vertical="center" wrapText="1"/>
    </xf>
    <xf numFmtId="0" fontId="15" fillId="0" borderId="43" xfId="0" applyFont="1" applyBorder="1" applyAlignment="1">
      <alignment horizontal="justify" vertical="center" wrapText="1"/>
    </xf>
    <xf numFmtId="0" fontId="0" fillId="0" borderId="43" xfId="0" applyBorder="1" applyAlignment="1">
      <alignment horizontal="center" vertical="center"/>
    </xf>
    <xf numFmtId="165" fontId="0" fillId="2" borderId="43" xfId="2" applyNumberFormat="1" applyFont="1" applyFill="1" applyBorder="1" applyAlignment="1">
      <alignment vertical="center"/>
    </xf>
    <xf numFmtId="164" fontId="0" fillId="0" borderId="44" xfId="0" applyNumberFormat="1" applyBorder="1" applyAlignment="1">
      <alignment vertical="center"/>
    </xf>
    <xf numFmtId="0" fontId="15" fillId="0" borderId="46" xfId="0" applyFont="1" applyBorder="1" applyAlignment="1">
      <alignment horizontal="justify" vertical="center" wrapText="1"/>
    </xf>
    <xf numFmtId="0" fontId="0" fillId="0" borderId="46" xfId="0" applyBorder="1" applyAlignment="1">
      <alignment horizontal="center" vertical="center"/>
    </xf>
    <xf numFmtId="165" fontId="0" fillId="2" borderId="46" xfId="2" applyNumberFormat="1" applyFont="1" applyFill="1" applyBorder="1" applyAlignment="1">
      <alignment vertical="center"/>
    </xf>
    <xf numFmtId="164" fontId="0" fillId="0" borderId="47" xfId="0" applyNumberFormat="1" applyBorder="1" applyAlignment="1">
      <alignment vertical="center"/>
    </xf>
    <xf numFmtId="0" fontId="15" fillId="4" borderId="24" xfId="0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4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8" fillId="0" borderId="28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11" fillId="0" borderId="15" xfId="0" applyFont="1" applyBorder="1" applyAlignment="1">
      <alignment horizontal="justify" vertical="center" wrapText="1"/>
    </xf>
    <xf numFmtId="0" fontId="8" fillId="0" borderId="24" xfId="0" applyFont="1" applyBorder="1" applyAlignment="1">
      <alignment horizontal="center" vertical="center"/>
    </xf>
    <xf numFmtId="0" fontId="3" fillId="0" borderId="0" xfId="0" applyFont="1"/>
    <xf numFmtId="0" fontId="4" fillId="2" borderId="0" xfId="0" applyFont="1" applyFill="1"/>
    <xf numFmtId="43" fontId="0" fillId="0" borderId="0" xfId="3" applyFont="1"/>
    <xf numFmtId="166" fontId="0" fillId="0" borderId="0" xfId="0" applyNumberFormat="1"/>
    <xf numFmtId="167" fontId="2" fillId="0" borderId="5" xfId="0" applyNumberFormat="1" applyFont="1" applyBorder="1"/>
    <xf numFmtId="0" fontId="3" fillId="5" borderId="4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wrapText="1"/>
    </xf>
    <xf numFmtId="164" fontId="0" fillId="0" borderId="0" xfId="0" applyNumberFormat="1"/>
    <xf numFmtId="167" fontId="0" fillId="0" borderId="0" xfId="0" applyNumberFormat="1"/>
    <xf numFmtId="0" fontId="3" fillId="3" borderId="45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44" fontId="3" fillId="3" borderId="46" xfId="2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49" xfId="0" applyBorder="1" applyAlignment="1">
      <alignment horizontal="center" vertical="center"/>
    </xf>
    <xf numFmtId="164" fontId="0" fillId="0" borderId="51" xfId="0" applyNumberFormat="1" applyBorder="1" applyAlignment="1">
      <alignment vertical="center"/>
    </xf>
    <xf numFmtId="0" fontId="0" fillId="0" borderId="55" xfId="0" applyBorder="1" applyAlignment="1">
      <alignment horizontal="center" vertical="center" wrapText="1"/>
    </xf>
    <xf numFmtId="0" fontId="8" fillId="2" borderId="55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65" fontId="0" fillId="2" borderId="55" xfId="2" applyNumberFormat="1" applyFont="1" applyFill="1" applyBorder="1" applyAlignment="1">
      <alignment vertical="center"/>
    </xf>
    <xf numFmtId="0" fontId="8" fillId="2" borderId="56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8" fillId="4" borderId="53" xfId="0" applyFont="1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165" fontId="0" fillId="4" borderId="53" xfId="2" applyNumberFormat="1" applyFon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5" fillId="0" borderId="15" xfId="0" applyFont="1" applyBorder="1" applyAlignment="1">
      <alignment horizontal="justify" vertical="center" wrapText="1"/>
    </xf>
    <xf numFmtId="0" fontId="15" fillId="0" borderId="55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justify" vertical="center" wrapText="1"/>
    </xf>
    <xf numFmtId="0" fontId="0" fillId="0" borderId="4" xfId="0" applyBorder="1" applyAlignment="1">
      <alignment horizontal="center" vertical="center"/>
    </xf>
    <xf numFmtId="165" fontId="0" fillId="2" borderId="4" xfId="2" applyNumberFormat="1" applyFont="1" applyFill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5" fontId="0" fillId="2" borderId="49" xfId="2" applyNumberFormat="1" applyFont="1" applyFill="1" applyBorder="1" applyAlignment="1">
      <alignment vertical="center"/>
    </xf>
    <xf numFmtId="165" fontId="6" fillId="2" borderId="55" xfId="2" applyNumberFormat="1" applyFont="1" applyFill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165" fontId="6" fillId="2" borderId="4" xfId="2" applyNumberFormat="1" applyFont="1" applyFill="1" applyBorder="1" applyAlignment="1">
      <alignment vertical="center"/>
    </xf>
    <xf numFmtId="0" fontId="8" fillId="2" borderId="50" xfId="0" applyFont="1" applyFill="1" applyBorder="1" applyAlignment="1">
      <alignment horizontal="center" vertical="center"/>
    </xf>
    <xf numFmtId="165" fontId="6" fillId="2" borderId="50" xfId="2" applyNumberFormat="1" applyFont="1" applyFill="1" applyBorder="1" applyAlignment="1">
      <alignment vertical="center"/>
    </xf>
    <xf numFmtId="164" fontId="0" fillId="0" borderId="55" xfId="0" applyNumberFormat="1" applyBorder="1" applyAlignment="1">
      <alignment vertical="center"/>
    </xf>
    <xf numFmtId="0" fontId="8" fillId="2" borderId="4" xfId="0" applyFont="1" applyFill="1" applyBorder="1" applyAlignment="1">
      <alignment vertical="center" wrapText="1"/>
    </xf>
    <xf numFmtId="165" fontId="0" fillId="2" borderId="50" xfId="2" applyNumberFormat="1" applyFont="1" applyFill="1" applyBorder="1" applyAlignment="1">
      <alignment vertical="center"/>
    </xf>
    <xf numFmtId="0" fontId="8" fillId="2" borderId="49" xfId="0" applyFont="1" applyFill="1" applyBorder="1" applyAlignment="1">
      <alignment vertical="center" wrapText="1"/>
    </xf>
    <xf numFmtId="0" fontId="8" fillId="2" borderId="49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165" fontId="6" fillId="2" borderId="56" xfId="2" applyNumberFormat="1" applyFont="1" applyFill="1" applyBorder="1" applyAlignment="1">
      <alignment vertical="center"/>
    </xf>
    <xf numFmtId="164" fontId="0" fillId="0" borderId="56" xfId="0" applyNumberFormat="1" applyBorder="1" applyAlignment="1">
      <alignment vertical="center"/>
    </xf>
    <xf numFmtId="0" fontId="14" fillId="0" borderId="59" xfId="0" applyFont="1" applyBorder="1" applyAlignment="1">
      <alignment horizontal="justify" vertical="center"/>
    </xf>
    <xf numFmtId="0" fontId="16" fillId="0" borderId="58" xfId="0" applyFont="1" applyBorder="1" applyAlignment="1">
      <alignment horizontal="justify" vertical="center"/>
    </xf>
    <xf numFmtId="0" fontId="16" fillId="0" borderId="60" xfId="0" applyFont="1" applyBorder="1" applyAlignment="1">
      <alignment horizontal="justify" vertical="center"/>
    </xf>
    <xf numFmtId="165" fontId="6" fillId="2" borderId="49" xfId="2" applyNumberFormat="1" applyFont="1" applyFill="1" applyBorder="1" applyAlignment="1">
      <alignment vertical="center"/>
    </xf>
    <xf numFmtId="164" fontId="0" fillId="0" borderId="49" xfId="0" applyNumberFormat="1" applyBorder="1" applyAlignment="1">
      <alignment vertical="center"/>
    </xf>
    <xf numFmtId="0" fontId="0" fillId="4" borderId="53" xfId="0" applyFill="1" applyBorder="1" applyAlignment="1">
      <alignment horizontal="center" vertical="center" wrapText="1"/>
    </xf>
    <xf numFmtId="0" fontId="15" fillId="4" borderId="53" xfId="0" applyFont="1" applyFill="1" applyBorder="1" applyAlignment="1">
      <alignment horizontal="justify" vertical="center" wrapText="1"/>
    </xf>
    <xf numFmtId="164" fontId="0" fillId="4" borderId="54" xfId="0" applyNumberFormat="1" applyFill="1" applyBorder="1" applyAlignment="1">
      <alignment vertical="center"/>
    </xf>
    <xf numFmtId="0" fontId="2" fillId="4" borderId="52" xfId="0" applyFont="1" applyFill="1" applyBorder="1" applyAlignment="1">
      <alignment horizontal="left" vertical="center" wrapText="1"/>
    </xf>
    <xf numFmtId="0" fontId="11" fillId="0" borderId="50" xfId="0" applyFont="1" applyBorder="1" applyAlignment="1">
      <alignment horizontal="justify" vertical="center" wrapText="1"/>
    </xf>
    <xf numFmtId="0" fontId="19" fillId="7" borderId="57" xfId="0" applyFont="1" applyFill="1" applyBorder="1" applyAlignment="1" applyProtection="1">
      <alignment horizontal="left" vertical="center" wrapText="1"/>
      <protection hidden="1"/>
    </xf>
    <xf numFmtId="0" fontId="19" fillId="7" borderId="60" xfId="0" applyFont="1" applyFill="1" applyBorder="1" applyAlignment="1" applyProtection="1">
      <alignment horizontal="left" vertical="center" wrapText="1"/>
      <protection hidden="1"/>
    </xf>
    <xf numFmtId="0" fontId="17" fillId="7" borderId="6" xfId="0" applyFont="1" applyFill="1" applyBorder="1" applyAlignment="1" applyProtection="1">
      <alignment vertical="top" wrapText="1"/>
      <protection hidden="1"/>
    </xf>
    <xf numFmtId="0" fontId="17" fillId="7" borderId="64" xfId="0" applyFont="1" applyFill="1" applyBorder="1" applyAlignment="1" applyProtection="1">
      <alignment horizontal="center" vertical="top" wrapText="1"/>
      <protection hidden="1"/>
    </xf>
    <xf numFmtId="0" fontId="19" fillId="2" borderId="1" xfId="0" applyFont="1" applyFill="1" applyBorder="1" applyAlignment="1" applyProtection="1">
      <alignment vertical="center" wrapText="1"/>
      <protection locked="0" hidden="1"/>
    </xf>
    <xf numFmtId="0" fontId="19" fillId="2" borderId="3" xfId="0" applyFont="1" applyFill="1" applyBorder="1" applyAlignment="1" applyProtection="1">
      <alignment vertical="center" wrapText="1"/>
      <protection locked="0" hidden="1"/>
    </xf>
    <xf numFmtId="0" fontId="3" fillId="3" borderId="14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58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56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0" fillId="0" borderId="36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39" xfId="0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5" fillId="0" borderId="0" xfId="0" applyFont="1" applyAlignment="1">
      <alignment horizontal="center"/>
    </xf>
    <xf numFmtId="0" fontId="18" fillId="2" borderId="9" xfId="0" applyFont="1" applyFill="1" applyBorder="1" applyAlignment="1" applyProtection="1">
      <alignment horizontal="left" vertical="center" wrapText="1"/>
      <protection hidden="1"/>
    </xf>
    <xf numFmtId="0" fontId="18" fillId="2" borderId="65" xfId="0" applyFont="1" applyFill="1" applyBorder="1" applyAlignment="1" applyProtection="1">
      <alignment horizontal="left" vertical="center" wrapText="1"/>
      <protection hidden="1"/>
    </xf>
    <xf numFmtId="0" fontId="17" fillId="0" borderId="36" xfId="0" applyFont="1" applyBorder="1" applyAlignment="1" applyProtection="1">
      <alignment horizontal="center" vertical="top" wrapText="1"/>
      <protection hidden="1"/>
    </xf>
    <xf numFmtId="0" fontId="17" fillId="0" borderId="34" xfId="0" applyFont="1" applyBorder="1" applyAlignment="1" applyProtection="1">
      <alignment horizontal="center" vertical="top" wrapText="1"/>
      <protection hidden="1"/>
    </xf>
    <xf numFmtId="0" fontId="17" fillId="0" borderId="37" xfId="0" applyFont="1" applyBorder="1" applyAlignment="1" applyProtection="1">
      <alignment horizontal="center" vertical="top" wrapText="1"/>
      <protection hidden="1"/>
    </xf>
    <xf numFmtId="0" fontId="17" fillId="0" borderId="38" xfId="0" applyFont="1" applyBorder="1" applyAlignment="1" applyProtection="1">
      <alignment horizontal="center" vertical="top" wrapText="1"/>
      <protection hidden="1"/>
    </xf>
    <xf numFmtId="0" fontId="17" fillId="0" borderId="0" xfId="0" applyFont="1" applyAlignment="1" applyProtection="1">
      <alignment horizontal="center" vertical="top" wrapText="1"/>
      <protection hidden="1"/>
    </xf>
    <xf numFmtId="0" fontId="17" fillId="0" borderId="39" xfId="0" applyFont="1" applyBorder="1" applyAlignment="1" applyProtection="1">
      <alignment horizontal="center" vertical="top" wrapText="1"/>
      <protection hidden="1"/>
    </xf>
    <xf numFmtId="0" fontId="17" fillId="0" borderId="41" xfId="0" applyFont="1" applyBorder="1" applyAlignment="1" applyProtection="1">
      <alignment horizontal="center" vertical="top" wrapText="1"/>
      <protection hidden="1"/>
    </xf>
    <xf numFmtId="0" fontId="17" fillId="0" borderId="35" xfId="0" applyFont="1" applyBorder="1" applyAlignment="1" applyProtection="1">
      <alignment horizontal="center" vertical="top" wrapText="1"/>
      <protection hidden="1"/>
    </xf>
    <xf numFmtId="0" fontId="17" fillId="0" borderId="42" xfId="0" applyFont="1" applyBorder="1" applyAlignment="1" applyProtection="1">
      <alignment horizontal="center" vertical="top" wrapText="1"/>
      <protection hidden="1"/>
    </xf>
    <xf numFmtId="0" fontId="0" fillId="2" borderId="36" xfId="0" applyFill="1" applyBorder="1" applyAlignment="1" applyProtection="1">
      <alignment horizontal="center" wrapText="1"/>
      <protection locked="0"/>
    </xf>
    <xf numFmtId="0" fontId="0" fillId="2" borderId="34" xfId="0" applyFill="1" applyBorder="1" applyAlignment="1" applyProtection="1">
      <alignment horizontal="center" wrapText="1"/>
      <protection locked="0"/>
    </xf>
    <xf numFmtId="0" fontId="0" fillId="2" borderId="37" xfId="0" applyFill="1" applyBorder="1" applyAlignment="1" applyProtection="1">
      <alignment horizontal="center" wrapText="1"/>
      <protection locked="0"/>
    </xf>
    <xf numFmtId="0" fontId="0" fillId="2" borderId="38" xfId="0" applyFill="1" applyBorder="1" applyAlignment="1" applyProtection="1">
      <alignment horizontal="center" wrapText="1"/>
      <protection locked="0"/>
    </xf>
    <xf numFmtId="0" fontId="0" fillId="2" borderId="0" xfId="0" applyFill="1" applyAlignment="1" applyProtection="1">
      <alignment horizontal="center" wrapText="1"/>
      <protection locked="0"/>
    </xf>
    <xf numFmtId="0" fontId="0" fillId="2" borderId="39" xfId="0" applyFill="1" applyBorder="1" applyAlignment="1" applyProtection="1">
      <alignment horizontal="center" wrapText="1"/>
      <protection locked="0"/>
    </xf>
    <xf numFmtId="0" fontId="0" fillId="2" borderId="41" xfId="0" applyFill="1" applyBorder="1" applyAlignment="1" applyProtection="1">
      <alignment horizontal="center" wrapText="1"/>
      <protection locked="0"/>
    </xf>
    <xf numFmtId="0" fontId="0" fillId="2" borderId="35" xfId="0" applyFill="1" applyBorder="1" applyAlignment="1" applyProtection="1">
      <alignment horizontal="center" wrapText="1"/>
      <protection locked="0"/>
    </xf>
    <xf numFmtId="0" fontId="0" fillId="2" borderId="42" xfId="0" applyFill="1" applyBorder="1" applyAlignment="1" applyProtection="1">
      <alignment horizontal="center" wrapText="1"/>
      <protection locked="0"/>
    </xf>
    <xf numFmtId="0" fontId="2" fillId="4" borderId="61" xfId="0" applyFont="1" applyFill="1" applyBorder="1" applyAlignment="1">
      <alignment horizontal="left" vertical="center" wrapText="1"/>
    </xf>
    <xf numFmtId="0" fontId="2" fillId="4" borderId="62" xfId="0" applyFont="1" applyFill="1" applyBorder="1" applyAlignment="1">
      <alignment horizontal="left" vertical="center" wrapText="1"/>
    </xf>
    <xf numFmtId="0" fontId="2" fillId="4" borderId="63" xfId="0" applyFont="1" applyFill="1" applyBorder="1" applyAlignment="1">
      <alignment horizontal="left" vertical="center" wrapText="1"/>
    </xf>
    <xf numFmtId="0" fontId="0" fillId="6" borderId="38" xfId="0" applyFill="1" applyBorder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6" borderId="39" xfId="0" applyFill="1" applyBorder="1" applyAlignment="1">
      <alignment horizontal="left" wrapText="1"/>
    </xf>
    <xf numFmtId="0" fontId="0" fillId="6" borderId="35" xfId="0" applyFill="1" applyBorder="1" applyAlignment="1">
      <alignment horizontal="center" wrapText="1"/>
    </xf>
    <xf numFmtId="0" fontId="0" fillId="6" borderId="42" xfId="0" applyFill="1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3" fillId="6" borderId="36" xfId="0" applyFont="1" applyFill="1" applyBorder="1" applyAlignment="1">
      <alignment horizontal="left"/>
    </xf>
    <xf numFmtId="0" fontId="3" fillId="6" borderId="34" xfId="0" applyFont="1" applyFill="1" applyBorder="1" applyAlignment="1">
      <alignment horizontal="left"/>
    </xf>
    <xf numFmtId="0" fontId="3" fillId="6" borderId="37" xfId="0" applyFont="1" applyFill="1" applyBorder="1" applyAlignment="1">
      <alignment horizontal="left"/>
    </xf>
    <xf numFmtId="0" fontId="9" fillId="0" borderId="46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</cellXfs>
  <cellStyles count="4">
    <cellStyle name="Čárka" xfId="3" builtinId="3"/>
    <cellStyle name="Měna" xfId="2" builtinId="4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5" dT="2025-05-20T12:40:08.61" personId="{00000000-0000-0000-0000-000000000000}" id="{906893C4-29BD-44FB-A6B0-E1DC976B7D2D}">
    <text>[Zmínka se odebrala]  i toto kupujeme včetně 5leté záruky?</text>
  </threadedComment>
  <threadedComment ref="A15" dT="2025-05-20T13:12:44.15" personId="{00000000-0000-0000-0000-000000000000}" id="{CDDED36E-FDBA-468C-887E-35B5B4296F80}" parentId="{906893C4-29BD-44FB-A6B0-E1DC976B7D2D}">
    <text>Ano, chceme včetně 5 leté technické podpory.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21" dT="2025-05-20T12:40:08.61" personId="{00000000-0000-0000-0000-000000000000}" id="{72D8399D-B1B6-4602-BC78-3CF392A98327}">
    <text>[Zmínka se odebrala]  i toto kupujeme včetně 5leté záruky?</text>
  </threadedComment>
  <threadedComment ref="A21" dT="2025-05-20T13:12:44.15" personId="{00000000-0000-0000-0000-000000000000}" id="{C434F97F-EAFA-4C2C-B128-D7956F6DC4FF}" parentId="{72D8399D-B1B6-4602-BC78-3CF392A98327}">
    <text>Ano, chceme včetně 5 leté technické podpory.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E4" dT="2025-05-27T09:15:27.68" personId="{00000000-0000-0000-0000-000000000000}" id="{EDC3FBAF-C82E-4286-B5AC-FCEDE1094FDE}">
    <text>Toto je minimální odběr, ke kterému se zavážeme ve smlouvě. Slouží pro obchodní strategii, získat vyšší slevu.</text>
  </threadedComment>
  <threadedComment ref="F4" dT="2025-05-27T09:16:30.34" personId="{00000000-0000-0000-0000-000000000000}" id="{4F34F101-C3F3-4E92-B895-34C743861532}">
    <text>Maximální odběr je mezní hodnota do pro VOS. Není nijak pro dodavatele závazný.</text>
  </threadedComment>
  <threadedComment ref="G4" dT="2025-05-27T09:17:36.90" personId="{00000000-0000-0000-0000-000000000000}" id="{7EDB7EE7-B8E5-4C51-AB53-2D2548578A45}">
    <text>Tot je očekávaný odběr v rámci 8 let. Slouží pro tender board.</text>
  </threadedComment>
  <threadedComment ref="G4" dT="2025-05-27T09:18:55.40" personId="{00000000-0000-0000-0000-000000000000}" id="{24858A3C-6E74-4DC2-AFBD-59621D03A19A}" parentId="{7EDB7EE7-B8E5-4C51-AB53-2D2548578A45}">
    <text>Měla by být změna 7 let.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09A60-DD5A-4DFA-A5E3-8975977888B7}">
  <sheetPr>
    <pageSetUpPr fitToPage="1"/>
  </sheetPr>
  <dimension ref="A1:H45"/>
  <sheetViews>
    <sheetView zoomScale="85" zoomScaleNormal="85" workbookViewId="0">
      <selection activeCell="G47" sqref="G47"/>
    </sheetView>
  </sheetViews>
  <sheetFormatPr defaultColWidth="11.44140625" defaultRowHeight="14.4" x14ac:dyDescent="0.3"/>
  <cols>
    <col min="1" max="1" width="42.44140625" style="14" bestFit="1" customWidth="1"/>
    <col min="2" max="2" width="46.6640625" style="14" customWidth="1"/>
    <col min="3" max="3" width="64.44140625" style="12" customWidth="1"/>
    <col min="4" max="4" width="14.109375" style="6" bestFit="1" customWidth="1"/>
    <col min="5" max="5" width="14.109375" style="6" customWidth="1"/>
    <col min="6" max="6" width="10.6640625" style="6" customWidth="1"/>
    <col min="7" max="7" width="15.44140625" style="9" customWidth="1"/>
    <col min="8" max="8" width="18.88671875" customWidth="1"/>
    <col min="9" max="9" width="17.44140625" customWidth="1"/>
  </cols>
  <sheetData>
    <row r="1" spans="1:8" ht="21" customHeight="1" x14ac:dyDescent="0.3">
      <c r="A1" s="224" t="s">
        <v>0</v>
      </c>
      <c r="B1" s="225"/>
      <c r="C1" s="225"/>
      <c r="D1" s="225"/>
      <c r="E1" s="225"/>
      <c r="F1" s="225"/>
      <c r="G1" s="225"/>
      <c r="H1" s="226"/>
    </row>
    <row r="2" spans="1:8" ht="21" customHeight="1" x14ac:dyDescent="0.3">
      <c r="A2" s="227"/>
      <c r="B2" s="228"/>
      <c r="C2" s="228"/>
      <c r="D2" s="228"/>
      <c r="E2" s="228"/>
      <c r="F2" s="228"/>
      <c r="G2" s="228"/>
      <c r="H2" s="229"/>
    </row>
    <row r="3" spans="1:8" ht="15" thickBot="1" x14ac:dyDescent="0.35">
      <c r="A3" s="230"/>
      <c r="B3" s="231"/>
      <c r="C3" s="231"/>
      <c r="D3" s="231"/>
      <c r="E3" s="231"/>
      <c r="F3" s="231"/>
      <c r="G3" s="231"/>
      <c r="H3" s="232"/>
    </row>
    <row r="4" spans="1:8" s="6" customFormat="1" ht="28.8" x14ac:dyDescent="0.3">
      <c r="A4" s="16" t="s">
        <v>1</v>
      </c>
      <c r="B4" s="15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10" t="s">
        <v>7</v>
      </c>
      <c r="H4" s="8" t="s">
        <v>8</v>
      </c>
    </row>
    <row r="5" spans="1:8" x14ac:dyDescent="0.3">
      <c r="A5" s="69" t="s">
        <v>9</v>
      </c>
      <c r="B5" s="35"/>
      <c r="C5" s="36"/>
      <c r="D5" s="40"/>
      <c r="E5" s="98">
        <v>30</v>
      </c>
      <c r="F5" s="98">
        <v>60</v>
      </c>
      <c r="G5" s="99"/>
      <c r="H5" s="100">
        <f t="shared" ref="H5:H36" si="0">G5*F5</f>
        <v>0</v>
      </c>
    </row>
    <row r="6" spans="1:8" ht="15" thickBot="1" x14ac:dyDescent="0.35">
      <c r="A6" s="20"/>
      <c r="B6" s="17" t="s">
        <v>10</v>
      </c>
      <c r="C6" s="55"/>
      <c r="D6" s="52"/>
      <c r="E6" s="101">
        <v>30</v>
      </c>
      <c r="F6" s="101">
        <v>60</v>
      </c>
      <c r="G6" s="102"/>
      <c r="H6" s="100">
        <f t="shared" si="0"/>
        <v>0</v>
      </c>
    </row>
    <row r="7" spans="1:8" x14ac:dyDescent="0.3">
      <c r="A7" s="20" t="s">
        <v>11</v>
      </c>
      <c r="B7" s="22"/>
      <c r="C7" s="33"/>
      <c r="D7" s="42"/>
      <c r="E7" s="104">
        <v>2</v>
      </c>
      <c r="F7" s="104">
        <v>10</v>
      </c>
      <c r="G7" s="105"/>
      <c r="H7" s="106">
        <f t="shared" si="0"/>
        <v>0</v>
      </c>
    </row>
    <row r="8" spans="1:8" x14ac:dyDescent="0.3">
      <c r="A8" s="20"/>
      <c r="B8" s="17" t="s">
        <v>10</v>
      </c>
      <c r="C8" s="55"/>
      <c r="D8" s="52"/>
      <c r="E8" s="101">
        <v>2</v>
      </c>
      <c r="F8" s="101">
        <v>10</v>
      </c>
      <c r="G8" s="102"/>
      <c r="H8" s="107">
        <f t="shared" si="0"/>
        <v>0</v>
      </c>
    </row>
    <row r="9" spans="1:8" x14ac:dyDescent="0.3">
      <c r="A9" s="69" t="s">
        <v>12</v>
      </c>
      <c r="B9" s="51"/>
      <c r="C9" s="36"/>
      <c r="D9" s="40"/>
      <c r="E9" s="98">
        <v>6</v>
      </c>
      <c r="F9" s="98">
        <v>8</v>
      </c>
      <c r="G9" s="99"/>
      <c r="H9" s="100">
        <f t="shared" si="0"/>
        <v>0</v>
      </c>
    </row>
    <row r="10" spans="1:8" ht="15" thickBot="1" x14ac:dyDescent="0.35">
      <c r="A10" s="20"/>
      <c r="B10" s="17" t="s">
        <v>10</v>
      </c>
      <c r="C10" s="55"/>
      <c r="D10" s="52"/>
      <c r="E10" s="101">
        <v>6</v>
      </c>
      <c r="F10" s="98">
        <v>8</v>
      </c>
      <c r="G10" s="102"/>
      <c r="H10" s="107">
        <f t="shared" si="0"/>
        <v>0</v>
      </c>
    </row>
    <row r="11" spans="1:8" x14ac:dyDescent="0.3">
      <c r="A11" s="69" t="s">
        <v>13</v>
      </c>
      <c r="B11" s="22"/>
      <c r="C11" s="33"/>
      <c r="D11" s="42"/>
      <c r="E11" s="104">
        <v>30</v>
      </c>
      <c r="F11" s="104">
        <v>50</v>
      </c>
      <c r="G11" s="105"/>
      <c r="H11" s="106">
        <f t="shared" si="0"/>
        <v>0</v>
      </c>
    </row>
    <row r="12" spans="1:8" ht="15" thickBot="1" x14ac:dyDescent="0.35">
      <c r="A12" s="87"/>
      <c r="B12" s="88"/>
      <c r="C12" s="89"/>
      <c r="D12" s="90"/>
      <c r="E12" s="108"/>
      <c r="F12" s="108"/>
      <c r="G12" s="109"/>
      <c r="H12" s="110">
        <f t="shared" si="0"/>
        <v>0</v>
      </c>
    </row>
    <row r="13" spans="1:8" x14ac:dyDescent="0.3">
      <c r="A13" s="69" t="s">
        <v>14</v>
      </c>
      <c r="B13" s="22"/>
      <c r="C13" s="33"/>
      <c r="D13" s="42"/>
      <c r="E13" s="104">
        <v>0</v>
      </c>
      <c r="F13" s="104">
        <v>2</v>
      </c>
      <c r="G13" s="105"/>
      <c r="H13" s="106">
        <f t="shared" si="0"/>
        <v>0</v>
      </c>
    </row>
    <row r="14" spans="1:8" ht="15" thickBot="1" x14ac:dyDescent="0.35">
      <c r="A14" s="87"/>
      <c r="B14" s="88"/>
      <c r="C14" s="89"/>
      <c r="D14" s="90"/>
      <c r="E14" s="108"/>
      <c r="F14" s="108"/>
      <c r="G14" s="109"/>
      <c r="H14" s="110">
        <f t="shared" si="0"/>
        <v>0</v>
      </c>
    </row>
    <row r="15" spans="1:8" ht="15" thickBot="1" x14ac:dyDescent="0.35">
      <c r="A15" s="20" t="s">
        <v>15</v>
      </c>
      <c r="B15" s="17" t="s">
        <v>10</v>
      </c>
      <c r="C15" s="33"/>
      <c r="D15" s="42"/>
      <c r="E15" s="104">
        <v>2</v>
      </c>
      <c r="F15" s="104">
        <v>4</v>
      </c>
      <c r="G15" s="105"/>
      <c r="H15" s="106">
        <f t="shared" si="0"/>
        <v>0</v>
      </c>
    </row>
    <row r="16" spans="1:8" ht="15" thickBot="1" x14ac:dyDescent="0.35">
      <c r="A16" s="20" t="s">
        <v>16</v>
      </c>
      <c r="B16" s="17" t="s">
        <v>10</v>
      </c>
      <c r="C16" s="33"/>
      <c r="D16" s="42"/>
      <c r="E16" s="104">
        <v>4</v>
      </c>
      <c r="F16" s="104">
        <v>8</v>
      </c>
      <c r="G16" s="105"/>
      <c r="H16" s="106">
        <f t="shared" si="0"/>
        <v>0</v>
      </c>
    </row>
    <row r="17" spans="1:8" ht="15" thickBot="1" x14ac:dyDescent="0.35">
      <c r="A17" s="18" t="s">
        <v>17</v>
      </c>
      <c r="B17" s="17" t="s">
        <v>10</v>
      </c>
      <c r="C17" s="33"/>
      <c r="D17" s="42"/>
      <c r="E17" s="104">
        <v>2</v>
      </c>
      <c r="F17" s="104">
        <v>5</v>
      </c>
      <c r="G17" s="105"/>
      <c r="H17" s="106">
        <f t="shared" si="0"/>
        <v>0</v>
      </c>
    </row>
    <row r="18" spans="1:8" ht="26.4" x14ac:dyDescent="0.3">
      <c r="A18" s="18" t="s">
        <v>18</v>
      </c>
      <c r="B18" s="111" t="s">
        <v>19</v>
      </c>
      <c r="C18" s="112" t="s">
        <v>20</v>
      </c>
      <c r="D18" s="43"/>
      <c r="E18" s="104">
        <v>5</v>
      </c>
      <c r="F18" s="104">
        <v>50</v>
      </c>
      <c r="G18" s="105"/>
      <c r="H18" s="106">
        <f t="shared" si="0"/>
        <v>0</v>
      </c>
    </row>
    <row r="19" spans="1:8" ht="26.4" x14ac:dyDescent="0.3">
      <c r="A19" s="20"/>
      <c r="B19" s="113" t="s">
        <v>19</v>
      </c>
      <c r="C19" s="114" t="s">
        <v>21</v>
      </c>
      <c r="D19" s="44"/>
      <c r="E19" s="115">
        <v>5</v>
      </c>
      <c r="F19" s="115">
        <v>50</v>
      </c>
      <c r="G19" s="116"/>
      <c r="H19" s="117">
        <f t="shared" si="0"/>
        <v>0</v>
      </c>
    </row>
    <row r="20" spans="1:8" ht="26.4" x14ac:dyDescent="0.3">
      <c r="A20" s="20"/>
      <c r="B20" s="113" t="s">
        <v>19</v>
      </c>
      <c r="C20" s="114" t="s">
        <v>22</v>
      </c>
      <c r="D20" s="44"/>
      <c r="E20" s="115">
        <v>4</v>
      </c>
      <c r="F20" s="115">
        <v>40</v>
      </c>
      <c r="G20" s="116"/>
      <c r="H20" s="117">
        <f t="shared" si="0"/>
        <v>0</v>
      </c>
    </row>
    <row r="21" spans="1:8" ht="26.4" x14ac:dyDescent="0.3">
      <c r="A21" s="20"/>
      <c r="B21" s="113" t="s">
        <v>23</v>
      </c>
      <c r="C21" s="114" t="s">
        <v>24</v>
      </c>
      <c r="D21" s="44"/>
      <c r="E21" s="115">
        <v>5</v>
      </c>
      <c r="F21" s="115">
        <v>50</v>
      </c>
      <c r="G21" s="116"/>
      <c r="H21" s="117">
        <f t="shared" si="0"/>
        <v>0</v>
      </c>
    </row>
    <row r="22" spans="1:8" x14ac:dyDescent="0.3">
      <c r="A22" s="20"/>
      <c r="B22" s="113" t="s">
        <v>25</v>
      </c>
      <c r="C22" s="114" t="s">
        <v>26</v>
      </c>
      <c r="D22" s="44"/>
      <c r="E22" s="115">
        <v>5</v>
      </c>
      <c r="F22" s="115">
        <v>50</v>
      </c>
      <c r="G22" s="116"/>
      <c r="H22" s="117">
        <f t="shared" si="0"/>
        <v>0</v>
      </c>
    </row>
    <row r="23" spans="1:8" ht="15" thickBot="1" x14ac:dyDescent="0.35">
      <c r="A23" s="19"/>
      <c r="B23" s="118" t="s">
        <v>27</v>
      </c>
      <c r="C23" s="119"/>
      <c r="D23" s="67"/>
      <c r="E23" s="120">
        <v>0</v>
      </c>
      <c r="F23" s="120">
        <v>50</v>
      </c>
      <c r="G23" s="121"/>
      <c r="H23" s="122">
        <f t="shared" si="0"/>
        <v>0</v>
      </c>
    </row>
    <row r="24" spans="1:8" x14ac:dyDescent="0.3">
      <c r="A24" s="20" t="s">
        <v>28</v>
      </c>
      <c r="B24" s="51" t="s">
        <v>29</v>
      </c>
      <c r="C24" s="61"/>
      <c r="D24" s="54"/>
      <c r="E24" s="123">
        <v>0</v>
      </c>
      <c r="F24" s="123">
        <v>100</v>
      </c>
      <c r="G24" s="124"/>
      <c r="H24" s="125">
        <f t="shared" si="0"/>
        <v>0</v>
      </c>
    </row>
    <row r="25" spans="1:8" ht="22.5" customHeight="1" x14ac:dyDescent="0.3">
      <c r="A25" s="20"/>
      <c r="B25" s="51" t="s">
        <v>30</v>
      </c>
      <c r="C25" s="114"/>
      <c r="D25" s="53"/>
      <c r="E25" s="115">
        <v>0</v>
      </c>
      <c r="F25" s="115">
        <v>100</v>
      </c>
      <c r="G25" s="116"/>
      <c r="H25" s="117">
        <f t="shared" si="0"/>
        <v>0</v>
      </c>
    </row>
    <row r="26" spans="1:8" x14ac:dyDescent="0.3">
      <c r="A26" s="20"/>
      <c r="B26" s="26" t="s">
        <v>31</v>
      </c>
      <c r="C26" s="114"/>
      <c r="D26" s="53"/>
      <c r="E26" s="115">
        <v>0</v>
      </c>
      <c r="F26" s="115">
        <v>50</v>
      </c>
      <c r="G26" s="116"/>
      <c r="H26" s="117">
        <f t="shared" si="0"/>
        <v>0</v>
      </c>
    </row>
    <row r="27" spans="1:8" x14ac:dyDescent="0.3">
      <c r="A27" s="20"/>
      <c r="B27" s="26" t="s">
        <v>32</v>
      </c>
      <c r="C27" s="114"/>
      <c r="D27" s="53"/>
      <c r="E27" s="115">
        <v>0</v>
      </c>
      <c r="F27" s="115">
        <v>20</v>
      </c>
      <c r="G27" s="116"/>
      <c r="H27" s="117">
        <f t="shared" si="0"/>
        <v>0</v>
      </c>
    </row>
    <row r="28" spans="1:8" x14ac:dyDescent="0.3">
      <c r="A28" s="20"/>
      <c r="B28" s="26" t="s">
        <v>33</v>
      </c>
      <c r="C28" s="114"/>
      <c r="D28" s="53"/>
      <c r="E28" s="115">
        <v>0</v>
      </c>
      <c r="F28" s="115">
        <v>64</v>
      </c>
      <c r="G28" s="116"/>
      <c r="H28" s="117">
        <f t="shared" si="0"/>
        <v>0</v>
      </c>
    </row>
    <row r="29" spans="1:8" x14ac:dyDescent="0.3">
      <c r="A29" s="20"/>
      <c r="B29" s="26" t="s">
        <v>34</v>
      </c>
      <c r="C29" s="114"/>
      <c r="D29" s="53"/>
      <c r="E29" s="115">
        <v>0</v>
      </c>
      <c r="F29" s="115">
        <v>100</v>
      </c>
      <c r="G29" s="116"/>
      <c r="H29" s="117">
        <f t="shared" si="0"/>
        <v>0</v>
      </c>
    </row>
    <row r="30" spans="1:8" x14ac:dyDescent="0.3">
      <c r="A30" s="20"/>
      <c r="B30" s="26" t="s">
        <v>35</v>
      </c>
      <c r="C30" s="114"/>
      <c r="D30" s="53"/>
      <c r="E30" s="115">
        <v>0</v>
      </c>
      <c r="F30" s="115">
        <v>40</v>
      </c>
      <c r="G30" s="116"/>
      <c r="H30" s="117">
        <f t="shared" si="0"/>
        <v>0</v>
      </c>
    </row>
    <row r="31" spans="1:8" ht="15" thickBot="1" x14ac:dyDescent="0.35">
      <c r="A31" s="19"/>
      <c r="B31" s="21" t="s">
        <v>36</v>
      </c>
      <c r="C31" s="126"/>
      <c r="D31" s="41"/>
      <c r="E31" s="103">
        <v>0</v>
      </c>
      <c r="F31" s="103">
        <v>40</v>
      </c>
      <c r="G31" s="121"/>
      <c r="H31" s="122">
        <f t="shared" si="0"/>
        <v>0</v>
      </c>
    </row>
    <row r="32" spans="1:8" x14ac:dyDescent="0.3">
      <c r="A32" s="20" t="s">
        <v>37</v>
      </c>
      <c r="B32" s="22" t="s">
        <v>38</v>
      </c>
      <c r="C32" s="127"/>
      <c r="D32" s="54"/>
      <c r="E32" s="123">
        <v>0</v>
      </c>
      <c r="F32" s="123">
        <v>32</v>
      </c>
      <c r="G32" s="124"/>
      <c r="H32" s="117">
        <f t="shared" si="0"/>
        <v>0</v>
      </c>
    </row>
    <row r="33" spans="1:8" x14ac:dyDescent="0.3">
      <c r="A33" s="20"/>
      <c r="B33" s="26" t="s">
        <v>39</v>
      </c>
      <c r="C33" s="114"/>
      <c r="D33" s="53"/>
      <c r="E33" s="115">
        <v>0</v>
      </c>
      <c r="F33" s="115">
        <v>12</v>
      </c>
      <c r="G33" s="124"/>
      <c r="H33" s="117">
        <f t="shared" si="0"/>
        <v>0</v>
      </c>
    </row>
    <row r="34" spans="1:8" ht="15" thickBot="1" x14ac:dyDescent="0.35">
      <c r="A34" s="20"/>
      <c r="B34" s="75" t="s">
        <v>40</v>
      </c>
      <c r="C34" s="128"/>
      <c r="D34" s="77"/>
      <c r="E34" s="129">
        <v>0</v>
      </c>
      <c r="F34" s="129">
        <v>100</v>
      </c>
      <c r="G34" s="130"/>
      <c r="H34" s="131">
        <f t="shared" si="0"/>
        <v>0</v>
      </c>
    </row>
    <row r="35" spans="1:8" x14ac:dyDescent="0.3">
      <c r="A35" s="18" t="s">
        <v>41</v>
      </c>
      <c r="B35" s="81" t="s">
        <v>38</v>
      </c>
      <c r="C35" s="132"/>
      <c r="D35" s="83"/>
      <c r="E35" s="133">
        <v>0</v>
      </c>
      <c r="F35" s="133">
        <v>12</v>
      </c>
      <c r="G35" s="134"/>
      <c r="H35" s="135">
        <f t="shared" si="0"/>
        <v>0</v>
      </c>
    </row>
    <row r="36" spans="1:8" ht="15" thickBot="1" x14ac:dyDescent="0.35">
      <c r="A36" s="87"/>
      <c r="B36" s="94"/>
      <c r="C36" s="136"/>
      <c r="D36" s="90"/>
      <c r="E36" s="108"/>
      <c r="F36" s="108"/>
      <c r="G36" s="109"/>
      <c r="H36" s="110">
        <f t="shared" si="0"/>
        <v>0</v>
      </c>
    </row>
    <row r="37" spans="1:8" x14ac:dyDescent="0.3">
      <c r="A37" s="233"/>
      <c r="B37" s="234"/>
      <c r="C37" s="234"/>
      <c r="D37" s="234"/>
      <c r="E37" s="234"/>
      <c r="F37" s="234"/>
      <c r="G37" s="234"/>
      <c r="H37" s="235"/>
    </row>
    <row r="38" spans="1:8" ht="15" thickBot="1" x14ac:dyDescent="0.35">
      <c r="A38" s="236"/>
      <c r="B38" s="237"/>
      <c r="C38" s="237"/>
      <c r="D38" s="237"/>
      <c r="E38" s="237"/>
      <c r="F38" s="237"/>
      <c r="G38" s="237"/>
      <c r="H38" s="238"/>
    </row>
    <row r="39" spans="1:8" x14ac:dyDescent="0.3">
      <c r="A39" s="71" t="s">
        <v>42</v>
      </c>
      <c r="B39" s="239"/>
      <c r="C39" s="240"/>
      <c r="D39" s="243" t="s">
        <v>43</v>
      </c>
      <c r="E39" s="244"/>
      <c r="F39" s="244"/>
      <c r="G39" s="245"/>
      <c r="H39" s="1">
        <f>SUM(H5:H36)</f>
        <v>0</v>
      </c>
    </row>
    <row r="40" spans="1:8" x14ac:dyDescent="0.3">
      <c r="A40" s="72" t="s">
        <v>44</v>
      </c>
      <c r="B40" s="239"/>
      <c r="C40" s="240"/>
      <c r="D40" s="246" t="s">
        <v>45</v>
      </c>
      <c r="E40" s="247"/>
      <c r="F40" s="247"/>
      <c r="G40" s="248"/>
      <c r="H40" s="4">
        <v>0</v>
      </c>
    </row>
    <row r="41" spans="1:8" x14ac:dyDescent="0.3">
      <c r="A41" s="73"/>
      <c r="B41" s="239"/>
      <c r="C41" s="240"/>
      <c r="D41" s="246" t="s">
        <v>46</v>
      </c>
      <c r="E41" s="247"/>
      <c r="F41" s="247"/>
      <c r="G41" s="248"/>
      <c r="H41" s="2">
        <f>H39*H40</f>
        <v>0</v>
      </c>
    </row>
    <row r="42" spans="1:8" ht="15.75" customHeight="1" thickBot="1" x14ac:dyDescent="0.35">
      <c r="A42" s="74"/>
      <c r="B42" s="241"/>
      <c r="C42" s="242"/>
      <c r="D42" s="249" t="s">
        <v>47</v>
      </c>
      <c r="E42" s="250"/>
      <c r="F42" s="250"/>
      <c r="G42" s="251"/>
      <c r="H42" s="3">
        <f>H39+H41</f>
        <v>0</v>
      </c>
    </row>
    <row r="43" spans="1:8" x14ac:dyDescent="0.3">
      <c r="C43" s="13"/>
      <c r="D43"/>
      <c r="E43"/>
      <c r="F43"/>
      <c r="G43"/>
    </row>
    <row r="44" spans="1:8" x14ac:dyDescent="0.3">
      <c r="D44"/>
      <c r="E44"/>
      <c r="F44"/>
      <c r="G44"/>
    </row>
    <row r="45" spans="1:8" x14ac:dyDescent="0.3">
      <c r="D45"/>
      <c r="E45"/>
      <c r="F45"/>
      <c r="G45"/>
    </row>
  </sheetData>
  <protectedRanges>
    <protectedRange sqref="G5:G36" name="Oblast3"/>
    <protectedRange sqref="D18:D36 C5:D17" name="Oblast1"/>
    <protectedRange sqref="H40" name="Oblast4"/>
  </protectedRanges>
  <mergeCells count="7">
    <mergeCell ref="A1:H3"/>
    <mergeCell ref="A37:H38"/>
    <mergeCell ref="B39:C42"/>
    <mergeCell ref="D39:G39"/>
    <mergeCell ref="D40:G40"/>
    <mergeCell ref="D41:G41"/>
    <mergeCell ref="D42:G42"/>
  </mergeCells>
  <printOptions horizontalCentered="1"/>
  <pageMargins left="0.39370078740157483" right="0.39370078740157483" top="0.51181102362204722" bottom="0.51181102362204722" header="0.31496062992125984" footer="0.31496062992125984"/>
  <pageSetup paperSize="9" scale="71" fitToHeight="4" orientation="landscape" r:id="rId1"/>
  <headerFooter>
    <oddFooter>&amp;R&amp;P /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zoomScale="85" zoomScaleNormal="85" workbookViewId="0">
      <selection activeCell="K19" sqref="K19"/>
    </sheetView>
  </sheetViews>
  <sheetFormatPr defaultColWidth="11.44140625" defaultRowHeight="14.4" x14ac:dyDescent="0.3"/>
  <cols>
    <col min="1" max="1" width="42.44140625" style="14" bestFit="1" customWidth="1"/>
    <col min="2" max="2" width="46.6640625" style="14" customWidth="1"/>
    <col min="3" max="3" width="64.44140625" style="12" customWidth="1"/>
    <col min="4" max="4" width="14.109375" style="6" bestFit="1" customWidth="1"/>
    <col min="5" max="5" width="14.109375" style="6" customWidth="1"/>
    <col min="6" max="6" width="10.6640625" style="11" customWidth="1"/>
    <col min="7" max="7" width="15.44140625" style="9" customWidth="1"/>
    <col min="8" max="8" width="18.88671875" customWidth="1"/>
    <col min="9" max="9" width="17.44140625" customWidth="1"/>
  </cols>
  <sheetData>
    <row r="1" spans="1:8" ht="21" customHeight="1" x14ac:dyDescent="0.3">
      <c r="A1" s="224" t="s">
        <v>0</v>
      </c>
      <c r="B1" s="225"/>
      <c r="C1" s="225"/>
      <c r="D1" s="225"/>
      <c r="E1" s="225"/>
      <c r="F1" s="225"/>
      <c r="G1" s="225"/>
      <c r="H1" s="226"/>
    </row>
    <row r="2" spans="1:8" ht="21" customHeight="1" x14ac:dyDescent="0.3">
      <c r="A2" s="227"/>
      <c r="B2" s="228"/>
      <c r="C2" s="228"/>
      <c r="D2" s="228"/>
      <c r="E2" s="228"/>
      <c r="F2" s="228"/>
      <c r="G2" s="228"/>
      <c r="H2" s="229"/>
    </row>
    <row r="3" spans="1:8" ht="15" thickBot="1" x14ac:dyDescent="0.35">
      <c r="A3" s="230"/>
      <c r="B3" s="231"/>
      <c r="C3" s="231"/>
      <c r="D3" s="231"/>
      <c r="E3" s="231"/>
      <c r="F3" s="231"/>
      <c r="G3" s="231"/>
      <c r="H3" s="232"/>
    </row>
    <row r="4" spans="1:8" s="6" customFormat="1" ht="28.8" x14ac:dyDescent="0.3">
      <c r="A4" s="16" t="s">
        <v>1</v>
      </c>
      <c r="B4" s="15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10" t="s">
        <v>7</v>
      </c>
      <c r="H4" s="8" t="s">
        <v>8</v>
      </c>
    </row>
    <row r="5" spans="1:8" x14ac:dyDescent="0.3">
      <c r="A5" s="69" t="s">
        <v>9</v>
      </c>
      <c r="B5" s="35"/>
      <c r="C5" s="36"/>
      <c r="D5" s="40"/>
      <c r="E5" s="37">
        <v>30</v>
      </c>
      <c r="F5" s="37">
        <v>60</v>
      </c>
      <c r="G5" s="38"/>
      <c r="H5" s="39">
        <f t="shared" ref="H5:H12" si="0">G5*F5</f>
        <v>0</v>
      </c>
    </row>
    <row r="6" spans="1:8" x14ac:dyDescent="0.3">
      <c r="A6" s="20"/>
      <c r="B6" s="17" t="s">
        <v>48</v>
      </c>
      <c r="C6" s="55"/>
      <c r="D6" s="52"/>
      <c r="E6" s="50">
        <v>30</v>
      </c>
      <c r="F6" s="50">
        <v>60</v>
      </c>
      <c r="G6" s="96"/>
      <c r="H6" s="39">
        <f t="shared" si="0"/>
        <v>0</v>
      </c>
    </row>
    <row r="7" spans="1:8" x14ac:dyDescent="0.3">
      <c r="A7" s="20"/>
      <c r="B7" s="17" t="s">
        <v>49</v>
      </c>
      <c r="C7" s="55"/>
      <c r="D7" s="52"/>
      <c r="E7" s="50">
        <v>30</v>
      </c>
      <c r="F7" s="50">
        <v>60</v>
      </c>
      <c r="G7" s="59"/>
      <c r="H7" s="60">
        <f t="shared" ref="H7" si="1">G7*F7</f>
        <v>0</v>
      </c>
    </row>
    <row r="8" spans="1:8" ht="15" thickBot="1" x14ac:dyDescent="0.35">
      <c r="A8" s="19"/>
      <c r="B8" s="56" t="s">
        <v>50</v>
      </c>
      <c r="C8" s="34"/>
      <c r="D8" s="41"/>
      <c r="E8" s="30">
        <v>30</v>
      </c>
      <c r="F8" s="30">
        <v>60</v>
      </c>
      <c r="G8" s="57"/>
      <c r="H8" s="58">
        <f t="shared" si="0"/>
        <v>0</v>
      </c>
    </row>
    <row r="9" spans="1:8" x14ac:dyDescent="0.3">
      <c r="A9" s="20" t="s">
        <v>11</v>
      </c>
      <c r="B9" s="22"/>
      <c r="C9" s="33"/>
      <c r="D9" s="42"/>
      <c r="E9" s="23">
        <v>2</v>
      </c>
      <c r="F9" s="23">
        <v>10</v>
      </c>
      <c r="G9" s="24"/>
      <c r="H9" s="25">
        <f t="shared" si="0"/>
        <v>0</v>
      </c>
    </row>
    <row r="10" spans="1:8" x14ac:dyDescent="0.3">
      <c r="A10" s="20"/>
      <c r="B10" s="17" t="s">
        <v>48</v>
      </c>
      <c r="C10" s="55"/>
      <c r="D10" s="52"/>
      <c r="E10" s="50">
        <v>2</v>
      </c>
      <c r="F10" s="50">
        <v>10</v>
      </c>
      <c r="G10" s="96"/>
      <c r="H10" s="97">
        <f t="shared" si="0"/>
        <v>0</v>
      </c>
    </row>
    <row r="11" spans="1:8" x14ac:dyDescent="0.3">
      <c r="A11" s="20"/>
      <c r="B11" s="17" t="s">
        <v>49</v>
      </c>
      <c r="C11" s="55"/>
      <c r="D11" s="52"/>
      <c r="E11" s="50">
        <v>0</v>
      </c>
      <c r="F11" s="50">
        <v>10</v>
      </c>
      <c r="G11" s="59"/>
      <c r="H11" s="60">
        <f t="shared" ref="H11" si="2">G11*F11</f>
        <v>0</v>
      </c>
    </row>
    <row r="12" spans="1:8" ht="15" thickBot="1" x14ac:dyDescent="0.35">
      <c r="A12" s="19"/>
      <c r="B12" s="56" t="s">
        <v>50</v>
      </c>
      <c r="C12" s="34"/>
      <c r="D12" s="41"/>
      <c r="E12" s="30">
        <v>0</v>
      </c>
      <c r="F12" s="30">
        <v>10</v>
      </c>
      <c r="G12" s="57"/>
      <c r="H12" s="58">
        <f t="shared" si="0"/>
        <v>0</v>
      </c>
    </row>
    <row r="13" spans="1:8" x14ac:dyDescent="0.3">
      <c r="A13" s="69" t="s">
        <v>12</v>
      </c>
      <c r="B13" s="51"/>
      <c r="C13" s="36"/>
      <c r="D13" s="40"/>
      <c r="E13" s="37">
        <v>6</v>
      </c>
      <c r="F13" s="37">
        <v>8</v>
      </c>
      <c r="G13" s="38"/>
      <c r="H13" s="39">
        <f t="shared" ref="H13:H20" si="3">G13*F13</f>
        <v>0</v>
      </c>
    </row>
    <row r="14" spans="1:8" x14ac:dyDescent="0.3">
      <c r="A14" s="20"/>
      <c r="B14" s="17" t="s">
        <v>48</v>
      </c>
      <c r="C14" s="55"/>
      <c r="D14" s="52"/>
      <c r="E14" s="50">
        <v>6</v>
      </c>
      <c r="F14" s="37">
        <v>8</v>
      </c>
      <c r="G14" s="96"/>
      <c r="H14" s="97">
        <f t="shared" si="3"/>
        <v>0</v>
      </c>
    </row>
    <row r="15" spans="1:8" x14ac:dyDescent="0.3">
      <c r="A15" s="20"/>
      <c r="B15" s="17" t="s">
        <v>49</v>
      </c>
      <c r="C15" s="55"/>
      <c r="D15" s="52"/>
      <c r="E15" s="50">
        <v>0</v>
      </c>
      <c r="F15" s="37">
        <v>8</v>
      </c>
      <c r="G15" s="59"/>
      <c r="H15" s="60">
        <f t="shared" si="3"/>
        <v>0</v>
      </c>
    </row>
    <row r="16" spans="1:8" ht="15" thickBot="1" x14ac:dyDescent="0.35">
      <c r="A16" s="19"/>
      <c r="B16" s="56" t="s">
        <v>50</v>
      </c>
      <c r="C16" s="34"/>
      <c r="D16" s="41"/>
      <c r="E16" s="30">
        <v>0</v>
      </c>
      <c r="F16" s="37">
        <v>8</v>
      </c>
      <c r="G16" s="57"/>
      <c r="H16" s="58">
        <f t="shared" si="3"/>
        <v>0</v>
      </c>
    </row>
    <row r="17" spans="1:8" x14ac:dyDescent="0.3">
      <c r="A17" s="69" t="s">
        <v>13</v>
      </c>
      <c r="B17" s="22"/>
      <c r="C17" s="33"/>
      <c r="D17" s="42"/>
      <c r="E17" s="23">
        <v>30</v>
      </c>
      <c r="F17" s="23">
        <v>50</v>
      </c>
      <c r="G17" s="24"/>
      <c r="H17" s="25">
        <f t="shared" si="3"/>
        <v>0</v>
      </c>
    </row>
    <row r="18" spans="1:8" ht="15" thickBot="1" x14ac:dyDescent="0.35">
      <c r="A18" s="87"/>
      <c r="B18" s="88"/>
      <c r="C18" s="89"/>
      <c r="D18" s="90"/>
      <c r="E18" s="91"/>
      <c r="F18" s="91"/>
      <c r="G18" s="92"/>
      <c r="H18" s="93">
        <f t="shared" si="3"/>
        <v>0</v>
      </c>
    </row>
    <row r="19" spans="1:8" x14ac:dyDescent="0.3">
      <c r="A19" s="69" t="s">
        <v>14</v>
      </c>
      <c r="B19" s="22"/>
      <c r="C19" s="33"/>
      <c r="D19" s="42"/>
      <c r="E19" s="23">
        <v>0</v>
      </c>
      <c r="F19" s="23">
        <v>2</v>
      </c>
      <c r="G19" s="24"/>
      <c r="H19" s="25">
        <f t="shared" si="3"/>
        <v>0</v>
      </c>
    </row>
    <row r="20" spans="1:8" ht="15" thickBot="1" x14ac:dyDescent="0.35">
      <c r="A20" s="87"/>
      <c r="B20" s="88"/>
      <c r="C20" s="89"/>
      <c r="D20" s="90"/>
      <c r="E20" s="91"/>
      <c r="F20" s="91"/>
      <c r="G20" s="92"/>
      <c r="H20" s="93">
        <f t="shared" si="3"/>
        <v>0</v>
      </c>
    </row>
    <row r="21" spans="1:8" x14ac:dyDescent="0.3">
      <c r="A21" s="20" t="s">
        <v>15</v>
      </c>
      <c r="B21" s="22"/>
      <c r="C21" s="33"/>
      <c r="D21" s="42"/>
      <c r="E21" s="23">
        <v>2</v>
      </c>
      <c r="F21" s="23">
        <v>4</v>
      </c>
      <c r="G21" s="24"/>
      <c r="H21" s="25">
        <f t="shared" ref="H21:H23" si="4">G21*F21</f>
        <v>0</v>
      </c>
    </row>
    <row r="22" spans="1:8" x14ac:dyDescent="0.3">
      <c r="A22" s="20"/>
      <c r="B22" s="17" t="s">
        <v>49</v>
      </c>
      <c r="C22" s="55"/>
      <c r="D22" s="52"/>
      <c r="E22" s="50">
        <v>0</v>
      </c>
      <c r="F22" s="50">
        <v>4</v>
      </c>
      <c r="G22" s="59"/>
      <c r="H22" s="60">
        <f t="shared" si="4"/>
        <v>0</v>
      </c>
    </row>
    <row r="23" spans="1:8" ht="15" thickBot="1" x14ac:dyDescent="0.35">
      <c r="A23" s="19"/>
      <c r="B23" s="56" t="s">
        <v>50</v>
      </c>
      <c r="C23" s="34"/>
      <c r="D23" s="41"/>
      <c r="E23" s="30">
        <v>0</v>
      </c>
      <c r="F23" s="30">
        <v>4</v>
      </c>
      <c r="G23" s="57"/>
      <c r="H23" s="58">
        <f t="shared" si="4"/>
        <v>0</v>
      </c>
    </row>
    <row r="24" spans="1:8" x14ac:dyDescent="0.3">
      <c r="A24" s="20" t="s">
        <v>16</v>
      </c>
      <c r="B24" s="22"/>
      <c r="C24" s="33"/>
      <c r="D24" s="42"/>
      <c r="E24" s="23">
        <v>4</v>
      </c>
      <c r="F24" s="23">
        <v>8</v>
      </c>
      <c r="G24" s="24"/>
      <c r="H24" s="25">
        <f t="shared" ref="H24:H26" si="5">G24*F24</f>
        <v>0</v>
      </c>
    </row>
    <row r="25" spans="1:8" x14ac:dyDescent="0.3">
      <c r="A25" s="20"/>
      <c r="B25" s="17" t="s">
        <v>49</v>
      </c>
      <c r="C25" s="55"/>
      <c r="D25" s="52"/>
      <c r="E25" s="50">
        <v>0</v>
      </c>
      <c r="F25" s="50">
        <v>8</v>
      </c>
      <c r="G25" s="59"/>
      <c r="H25" s="60">
        <f t="shared" si="5"/>
        <v>0</v>
      </c>
    </row>
    <row r="26" spans="1:8" ht="15" thickBot="1" x14ac:dyDescent="0.35">
      <c r="A26" s="19"/>
      <c r="B26" s="56" t="s">
        <v>50</v>
      </c>
      <c r="C26" s="34"/>
      <c r="D26" s="41"/>
      <c r="E26" s="30">
        <v>0</v>
      </c>
      <c r="F26" s="30">
        <v>8</v>
      </c>
      <c r="G26" s="57"/>
      <c r="H26" s="58">
        <f t="shared" si="5"/>
        <v>0</v>
      </c>
    </row>
    <row r="27" spans="1:8" x14ac:dyDescent="0.3">
      <c r="A27" s="18" t="s">
        <v>17</v>
      </c>
      <c r="B27" s="22"/>
      <c r="C27" s="33"/>
      <c r="D27" s="42"/>
      <c r="E27" s="23">
        <v>2</v>
      </c>
      <c r="F27" s="23">
        <v>5</v>
      </c>
      <c r="G27" s="24"/>
      <c r="H27" s="25">
        <f t="shared" ref="H27:H30" si="6">G27*F27</f>
        <v>0</v>
      </c>
    </row>
    <row r="28" spans="1:8" x14ac:dyDescent="0.3">
      <c r="A28" s="20"/>
      <c r="B28" s="17" t="s">
        <v>49</v>
      </c>
      <c r="C28" s="55"/>
      <c r="D28" s="52"/>
      <c r="E28" s="50">
        <v>0</v>
      </c>
      <c r="F28" s="50">
        <v>5</v>
      </c>
      <c r="G28" s="59"/>
      <c r="H28" s="60">
        <f t="shared" si="6"/>
        <v>0</v>
      </c>
    </row>
    <row r="29" spans="1:8" ht="15" thickBot="1" x14ac:dyDescent="0.35">
      <c r="A29" s="19"/>
      <c r="B29" s="56" t="s">
        <v>50</v>
      </c>
      <c r="C29" s="34"/>
      <c r="D29" s="41"/>
      <c r="E29" s="30">
        <v>0</v>
      </c>
      <c r="F29" s="30">
        <v>5</v>
      </c>
      <c r="G29" s="57"/>
      <c r="H29" s="58">
        <f t="shared" si="6"/>
        <v>0</v>
      </c>
    </row>
    <row r="30" spans="1:8" ht="26.4" x14ac:dyDescent="0.3">
      <c r="A30" s="18" t="s">
        <v>18</v>
      </c>
      <c r="B30" s="63" t="s">
        <v>19</v>
      </c>
      <c r="C30" s="64" t="s">
        <v>20</v>
      </c>
      <c r="D30" s="43"/>
      <c r="E30" s="23">
        <v>5</v>
      </c>
      <c r="F30" s="23">
        <v>50</v>
      </c>
      <c r="G30" s="24"/>
      <c r="H30" s="25">
        <f t="shared" si="6"/>
        <v>0</v>
      </c>
    </row>
    <row r="31" spans="1:8" ht="26.4" x14ac:dyDescent="0.3">
      <c r="A31" s="20"/>
      <c r="B31" s="70" t="s">
        <v>19</v>
      </c>
      <c r="C31" s="45" t="s">
        <v>21</v>
      </c>
      <c r="D31" s="44"/>
      <c r="E31" s="27">
        <v>5</v>
      </c>
      <c r="F31" s="27">
        <v>50</v>
      </c>
      <c r="G31" s="28"/>
      <c r="H31" s="29">
        <f t="shared" ref="H31:H34" si="7">G31*F31</f>
        <v>0</v>
      </c>
    </row>
    <row r="32" spans="1:8" ht="26.4" x14ac:dyDescent="0.3">
      <c r="A32" s="20"/>
      <c r="B32" s="70" t="s">
        <v>19</v>
      </c>
      <c r="C32" s="45" t="s">
        <v>22</v>
      </c>
      <c r="D32" s="44"/>
      <c r="E32" s="27">
        <v>4</v>
      </c>
      <c r="F32" s="27">
        <v>40</v>
      </c>
      <c r="G32" s="28"/>
      <c r="H32" s="29">
        <f t="shared" ref="H32" si="8">G32*F32</f>
        <v>0</v>
      </c>
    </row>
    <row r="33" spans="1:8" ht="26.4" x14ac:dyDescent="0.3">
      <c r="A33" s="20"/>
      <c r="B33" s="70" t="s">
        <v>23</v>
      </c>
      <c r="C33" s="45" t="s">
        <v>24</v>
      </c>
      <c r="D33" s="44"/>
      <c r="E33" s="27">
        <v>5</v>
      </c>
      <c r="F33" s="27">
        <v>50</v>
      </c>
      <c r="G33" s="28"/>
      <c r="H33" s="29">
        <f t="shared" si="7"/>
        <v>0</v>
      </c>
    </row>
    <row r="34" spans="1:8" x14ac:dyDescent="0.3">
      <c r="A34" s="20"/>
      <c r="B34" s="70" t="s">
        <v>25</v>
      </c>
      <c r="C34" s="45" t="s">
        <v>26</v>
      </c>
      <c r="D34" s="44"/>
      <c r="E34" s="27">
        <v>5</v>
      </c>
      <c r="F34" s="27">
        <v>50</v>
      </c>
      <c r="G34" s="28"/>
      <c r="H34" s="29">
        <f t="shared" si="7"/>
        <v>0</v>
      </c>
    </row>
    <row r="35" spans="1:8" ht="15" thickBot="1" x14ac:dyDescent="0.35">
      <c r="A35" s="19"/>
      <c r="B35" s="65" t="s">
        <v>27</v>
      </c>
      <c r="C35" s="66"/>
      <c r="D35" s="67"/>
      <c r="E35" s="68">
        <v>0</v>
      </c>
      <c r="F35" s="68">
        <v>50</v>
      </c>
      <c r="G35" s="31"/>
      <c r="H35" s="32">
        <f t="shared" ref="H35" si="9">G35*F35</f>
        <v>0</v>
      </c>
    </row>
    <row r="36" spans="1:8" x14ac:dyDescent="0.3">
      <c r="A36" s="20" t="s">
        <v>28</v>
      </c>
      <c r="B36" s="51" t="s">
        <v>29</v>
      </c>
      <c r="C36" s="61"/>
      <c r="D36" s="54"/>
      <c r="E36" s="48">
        <v>0</v>
      </c>
      <c r="F36" s="48">
        <v>100</v>
      </c>
      <c r="G36" s="49"/>
      <c r="H36" s="62">
        <f>G36*F36</f>
        <v>0</v>
      </c>
    </row>
    <row r="37" spans="1:8" ht="22.5" customHeight="1" x14ac:dyDescent="0.3">
      <c r="A37" s="20"/>
      <c r="B37" s="51" t="s">
        <v>30</v>
      </c>
      <c r="C37" s="45"/>
      <c r="D37" s="53"/>
      <c r="E37" s="27">
        <v>0</v>
      </c>
      <c r="F37" s="27">
        <v>100</v>
      </c>
      <c r="G37" s="28"/>
      <c r="H37" s="29">
        <f>G37*F37</f>
        <v>0</v>
      </c>
    </row>
    <row r="38" spans="1:8" x14ac:dyDescent="0.3">
      <c r="A38" s="20"/>
      <c r="B38" s="26" t="s">
        <v>31</v>
      </c>
      <c r="C38" s="45"/>
      <c r="D38" s="53"/>
      <c r="E38" s="27">
        <v>0</v>
      </c>
      <c r="F38" s="27">
        <v>50</v>
      </c>
      <c r="G38" s="28"/>
      <c r="H38" s="29">
        <f>G38*F38</f>
        <v>0</v>
      </c>
    </row>
    <row r="39" spans="1:8" x14ac:dyDescent="0.3">
      <c r="A39" s="20"/>
      <c r="B39" s="26" t="s">
        <v>32</v>
      </c>
      <c r="C39" s="45"/>
      <c r="D39" s="53"/>
      <c r="E39" s="27">
        <v>0</v>
      </c>
      <c r="F39" s="27">
        <v>20</v>
      </c>
      <c r="G39" s="28"/>
      <c r="H39" s="29">
        <f t="shared" ref="H39:H47" si="10">G39*F39</f>
        <v>0</v>
      </c>
    </row>
    <row r="40" spans="1:8" x14ac:dyDescent="0.3">
      <c r="A40" s="20"/>
      <c r="B40" s="26" t="s">
        <v>33</v>
      </c>
      <c r="C40" s="45"/>
      <c r="D40" s="53"/>
      <c r="E40" s="27">
        <v>0</v>
      </c>
      <c r="F40" s="27">
        <v>64</v>
      </c>
      <c r="G40" s="28"/>
      <c r="H40" s="29">
        <f t="shared" si="10"/>
        <v>0</v>
      </c>
    </row>
    <row r="41" spans="1:8" x14ac:dyDescent="0.3">
      <c r="A41" s="20"/>
      <c r="B41" s="26" t="s">
        <v>34</v>
      </c>
      <c r="C41" s="45"/>
      <c r="D41" s="53"/>
      <c r="E41" s="27">
        <v>0</v>
      </c>
      <c r="F41" s="27">
        <v>100</v>
      </c>
      <c r="G41" s="28"/>
      <c r="H41" s="29">
        <f t="shared" si="10"/>
        <v>0</v>
      </c>
    </row>
    <row r="42" spans="1:8" x14ac:dyDescent="0.3">
      <c r="A42" s="20"/>
      <c r="B42" s="26" t="s">
        <v>35</v>
      </c>
      <c r="C42" s="45"/>
      <c r="D42" s="53"/>
      <c r="E42" s="27">
        <v>0</v>
      </c>
      <c r="F42" s="27">
        <v>40</v>
      </c>
      <c r="G42" s="28"/>
      <c r="H42" s="29">
        <f t="shared" si="10"/>
        <v>0</v>
      </c>
    </row>
    <row r="43" spans="1:8" ht="15" thickBot="1" x14ac:dyDescent="0.35">
      <c r="A43" s="19"/>
      <c r="B43" s="21" t="s">
        <v>36</v>
      </c>
      <c r="C43" s="46"/>
      <c r="D43" s="41"/>
      <c r="E43" s="30">
        <v>0</v>
      </c>
      <c r="F43" s="30">
        <v>40</v>
      </c>
      <c r="G43" s="31"/>
      <c r="H43" s="32">
        <f t="shared" si="10"/>
        <v>0</v>
      </c>
    </row>
    <row r="44" spans="1:8" x14ac:dyDescent="0.3">
      <c r="A44" s="20" t="s">
        <v>37</v>
      </c>
      <c r="B44" s="22" t="s">
        <v>38</v>
      </c>
      <c r="C44" s="47"/>
      <c r="D44" s="54"/>
      <c r="E44" s="48">
        <v>0</v>
      </c>
      <c r="F44" s="48">
        <v>32</v>
      </c>
      <c r="G44" s="49"/>
      <c r="H44" s="29">
        <f t="shared" si="10"/>
        <v>0</v>
      </c>
    </row>
    <row r="45" spans="1:8" x14ac:dyDescent="0.3">
      <c r="A45" s="20"/>
      <c r="B45" s="26" t="s">
        <v>39</v>
      </c>
      <c r="C45" s="45"/>
      <c r="D45" s="53"/>
      <c r="E45" s="27">
        <v>0</v>
      </c>
      <c r="F45" s="27">
        <v>12</v>
      </c>
      <c r="G45" s="49"/>
      <c r="H45" s="29">
        <f t="shared" ref="H45" si="11">G45*F45</f>
        <v>0</v>
      </c>
    </row>
    <row r="46" spans="1:8" ht="15" thickBot="1" x14ac:dyDescent="0.35">
      <c r="A46" s="20"/>
      <c r="B46" s="75" t="s">
        <v>40</v>
      </c>
      <c r="C46" s="76"/>
      <c r="D46" s="77"/>
      <c r="E46" s="78">
        <v>0</v>
      </c>
      <c r="F46" s="78">
        <v>100</v>
      </c>
      <c r="G46" s="79"/>
      <c r="H46" s="80">
        <f t="shared" si="10"/>
        <v>0</v>
      </c>
    </row>
    <row r="47" spans="1:8" x14ac:dyDescent="0.3">
      <c r="A47" s="18" t="s">
        <v>41</v>
      </c>
      <c r="B47" s="81" t="s">
        <v>38</v>
      </c>
      <c r="C47" s="82"/>
      <c r="D47" s="83"/>
      <c r="E47" s="84">
        <v>0</v>
      </c>
      <c r="F47" s="84">
        <v>12</v>
      </c>
      <c r="G47" s="85"/>
      <c r="H47" s="86">
        <f t="shared" si="10"/>
        <v>0</v>
      </c>
    </row>
    <row r="48" spans="1:8" ht="15" thickBot="1" x14ac:dyDescent="0.35">
      <c r="A48" s="87"/>
      <c r="B48" s="94"/>
      <c r="C48" s="95"/>
      <c r="D48" s="90"/>
      <c r="E48" s="91"/>
      <c r="F48" s="91"/>
      <c r="G48" s="92"/>
      <c r="H48" s="93">
        <f>G48*F48</f>
        <v>0</v>
      </c>
    </row>
    <row r="49" spans="1:8" x14ac:dyDescent="0.3">
      <c r="A49" s="233"/>
      <c r="B49" s="234"/>
      <c r="C49" s="234"/>
      <c r="D49" s="234"/>
      <c r="E49" s="234"/>
      <c r="F49" s="234"/>
      <c r="G49" s="234"/>
      <c r="H49" s="235"/>
    </row>
    <row r="50" spans="1:8" ht="15" thickBot="1" x14ac:dyDescent="0.35">
      <c r="A50" s="236"/>
      <c r="B50" s="237"/>
      <c r="C50" s="237"/>
      <c r="D50" s="237"/>
      <c r="E50" s="237"/>
      <c r="F50" s="237"/>
      <c r="G50" s="237"/>
      <c r="H50" s="238"/>
    </row>
    <row r="51" spans="1:8" x14ac:dyDescent="0.3">
      <c r="A51" s="71" t="s">
        <v>42</v>
      </c>
      <c r="B51" s="239"/>
      <c r="C51" s="240"/>
      <c r="D51" s="243" t="s">
        <v>43</v>
      </c>
      <c r="E51" s="244"/>
      <c r="F51" s="244"/>
      <c r="G51" s="245"/>
      <c r="H51" s="1">
        <f>SUM(H5:H48)</f>
        <v>0</v>
      </c>
    </row>
    <row r="52" spans="1:8" x14ac:dyDescent="0.3">
      <c r="A52" s="72" t="s">
        <v>44</v>
      </c>
      <c r="B52" s="239"/>
      <c r="C52" s="240"/>
      <c r="D52" s="246" t="s">
        <v>45</v>
      </c>
      <c r="E52" s="247"/>
      <c r="F52" s="247"/>
      <c r="G52" s="248"/>
      <c r="H52" s="4">
        <v>0</v>
      </c>
    </row>
    <row r="53" spans="1:8" x14ac:dyDescent="0.3">
      <c r="A53" s="73"/>
      <c r="B53" s="239"/>
      <c r="C53" s="240"/>
      <c r="D53" s="246" t="s">
        <v>46</v>
      </c>
      <c r="E53" s="247"/>
      <c r="F53" s="247"/>
      <c r="G53" s="248"/>
      <c r="H53" s="2">
        <f>H51*H52</f>
        <v>0</v>
      </c>
    </row>
    <row r="54" spans="1:8" ht="15" thickBot="1" x14ac:dyDescent="0.35">
      <c r="A54" s="74"/>
      <c r="B54" s="241"/>
      <c r="C54" s="242"/>
      <c r="D54" s="249" t="s">
        <v>47</v>
      </c>
      <c r="E54" s="250"/>
      <c r="F54" s="250"/>
      <c r="G54" s="251"/>
      <c r="H54" s="3">
        <f>H51+H53</f>
        <v>0</v>
      </c>
    </row>
    <row r="55" spans="1:8" x14ac:dyDescent="0.3">
      <c r="C55" s="13"/>
      <c r="D55"/>
      <c r="E55"/>
      <c r="F55" s="5"/>
      <c r="G55"/>
    </row>
    <row r="56" spans="1:8" x14ac:dyDescent="0.3">
      <c r="D56"/>
      <c r="E56"/>
      <c r="F56" s="5"/>
      <c r="G56"/>
    </row>
    <row r="57" spans="1:8" x14ac:dyDescent="0.3">
      <c r="D57"/>
      <c r="E57"/>
      <c r="F57" s="5"/>
      <c r="G57"/>
    </row>
  </sheetData>
  <protectedRanges>
    <protectedRange sqref="G5:G48" name="Oblast3"/>
    <protectedRange sqref="C5:D29 D30:D48" name="Oblast1"/>
    <protectedRange sqref="H52" name="Oblast4"/>
  </protectedRanges>
  <mergeCells count="7">
    <mergeCell ref="A1:H3"/>
    <mergeCell ref="A49:H50"/>
    <mergeCell ref="B51:C54"/>
    <mergeCell ref="D54:G54"/>
    <mergeCell ref="D51:G51"/>
    <mergeCell ref="D52:G52"/>
    <mergeCell ref="D53:G53"/>
  </mergeCells>
  <phoneticPr fontId="7" type="noConversion"/>
  <printOptions horizontalCentered="1"/>
  <pageMargins left="0.39370078740157483" right="0.39370078740157483" top="0.51181102362204722" bottom="0.51181102362204722" header="0.31496062992125984" footer="0.31496062992125984"/>
  <pageSetup paperSize="9" scale="71" fitToHeight="4" orientation="landscape" r:id="rId1"/>
  <headerFooter>
    <oddFooter>&amp;R&amp;P /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41902-1F76-4465-A602-E5D4CC134189}">
  <sheetPr>
    <pageSetUpPr fitToPage="1"/>
  </sheetPr>
  <dimension ref="A1:M45"/>
  <sheetViews>
    <sheetView topLeftCell="A5" zoomScale="85" zoomScaleNormal="85" workbookViewId="0">
      <selection activeCell="L5" sqref="L5"/>
    </sheetView>
  </sheetViews>
  <sheetFormatPr defaultColWidth="11.44140625" defaultRowHeight="14.4" x14ac:dyDescent="0.3"/>
  <cols>
    <col min="1" max="1" width="42.44140625" style="14" bestFit="1" customWidth="1"/>
    <col min="2" max="2" width="46.6640625" style="14" customWidth="1"/>
    <col min="3" max="3" width="64.44140625" style="12" customWidth="1"/>
    <col min="4" max="4" width="14.109375" style="6" bestFit="1" customWidth="1"/>
    <col min="5" max="5" width="14.109375" style="6" customWidth="1"/>
    <col min="6" max="6" width="10.6640625" style="6" customWidth="1"/>
    <col min="7" max="7" width="17.6640625" style="6" customWidth="1"/>
    <col min="8" max="8" width="15.44140625" style="9" customWidth="1"/>
    <col min="9" max="9" width="18.88671875" customWidth="1"/>
    <col min="10" max="10" width="17.44140625" customWidth="1"/>
    <col min="11" max="11" width="15.88671875" customWidth="1"/>
    <col min="12" max="12" width="18.6640625" customWidth="1"/>
    <col min="13" max="13" width="14.33203125" bestFit="1" customWidth="1"/>
  </cols>
  <sheetData>
    <row r="1" spans="1:12" ht="21" customHeight="1" x14ac:dyDescent="0.3">
      <c r="A1" s="224" t="s">
        <v>0</v>
      </c>
      <c r="B1" s="225"/>
      <c r="C1" s="225"/>
      <c r="D1" s="225"/>
      <c r="E1" s="225"/>
      <c r="F1" s="225"/>
      <c r="G1" s="225"/>
      <c r="H1" s="225"/>
      <c r="I1" s="226"/>
    </row>
    <row r="2" spans="1:12" ht="21" customHeight="1" x14ac:dyDescent="0.3">
      <c r="A2" s="227"/>
      <c r="B2" s="228"/>
      <c r="C2" s="228"/>
      <c r="D2" s="228"/>
      <c r="E2" s="228"/>
      <c r="F2" s="228"/>
      <c r="G2" s="228"/>
      <c r="H2" s="228"/>
      <c r="I2" s="229"/>
    </row>
    <row r="3" spans="1:12" ht="15" thickBot="1" x14ac:dyDescent="0.35">
      <c r="A3" s="230"/>
      <c r="B3" s="231"/>
      <c r="C3" s="231"/>
      <c r="D3" s="231"/>
      <c r="E3" s="231"/>
      <c r="F3" s="231"/>
      <c r="G3" s="231"/>
      <c r="H3" s="231"/>
      <c r="I3" s="232"/>
    </row>
    <row r="4" spans="1:12" s="6" customFormat="1" ht="57.6" x14ac:dyDescent="0.3">
      <c r="A4" s="16" t="s">
        <v>1</v>
      </c>
      <c r="B4" s="15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154" t="s">
        <v>51</v>
      </c>
      <c r="H4" s="10" t="s">
        <v>7</v>
      </c>
      <c r="I4" s="8" t="s">
        <v>8</v>
      </c>
      <c r="J4" s="14" t="s">
        <v>52</v>
      </c>
      <c r="K4" s="14" t="s">
        <v>53</v>
      </c>
      <c r="L4" s="155" t="s">
        <v>54</v>
      </c>
    </row>
    <row r="5" spans="1:12" x14ac:dyDescent="0.3">
      <c r="A5" s="69" t="s">
        <v>9</v>
      </c>
      <c r="B5" s="35"/>
      <c r="C5" s="36"/>
      <c r="D5" s="40"/>
      <c r="E5" s="98">
        <v>30</v>
      </c>
      <c r="F5" s="98">
        <v>60</v>
      </c>
      <c r="G5" s="98">
        <f>(E5/3)+E5</f>
        <v>40</v>
      </c>
      <c r="H5" s="99">
        <f>'Nabídková cena_Rámcová smlouva'!G5</f>
        <v>600000</v>
      </c>
      <c r="I5" s="100">
        <f t="shared" ref="I5:I36" si="0">H5*F5</f>
        <v>36000000</v>
      </c>
      <c r="J5" s="151">
        <f>E5*H5</f>
        <v>18000000</v>
      </c>
      <c r="K5" s="152">
        <f>J5/25</f>
        <v>720000</v>
      </c>
      <c r="L5" s="151">
        <f>G5*H5</f>
        <v>24000000</v>
      </c>
    </row>
    <row r="6" spans="1:12" ht="15" thickBot="1" x14ac:dyDescent="0.35">
      <c r="A6" s="20"/>
      <c r="B6" s="17" t="s">
        <v>10</v>
      </c>
      <c r="C6" s="55"/>
      <c r="D6" s="52"/>
      <c r="E6" s="101">
        <v>30</v>
      </c>
      <c r="F6" s="101">
        <v>60</v>
      </c>
      <c r="G6" s="98">
        <f>(E6/3)+E6</f>
        <v>40</v>
      </c>
      <c r="H6" s="102"/>
      <c r="I6" s="100">
        <f t="shared" si="0"/>
        <v>0</v>
      </c>
      <c r="J6" s="151"/>
      <c r="K6" s="152">
        <f t="shared" ref="K6:K36" si="1">J6/25</f>
        <v>0</v>
      </c>
      <c r="L6" s="151">
        <f t="shared" ref="L6:L36" si="2">G6*H6</f>
        <v>0</v>
      </c>
    </row>
    <row r="7" spans="1:12" x14ac:dyDescent="0.3">
      <c r="A7" s="20" t="s">
        <v>11</v>
      </c>
      <c r="B7" s="22"/>
      <c r="C7" s="33"/>
      <c r="D7" s="42"/>
      <c r="E7" s="104">
        <v>2</v>
      </c>
      <c r="F7" s="104">
        <v>10</v>
      </c>
      <c r="G7" s="98">
        <v>3</v>
      </c>
      <c r="H7" s="105">
        <f>'Nabídková cena_Rámcová smlouva'!G8</f>
        <v>300000</v>
      </c>
      <c r="I7" s="106">
        <f t="shared" si="0"/>
        <v>3000000</v>
      </c>
      <c r="J7" s="151">
        <f>E7*H7</f>
        <v>600000</v>
      </c>
      <c r="K7" s="152">
        <f t="shared" si="1"/>
        <v>24000</v>
      </c>
      <c r="L7" s="151">
        <f t="shared" si="2"/>
        <v>900000</v>
      </c>
    </row>
    <row r="8" spans="1:12" x14ac:dyDescent="0.3">
      <c r="A8" s="20"/>
      <c r="B8" s="17" t="s">
        <v>10</v>
      </c>
      <c r="C8" s="55"/>
      <c r="D8" s="52"/>
      <c r="E8" s="101">
        <v>2</v>
      </c>
      <c r="F8" s="101">
        <v>10</v>
      </c>
      <c r="G8" s="98">
        <v>3</v>
      </c>
      <c r="H8" s="102"/>
      <c r="I8" s="107">
        <f t="shared" si="0"/>
        <v>0</v>
      </c>
      <c r="J8" s="151"/>
      <c r="K8" s="152">
        <f t="shared" si="1"/>
        <v>0</v>
      </c>
      <c r="L8" s="151">
        <f t="shared" si="2"/>
        <v>0</v>
      </c>
    </row>
    <row r="9" spans="1:12" x14ac:dyDescent="0.3">
      <c r="A9" s="69" t="s">
        <v>12</v>
      </c>
      <c r="B9" s="51"/>
      <c r="C9" s="36"/>
      <c r="D9" s="40"/>
      <c r="E9" s="98">
        <v>6</v>
      </c>
      <c r="F9" s="98">
        <v>8</v>
      </c>
      <c r="G9" s="98">
        <f t="shared" ref="G9:G14" si="3">(E9/3)+E9</f>
        <v>8</v>
      </c>
      <c r="H9" s="99">
        <f>'Nabídková cena_Rámcová smlouva'!G11</f>
        <v>780000</v>
      </c>
      <c r="I9" s="100">
        <f t="shared" si="0"/>
        <v>6240000</v>
      </c>
      <c r="J9" s="151">
        <f>E9*H9</f>
        <v>4680000</v>
      </c>
      <c r="K9" s="152">
        <f t="shared" si="1"/>
        <v>187200</v>
      </c>
      <c r="L9" s="151">
        <f t="shared" si="2"/>
        <v>6240000</v>
      </c>
    </row>
    <row r="10" spans="1:12" ht="15" thickBot="1" x14ac:dyDescent="0.35">
      <c r="A10" s="20"/>
      <c r="B10" s="17" t="s">
        <v>10</v>
      </c>
      <c r="C10" s="55"/>
      <c r="D10" s="52"/>
      <c r="E10" s="101">
        <v>6</v>
      </c>
      <c r="F10" s="98">
        <v>8</v>
      </c>
      <c r="G10" s="98">
        <f t="shared" si="3"/>
        <v>8</v>
      </c>
      <c r="H10" s="102"/>
      <c r="I10" s="107">
        <f t="shared" si="0"/>
        <v>0</v>
      </c>
      <c r="J10" s="151"/>
      <c r="K10" s="152">
        <f t="shared" si="1"/>
        <v>0</v>
      </c>
      <c r="L10" s="151">
        <f t="shared" si="2"/>
        <v>0</v>
      </c>
    </row>
    <row r="11" spans="1:12" x14ac:dyDescent="0.3">
      <c r="A11" s="69" t="s">
        <v>13</v>
      </c>
      <c r="B11" s="22"/>
      <c r="C11" s="33"/>
      <c r="D11" s="42"/>
      <c r="E11" s="104">
        <v>30</v>
      </c>
      <c r="F11" s="104">
        <v>60</v>
      </c>
      <c r="G11" s="98">
        <v>45</v>
      </c>
      <c r="H11" s="105">
        <f>'Nabídková cena_Rámcová smlouva'!G14</f>
        <v>320000</v>
      </c>
      <c r="I11" s="106">
        <f t="shared" si="0"/>
        <v>19200000</v>
      </c>
      <c r="J11" s="151">
        <f>E11*H11</f>
        <v>9600000</v>
      </c>
      <c r="K11" s="152">
        <f t="shared" si="1"/>
        <v>384000</v>
      </c>
      <c r="L11" s="151">
        <f t="shared" si="2"/>
        <v>14400000</v>
      </c>
    </row>
    <row r="12" spans="1:12" ht="15" thickBot="1" x14ac:dyDescent="0.35">
      <c r="A12" s="87"/>
      <c r="B12" s="88"/>
      <c r="C12" s="89"/>
      <c r="D12" s="90"/>
      <c r="E12" s="108"/>
      <c r="F12" s="108"/>
      <c r="G12" s="98">
        <f t="shared" si="3"/>
        <v>0</v>
      </c>
      <c r="H12" s="109"/>
      <c r="I12" s="110">
        <f t="shared" si="0"/>
        <v>0</v>
      </c>
      <c r="J12" s="151"/>
      <c r="K12" s="152">
        <f t="shared" si="1"/>
        <v>0</v>
      </c>
      <c r="L12" s="151">
        <f t="shared" si="2"/>
        <v>0</v>
      </c>
    </row>
    <row r="13" spans="1:12" x14ac:dyDescent="0.3">
      <c r="A13" s="69" t="s">
        <v>14</v>
      </c>
      <c r="B13" s="22"/>
      <c r="C13" s="33"/>
      <c r="D13" s="42"/>
      <c r="E13" s="104">
        <v>0</v>
      </c>
      <c r="F13" s="104">
        <v>2</v>
      </c>
      <c r="G13" s="98">
        <v>2</v>
      </c>
      <c r="H13" s="105">
        <f>'Nabídková cena_Rámcová smlouva'!G16</f>
        <v>1000000</v>
      </c>
      <c r="I13" s="106">
        <f t="shared" si="0"/>
        <v>2000000</v>
      </c>
      <c r="J13" s="151">
        <f>E13*H13</f>
        <v>0</v>
      </c>
      <c r="K13" s="152">
        <f t="shared" si="1"/>
        <v>0</v>
      </c>
      <c r="L13" s="151">
        <f t="shared" si="2"/>
        <v>2000000</v>
      </c>
    </row>
    <row r="14" spans="1:12" ht="15" thickBot="1" x14ac:dyDescent="0.35">
      <c r="A14" s="87"/>
      <c r="B14" s="88"/>
      <c r="C14" s="89"/>
      <c r="D14" s="90"/>
      <c r="E14" s="108"/>
      <c r="F14" s="108"/>
      <c r="G14" s="98">
        <f t="shared" si="3"/>
        <v>0</v>
      </c>
      <c r="H14" s="109"/>
      <c r="I14" s="110">
        <f t="shared" si="0"/>
        <v>0</v>
      </c>
      <c r="J14" s="151"/>
      <c r="K14" s="152">
        <f t="shared" si="1"/>
        <v>0</v>
      </c>
      <c r="L14" s="151">
        <f t="shared" si="2"/>
        <v>0</v>
      </c>
    </row>
    <row r="15" spans="1:12" ht="15" thickBot="1" x14ac:dyDescent="0.35">
      <c r="A15" s="20" t="s">
        <v>15</v>
      </c>
      <c r="B15" s="17" t="s">
        <v>10</v>
      </c>
      <c r="C15" s="33"/>
      <c r="D15" s="42"/>
      <c r="E15" s="104">
        <v>2</v>
      </c>
      <c r="F15" s="104">
        <v>4</v>
      </c>
      <c r="G15" s="98">
        <v>3</v>
      </c>
      <c r="H15" s="105">
        <f>'Nabídková cena_Rámcová smlouva'!G18</f>
        <v>4000000</v>
      </c>
      <c r="I15" s="106">
        <f t="shared" si="0"/>
        <v>16000000</v>
      </c>
      <c r="J15" s="151">
        <f>E15*H15</f>
        <v>8000000</v>
      </c>
      <c r="K15" s="152">
        <f t="shared" si="1"/>
        <v>320000</v>
      </c>
      <c r="L15" s="151">
        <f t="shared" si="2"/>
        <v>12000000</v>
      </c>
    </row>
    <row r="16" spans="1:12" ht="15" thickBot="1" x14ac:dyDescent="0.35">
      <c r="A16" s="20" t="s">
        <v>16</v>
      </c>
      <c r="B16" s="17" t="s">
        <v>10</v>
      </c>
      <c r="C16" s="33"/>
      <c r="D16" s="42"/>
      <c r="E16" s="104">
        <v>4</v>
      </c>
      <c r="F16" s="104">
        <v>8</v>
      </c>
      <c r="G16" s="98">
        <v>6</v>
      </c>
      <c r="H16" s="105">
        <f>'Nabídková cena_Rámcová smlouva'!G21</f>
        <v>10000000</v>
      </c>
      <c r="I16" s="106">
        <f t="shared" si="0"/>
        <v>80000000</v>
      </c>
      <c r="J16" s="151">
        <f t="shared" ref="J16:J35" si="4">E16*H16</f>
        <v>40000000</v>
      </c>
      <c r="K16" s="152">
        <f t="shared" si="1"/>
        <v>1600000</v>
      </c>
      <c r="L16" s="151">
        <f t="shared" si="2"/>
        <v>60000000</v>
      </c>
    </row>
    <row r="17" spans="1:12" ht="15" thickBot="1" x14ac:dyDescent="0.35">
      <c r="A17" s="18" t="s">
        <v>17</v>
      </c>
      <c r="B17" s="17" t="s">
        <v>10</v>
      </c>
      <c r="C17" s="33"/>
      <c r="D17" s="42"/>
      <c r="E17" s="104">
        <v>2</v>
      </c>
      <c r="F17" s="104">
        <v>5</v>
      </c>
      <c r="G17" s="98">
        <v>3</v>
      </c>
      <c r="H17" s="105">
        <f>'Nabídková cena_Rámcová smlouva'!G24</f>
        <v>3500000</v>
      </c>
      <c r="I17" s="106">
        <f t="shared" si="0"/>
        <v>17500000</v>
      </c>
      <c r="J17" s="151">
        <f t="shared" si="4"/>
        <v>7000000</v>
      </c>
      <c r="K17" s="152">
        <f t="shared" si="1"/>
        <v>280000</v>
      </c>
      <c r="L17" s="151">
        <f t="shared" si="2"/>
        <v>10500000</v>
      </c>
    </row>
    <row r="18" spans="1:12" ht="27" thickBot="1" x14ac:dyDescent="0.35">
      <c r="A18" s="18" t="s">
        <v>18</v>
      </c>
      <c r="B18" s="111" t="s">
        <v>19</v>
      </c>
      <c r="C18" s="112" t="s">
        <v>20</v>
      </c>
      <c r="D18" s="43"/>
      <c r="E18" s="104">
        <v>5</v>
      </c>
      <c r="F18" s="104">
        <v>50</v>
      </c>
      <c r="G18" s="98">
        <v>15</v>
      </c>
      <c r="H18" s="105">
        <v>15000</v>
      </c>
      <c r="I18" s="106">
        <f t="shared" si="0"/>
        <v>750000</v>
      </c>
      <c r="J18" s="151">
        <f t="shared" si="4"/>
        <v>75000</v>
      </c>
      <c r="K18" s="152">
        <f t="shared" si="1"/>
        <v>3000</v>
      </c>
      <c r="L18" s="151">
        <f t="shared" si="2"/>
        <v>225000</v>
      </c>
    </row>
    <row r="19" spans="1:12" ht="27" thickBot="1" x14ac:dyDescent="0.35">
      <c r="A19" s="20"/>
      <c r="B19" s="113" t="s">
        <v>19</v>
      </c>
      <c r="C19" s="114" t="s">
        <v>21</v>
      </c>
      <c r="D19" s="44"/>
      <c r="E19" s="115">
        <v>5</v>
      </c>
      <c r="F19" s="115">
        <v>50</v>
      </c>
      <c r="G19" s="98">
        <v>15</v>
      </c>
      <c r="H19" s="105">
        <v>15000</v>
      </c>
      <c r="I19" s="117">
        <f t="shared" si="0"/>
        <v>750000</v>
      </c>
      <c r="J19" s="151">
        <f t="shared" si="4"/>
        <v>75000</v>
      </c>
      <c r="K19" s="152">
        <f t="shared" si="1"/>
        <v>3000</v>
      </c>
      <c r="L19" s="151">
        <f t="shared" si="2"/>
        <v>225000</v>
      </c>
    </row>
    <row r="20" spans="1:12" ht="27" thickBot="1" x14ac:dyDescent="0.35">
      <c r="A20" s="20"/>
      <c r="B20" s="113" t="s">
        <v>19</v>
      </c>
      <c r="C20" s="114" t="s">
        <v>22</v>
      </c>
      <c r="D20" s="44"/>
      <c r="E20" s="115">
        <v>4</v>
      </c>
      <c r="F20" s="115">
        <v>40</v>
      </c>
      <c r="G20" s="98">
        <v>15</v>
      </c>
      <c r="H20" s="105">
        <v>15000</v>
      </c>
      <c r="I20" s="117">
        <f t="shared" si="0"/>
        <v>600000</v>
      </c>
      <c r="J20" s="151">
        <f t="shared" si="4"/>
        <v>60000</v>
      </c>
      <c r="K20" s="152">
        <f t="shared" si="1"/>
        <v>2400</v>
      </c>
      <c r="L20" s="151">
        <f t="shared" si="2"/>
        <v>225000</v>
      </c>
    </row>
    <row r="21" spans="1:12" ht="27" thickBot="1" x14ac:dyDescent="0.35">
      <c r="A21" s="20"/>
      <c r="B21" s="113" t="s">
        <v>23</v>
      </c>
      <c r="C21" s="114" t="s">
        <v>24</v>
      </c>
      <c r="D21" s="44"/>
      <c r="E21" s="115">
        <v>5</v>
      </c>
      <c r="F21" s="115">
        <v>50</v>
      </c>
      <c r="G21" s="98">
        <v>15</v>
      </c>
      <c r="H21" s="105">
        <v>15000</v>
      </c>
      <c r="I21" s="117">
        <f t="shared" si="0"/>
        <v>750000</v>
      </c>
      <c r="J21" s="151">
        <f t="shared" si="4"/>
        <v>75000</v>
      </c>
      <c r="K21" s="152">
        <f t="shared" si="1"/>
        <v>3000</v>
      </c>
      <c r="L21" s="151">
        <f t="shared" si="2"/>
        <v>225000</v>
      </c>
    </row>
    <row r="22" spans="1:12" x14ac:dyDescent="0.3">
      <c r="A22" s="20"/>
      <c r="B22" s="113" t="s">
        <v>25</v>
      </c>
      <c r="C22" s="114" t="s">
        <v>26</v>
      </c>
      <c r="D22" s="44"/>
      <c r="E22" s="115">
        <v>5</v>
      </c>
      <c r="F22" s="115">
        <v>50</v>
      </c>
      <c r="G22" s="98">
        <v>15</v>
      </c>
      <c r="H22" s="105">
        <v>15000</v>
      </c>
      <c r="I22" s="117">
        <f t="shared" si="0"/>
        <v>750000</v>
      </c>
      <c r="J22" s="151">
        <f t="shared" si="4"/>
        <v>75000</v>
      </c>
      <c r="K22" s="152">
        <f t="shared" si="1"/>
        <v>3000</v>
      </c>
      <c r="L22" s="151">
        <f t="shared" si="2"/>
        <v>225000</v>
      </c>
    </row>
    <row r="23" spans="1:12" ht="15" thickBot="1" x14ac:dyDescent="0.35">
      <c r="A23" s="19"/>
      <c r="B23" s="118" t="s">
        <v>27</v>
      </c>
      <c r="C23" s="119"/>
      <c r="D23" s="67"/>
      <c r="E23" s="120">
        <v>0</v>
      </c>
      <c r="F23" s="120">
        <v>50</v>
      </c>
      <c r="G23" s="98">
        <v>15</v>
      </c>
      <c r="H23" s="121">
        <v>6000</v>
      </c>
      <c r="I23" s="122">
        <f t="shared" si="0"/>
        <v>300000</v>
      </c>
      <c r="J23" s="151">
        <f t="shared" si="4"/>
        <v>0</v>
      </c>
      <c r="K23" s="152">
        <f t="shared" si="1"/>
        <v>0</v>
      </c>
      <c r="L23" s="151">
        <f t="shared" si="2"/>
        <v>90000</v>
      </c>
    </row>
    <row r="24" spans="1:12" x14ac:dyDescent="0.3">
      <c r="A24" s="20" t="s">
        <v>28</v>
      </c>
      <c r="B24" s="51" t="s">
        <v>29</v>
      </c>
      <c r="C24" s="61"/>
      <c r="D24" s="54"/>
      <c r="E24" s="123">
        <v>0</v>
      </c>
      <c r="F24" s="123">
        <v>100</v>
      </c>
      <c r="G24" s="98">
        <f>F24</f>
        <v>100</v>
      </c>
      <c r="H24" s="24">
        <v>2000</v>
      </c>
      <c r="I24" s="125">
        <f t="shared" si="0"/>
        <v>200000</v>
      </c>
      <c r="J24" s="151">
        <f t="shared" si="4"/>
        <v>0</v>
      </c>
      <c r="K24" s="152">
        <f t="shared" si="1"/>
        <v>0</v>
      </c>
      <c r="L24" s="151">
        <f t="shared" si="2"/>
        <v>200000</v>
      </c>
    </row>
    <row r="25" spans="1:12" ht="22.5" customHeight="1" x14ac:dyDescent="0.3">
      <c r="A25" s="20"/>
      <c r="B25" s="51" t="s">
        <v>30</v>
      </c>
      <c r="C25" s="114"/>
      <c r="D25" s="53"/>
      <c r="E25" s="115">
        <v>0</v>
      </c>
      <c r="F25" s="115">
        <v>100</v>
      </c>
      <c r="G25" s="98">
        <f t="shared" ref="G25:G35" si="5">F25</f>
        <v>100</v>
      </c>
      <c r="H25" s="28">
        <v>2000</v>
      </c>
      <c r="I25" s="117">
        <f t="shared" si="0"/>
        <v>200000</v>
      </c>
      <c r="J25" s="151">
        <f t="shared" si="4"/>
        <v>0</v>
      </c>
      <c r="K25" s="152">
        <f t="shared" si="1"/>
        <v>0</v>
      </c>
      <c r="L25" s="151">
        <f t="shared" si="2"/>
        <v>200000</v>
      </c>
    </row>
    <row r="26" spans="1:12" x14ac:dyDescent="0.3">
      <c r="A26" s="20"/>
      <c r="B26" s="26" t="s">
        <v>31</v>
      </c>
      <c r="C26" s="114"/>
      <c r="D26" s="53"/>
      <c r="E26" s="115">
        <v>0</v>
      </c>
      <c r="F26" s="115">
        <v>50</v>
      </c>
      <c r="G26" s="98">
        <f t="shared" si="5"/>
        <v>50</v>
      </c>
      <c r="H26" s="28">
        <v>7000</v>
      </c>
      <c r="I26" s="117">
        <f t="shared" si="0"/>
        <v>350000</v>
      </c>
      <c r="J26" s="151">
        <f t="shared" si="4"/>
        <v>0</v>
      </c>
      <c r="K26" s="152">
        <f t="shared" si="1"/>
        <v>0</v>
      </c>
      <c r="L26" s="151">
        <f t="shared" si="2"/>
        <v>350000</v>
      </c>
    </row>
    <row r="27" spans="1:12" x14ac:dyDescent="0.3">
      <c r="A27" s="20"/>
      <c r="B27" s="26" t="s">
        <v>32</v>
      </c>
      <c r="C27" s="114"/>
      <c r="D27" s="53"/>
      <c r="E27" s="115">
        <v>0</v>
      </c>
      <c r="F27" s="115">
        <v>20</v>
      </c>
      <c r="G27" s="98">
        <f t="shared" si="5"/>
        <v>20</v>
      </c>
      <c r="H27" s="28">
        <v>14000</v>
      </c>
      <c r="I27" s="117">
        <f t="shared" si="0"/>
        <v>280000</v>
      </c>
      <c r="J27" s="151">
        <f t="shared" si="4"/>
        <v>0</v>
      </c>
      <c r="K27" s="152">
        <f t="shared" si="1"/>
        <v>0</v>
      </c>
      <c r="L27" s="151">
        <f t="shared" si="2"/>
        <v>280000</v>
      </c>
    </row>
    <row r="28" spans="1:12" x14ac:dyDescent="0.3">
      <c r="A28" s="20"/>
      <c r="B28" s="26" t="s">
        <v>33</v>
      </c>
      <c r="C28" s="114"/>
      <c r="D28" s="53"/>
      <c r="E28" s="115">
        <v>0</v>
      </c>
      <c r="F28" s="115">
        <v>64</v>
      </c>
      <c r="G28" s="98">
        <f t="shared" si="5"/>
        <v>64</v>
      </c>
      <c r="H28" s="28">
        <v>36000</v>
      </c>
      <c r="I28" s="117">
        <f t="shared" si="0"/>
        <v>2304000</v>
      </c>
      <c r="J28" s="151">
        <f t="shared" si="4"/>
        <v>0</v>
      </c>
      <c r="K28" s="152">
        <f t="shared" si="1"/>
        <v>0</v>
      </c>
      <c r="L28" s="151">
        <f t="shared" si="2"/>
        <v>2304000</v>
      </c>
    </row>
    <row r="29" spans="1:12" x14ac:dyDescent="0.3">
      <c r="A29" s="20"/>
      <c r="B29" s="26" t="s">
        <v>34</v>
      </c>
      <c r="C29" s="114"/>
      <c r="D29" s="53"/>
      <c r="E29" s="115">
        <v>0</v>
      </c>
      <c r="F29" s="115">
        <v>100</v>
      </c>
      <c r="G29" s="98">
        <f t="shared" si="5"/>
        <v>100</v>
      </c>
      <c r="H29" s="28">
        <v>200</v>
      </c>
      <c r="I29" s="117">
        <f t="shared" si="0"/>
        <v>20000</v>
      </c>
      <c r="J29" s="151">
        <f t="shared" si="4"/>
        <v>0</v>
      </c>
      <c r="K29" s="152">
        <f t="shared" si="1"/>
        <v>0</v>
      </c>
      <c r="L29" s="151">
        <f t="shared" si="2"/>
        <v>20000</v>
      </c>
    </row>
    <row r="30" spans="1:12" x14ac:dyDescent="0.3">
      <c r="A30" s="20"/>
      <c r="B30" s="26" t="s">
        <v>35</v>
      </c>
      <c r="C30" s="114"/>
      <c r="D30" s="53"/>
      <c r="E30" s="115">
        <v>0</v>
      </c>
      <c r="F30" s="115">
        <v>40</v>
      </c>
      <c r="G30" s="98">
        <f t="shared" si="5"/>
        <v>40</v>
      </c>
      <c r="H30" s="28">
        <v>200</v>
      </c>
      <c r="I30" s="117">
        <f t="shared" si="0"/>
        <v>8000</v>
      </c>
      <c r="J30" s="151">
        <f t="shared" si="4"/>
        <v>0</v>
      </c>
      <c r="K30" s="152">
        <f t="shared" si="1"/>
        <v>0</v>
      </c>
      <c r="L30" s="151">
        <f t="shared" si="2"/>
        <v>8000</v>
      </c>
    </row>
    <row r="31" spans="1:12" ht="15" thickBot="1" x14ac:dyDescent="0.35">
      <c r="A31" s="19"/>
      <c r="B31" s="21" t="s">
        <v>36</v>
      </c>
      <c r="C31" s="126"/>
      <c r="D31" s="41"/>
      <c r="E31" s="103">
        <v>0</v>
      </c>
      <c r="F31" s="103">
        <v>40</v>
      </c>
      <c r="G31" s="98">
        <f t="shared" si="5"/>
        <v>40</v>
      </c>
      <c r="H31" s="31">
        <v>200</v>
      </c>
      <c r="I31" s="122">
        <f t="shared" si="0"/>
        <v>8000</v>
      </c>
      <c r="J31" s="151">
        <f t="shared" si="4"/>
        <v>0</v>
      </c>
      <c r="K31" s="152">
        <f t="shared" si="1"/>
        <v>0</v>
      </c>
      <c r="L31" s="151">
        <f t="shared" si="2"/>
        <v>8000</v>
      </c>
    </row>
    <row r="32" spans="1:12" x14ac:dyDescent="0.3">
      <c r="A32" s="20" t="s">
        <v>37</v>
      </c>
      <c r="B32" s="22" t="s">
        <v>38</v>
      </c>
      <c r="C32" s="127"/>
      <c r="D32" s="54"/>
      <c r="E32" s="123">
        <v>0</v>
      </c>
      <c r="F32" s="123">
        <v>32</v>
      </c>
      <c r="G32" s="98">
        <f t="shared" si="5"/>
        <v>32</v>
      </c>
      <c r="H32" s="49">
        <v>7000</v>
      </c>
      <c r="I32" s="117">
        <f t="shared" si="0"/>
        <v>224000</v>
      </c>
      <c r="J32" s="151">
        <f t="shared" si="4"/>
        <v>0</v>
      </c>
      <c r="K32" s="152">
        <f t="shared" si="1"/>
        <v>0</v>
      </c>
      <c r="L32" s="151">
        <f t="shared" si="2"/>
        <v>224000</v>
      </c>
    </row>
    <row r="33" spans="1:13" x14ac:dyDescent="0.3">
      <c r="A33" s="20"/>
      <c r="B33" s="26" t="s">
        <v>39</v>
      </c>
      <c r="C33" s="114"/>
      <c r="D33" s="53"/>
      <c r="E33" s="115">
        <v>0</v>
      </c>
      <c r="F33" s="115">
        <v>12</v>
      </c>
      <c r="G33" s="98">
        <f t="shared" si="5"/>
        <v>12</v>
      </c>
      <c r="H33" s="49">
        <v>15000</v>
      </c>
      <c r="I33" s="117">
        <f t="shared" si="0"/>
        <v>180000</v>
      </c>
      <c r="J33" s="151">
        <f t="shared" si="4"/>
        <v>0</v>
      </c>
      <c r="K33" s="152">
        <f t="shared" si="1"/>
        <v>0</v>
      </c>
      <c r="L33" s="151">
        <f t="shared" si="2"/>
        <v>180000</v>
      </c>
    </row>
    <row r="34" spans="1:13" ht="15" thickBot="1" x14ac:dyDescent="0.35">
      <c r="A34" s="20"/>
      <c r="B34" s="75" t="s">
        <v>40</v>
      </c>
      <c r="C34" s="128"/>
      <c r="D34" s="77"/>
      <c r="E34" s="129">
        <v>0</v>
      </c>
      <c r="F34" s="129">
        <v>100</v>
      </c>
      <c r="G34" s="98">
        <f t="shared" si="5"/>
        <v>100</v>
      </c>
      <c r="H34" s="31">
        <v>1000</v>
      </c>
      <c r="I34" s="131">
        <f t="shared" si="0"/>
        <v>100000</v>
      </c>
      <c r="J34" s="151">
        <f t="shared" si="4"/>
        <v>0</v>
      </c>
      <c r="K34" s="152">
        <f t="shared" si="1"/>
        <v>0</v>
      </c>
      <c r="L34" s="151">
        <f t="shared" si="2"/>
        <v>100000</v>
      </c>
    </row>
    <row r="35" spans="1:13" x14ac:dyDescent="0.3">
      <c r="A35" s="18" t="s">
        <v>41</v>
      </c>
      <c r="B35" s="81" t="s">
        <v>38</v>
      </c>
      <c r="C35" s="132"/>
      <c r="D35" s="83"/>
      <c r="E35" s="133">
        <v>0</v>
      </c>
      <c r="F35" s="133">
        <v>12</v>
      </c>
      <c r="G35" s="98">
        <f t="shared" si="5"/>
        <v>12</v>
      </c>
      <c r="H35" s="96">
        <v>7000</v>
      </c>
      <c r="I35" s="135">
        <f t="shared" si="0"/>
        <v>84000</v>
      </c>
      <c r="J35" s="151">
        <f t="shared" si="4"/>
        <v>0</v>
      </c>
      <c r="K35" s="152">
        <f t="shared" si="1"/>
        <v>0</v>
      </c>
      <c r="L35" s="151">
        <f t="shared" si="2"/>
        <v>84000</v>
      </c>
    </row>
    <row r="36" spans="1:13" ht="15" thickBot="1" x14ac:dyDescent="0.35">
      <c r="A36" s="87"/>
      <c r="B36" s="94"/>
      <c r="C36" s="136"/>
      <c r="D36" s="90"/>
      <c r="E36" s="108"/>
      <c r="F36" s="108"/>
      <c r="G36" s="108"/>
      <c r="H36" s="109"/>
      <c r="I36" s="110">
        <f t="shared" si="0"/>
        <v>0</v>
      </c>
      <c r="K36" s="152">
        <f t="shared" si="1"/>
        <v>0</v>
      </c>
      <c r="L36">
        <f t="shared" si="2"/>
        <v>0</v>
      </c>
    </row>
    <row r="37" spans="1:13" x14ac:dyDescent="0.3">
      <c r="A37" s="233"/>
      <c r="B37" s="234"/>
      <c r="C37" s="234"/>
      <c r="D37" s="234"/>
      <c r="E37" s="234"/>
      <c r="F37" s="234"/>
      <c r="G37" s="234"/>
      <c r="H37" s="234"/>
      <c r="I37" s="235"/>
    </row>
    <row r="38" spans="1:13" ht="15" thickBot="1" x14ac:dyDescent="0.35">
      <c r="A38" s="236"/>
      <c r="B38" s="237"/>
      <c r="C38" s="237"/>
      <c r="D38" s="237"/>
      <c r="E38" s="237"/>
      <c r="F38" s="237"/>
      <c r="G38" s="237"/>
      <c r="H38" s="237"/>
      <c r="I38" s="238"/>
    </row>
    <row r="39" spans="1:13" x14ac:dyDescent="0.3">
      <c r="A39" s="71" t="s">
        <v>42</v>
      </c>
      <c r="B39" s="239"/>
      <c r="C39" s="240"/>
      <c r="D39" s="243" t="s">
        <v>43</v>
      </c>
      <c r="E39" s="244"/>
      <c r="F39" s="244"/>
      <c r="G39" s="244"/>
      <c r="H39" s="245"/>
      <c r="I39" s="1">
        <f>SUM(I5:I36)</f>
        <v>187798000</v>
      </c>
      <c r="J39" s="1">
        <f>SUM(J5:J36)</f>
        <v>88240000</v>
      </c>
      <c r="K39" s="153">
        <f>SUM(K5:K36)</f>
        <v>3529600</v>
      </c>
      <c r="L39" s="1">
        <f>SUM(L5:L36)</f>
        <v>135213000</v>
      </c>
      <c r="M39" s="157">
        <f>L39/25</f>
        <v>5408520</v>
      </c>
    </row>
    <row r="40" spans="1:13" x14ac:dyDescent="0.3">
      <c r="A40" s="72" t="s">
        <v>44</v>
      </c>
      <c r="B40" s="239"/>
      <c r="C40" s="240"/>
      <c r="D40" s="246" t="s">
        <v>45</v>
      </c>
      <c r="E40" s="247"/>
      <c r="F40" s="247"/>
      <c r="G40" s="247"/>
      <c r="H40" s="248"/>
      <c r="I40" s="4">
        <v>0</v>
      </c>
      <c r="J40" s="156">
        <f>J39*0.05</f>
        <v>4412000</v>
      </c>
      <c r="K40" s="157">
        <f>J40/25</f>
        <v>176480</v>
      </c>
      <c r="L40" s="156"/>
      <c r="M40" s="156"/>
    </row>
    <row r="41" spans="1:13" x14ac:dyDescent="0.3">
      <c r="A41" s="73"/>
      <c r="B41" s="239"/>
      <c r="C41" s="240"/>
      <c r="D41" s="246" t="s">
        <v>46</v>
      </c>
      <c r="E41" s="247"/>
      <c r="F41" s="247"/>
      <c r="G41" s="247"/>
      <c r="H41" s="248"/>
      <c r="I41" s="2">
        <f>I39*I40</f>
        <v>0</v>
      </c>
    </row>
    <row r="42" spans="1:13" ht="15.75" customHeight="1" thickBot="1" x14ac:dyDescent="0.35">
      <c r="A42" s="74"/>
      <c r="B42" s="241"/>
      <c r="C42" s="242"/>
      <c r="D42" s="249" t="s">
        <v>47</v>
      </c>
      <c r="E42" s="250"/>
      <c r="F42" s="250"/>
      <c r="G42" s="250"/>
      <c r="H42" s="251"/>
      <c r="I42" s="3">
        <f>I39+I41</f>
        <v>187798000</v>
      </c>
    </row>
    <row r="43" spans="1:13" x14ac:dyDescent="0.3">
      <c r="C43" s="13"/>
      <c r="D43"/>
      <c r="E43"/>
      <c r="F43"/>
      <c r="G43"/>
      <c r="H43"/>
    </row>
    <row r="44" spans="1:13" x14ac:dyDescent="0.3">
      <c r="D44"/>
      <c r="E44"/>
      <c r="F44"/>
      <c r="G44"/>
      <c r="H44"/>
    </row>
    <row r="45" spans="1:13" x14ac:dyDescent="0.3">
      <c r="D45"/>
      <c r="E45"/>
      <c r="F45"/>
      <c r="G45"/>
      <c r="H45"/>
    </row>
  </sheetData>
  <protectedRanges>
    <protectedRange sqref="H5:H23 H36" name="Oblast3"/>
    <protectedRange sqref="D18:D36 C5:D17" name="Oblast1"/>
    <protectedRange sqref="I40" name="Oblast4"/>
    <protectedRange sqref="H24:H31" name="Oblast3_1"/>
    <protectedRange sqref="H32:H35" name="Oblast3_2"/>
  </protectedRanges>
  <mergeCells count="7">
    <mergeCell ref="A1:I3"/>
    <mergeCell ref="A37:I38"/>
    <mergeCell ref="B39:C42"/>
    <mergeCell ref="D39:H39"/>
    <mergeCell ref="D40:H40"/>
    <mergeCell ref="D41:H41"/>
    <mergeCell ref="D42:H42"/>
  </mergeCells>
  <printOptions horizontalCentered="1"/>
  <pageMargins left="0.39370078740157483" right="0.39370078740157483" top="0.51181102362204722" bottom="0.51181102362204722" header="0.31496062992125984" footer="0.31496062992125984"/>
  <pageSetup paperSize="9" scale="71" fitToHeight="4" orientation="landscape" r:id="rId1"/>
  <headerFooter>
    <oddFooter>&amp;R&amp;P /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544E9-ECC3-4387-B6EA-1F3353A549A5}">
  <sheetPr>
    <pageSetUpPr fitToPage="1"/>
  </sheetPr>
  <dimension ref="A2:J54"/>
  <sheetViews>
    <sheetView zoomScaleNormal="100" workbookViewId="0">
      <selection activeCell="G5" sqref="G5"/>
    </sheetView>
  </sheetViews>
  <sheetFormatPr defaultColWidth="11.44140625" defaultRowHeight="14.4" x14ac:dyDescent="0.3"/>
  <cols>
    <col min="1" max="1" width="42.44140625" style="14" bestFit="1" customWidth="1"/>
    <col min="2" max="2" width="32.6640625" style="14" bestFit="1" customWidth="1"/>
    <col min="3" max="3" width="64.44140625" style="12" customWidth="1"/>
    <col min="4" max="4" width="14.109375" style="6" bestFit="1" customWidth="1"/>
    <col min="5" max="5" width="14.109375" style="6" customWidth="1"/>
    <col min="6" max="6" width="10.6640625" style="11" customWidth="1"/>
    <col min="7" max="7" width="15.44140625" style="9" customWidth="1"/>
    <col min="8" max="8" width="18.88671875" customWidth="1"/>
    <col min="9" max="9" width="17.44140625" customWidth="1"/>
  </cols>
  <sheetData>
    <row r="2" spans="1:10" ht="21" x14ac:dyDescent="0.4">
      <c r="A2" s="252" t="s">
        <v>55</v>
      </c>
      <c r="B2" s="252"/>
      <c r="C2" s="252"/>
      <c r="D2" s="252"/>
      <c r="E2" s="252"/>
      <c r="F2" s="252"/>
      <c r="G2" s="252"/>
      <c r="H2" s="137"/>
    </row>
    <row r="3" spans="1:10" ht="15" thickBot="1" x14ac:dyDescent="0.35"/>
    <row r="4" spans="1:10" s="6" customFormat="1" ht="28.8" x14ac:dyDescent="0.3">
      <c r="A4" s="16" t="s">
        <v>1</v>
      </c>
      <c r="B4" s="15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10" t="s">
        <v>7</v>
      </c>
      <c r="H4" s="8" t="s">
        <v>8</v>
      </c>
    </row>
    <row r="5" spans="1:10" x14ac:dyDescent="0.3">
      <c r="A5" s="138" t="s">
        <v>9</v>
      </c>
      <c r="B5" s="35"/>
      <c r="C5" s="36"/>
      <c r="D5" s="40"/>
      <c r="E5" s="37">
        <v>30</v>
      </c>
      <c r="F5" s="37">
        <v>60</v>
      </c>
      <c r="G5" s="38">
        <v>600000</v>
      </c>
      <c r="H5" s="39">
        <f t="shared" ref="H5:H32" si="0">G5*F5</f>
        <v>36000000</v>
      </c>
      <c r="I5" t="s">
        <v>56</v>
      </c>
      <c r="J5">
        <f>E5*G5</f>
        <v>18000000</v>
      </c>
    </row>
    <row r="6" spans="1:10" x14ac:dyDescent="0.3">
      <c r="A6" s="17"/>
      <c r="B6" s="17" t="s">
        <v>57</v>
      </c>
      <c r="C6" s="55"/>
      <c r="D6" s="52"/>
      <c r="E6" s="50">
        <v>0</v>
      </c>
      <c r="F6" s="50">
        <v>60</v>
      </c>
      <c r="G6" s="59">
        <v>30000</v>
      </c>
      <c r="H6" s="60">
        <f t="shared" si="0"/>
        <v>1800000</v>
      </c>
      <c r="I6">
        <v>10</v>
      </c>
      <c r="J6">
        <f t="shared" ref="J6:J45" si="1">E6*G6</f>
        <v>0</v>
      </c>
    </row>
    <row r="7" spans="1:10" ht="15" thickBot="1" x14ac:dyDescent="0.35">
      <c r="A7" s="139"/>
      <c r="B7" s="56" t="s">
        <v>58</v>
      </c>
      <c r="C7" s="34"/>
      <c r="D7" s="41"/>
      <c r="E7" s="30">
        <v>0</v>
      </c>
      <c r="F7" s="30">
        <v>60</v>
      </c>
      <c r="G7" s="57">
        <v>90000</v>
      </c>
      <c r="H7" s="58">
        <f t="shared" si="0"/>
        <v>5400000</v>
      </c>
      <c r="I7">
        <v>90</v>
      </c>
      <c r="J7">
        <f t="shared" si="1"/>
        <v>0</v>
      </c>
    </row>
    <row r="8" spans="1:10" x14ac:dyDescent="0.3">
      <c r="A8" s="17" t="s">
        <v>11</v>
      </c>
      <c r="B8" s="22"/>
      <c r="C8" s="33"/>
      <c r="D8" s="42"/>
      <c r="E8" s="23">
        <v>2</v>
      </c>
      <c r="F8" s="23">
        <v>10</v>
      </c>
      <c r="G8" s="24">
        <v>300000</v>
      </c>
      <c r="H8" s="25">
        <f t="shared" si="0"/>
        <v>3000000</v>
      </c>
      <c r="J8">
        <f t="shared" si="1"/>
        <v>600000</v>
      </c>
    </row>
    <row r="9" spans="1:10" x14ac:dyDescent="0.3">
      <c r="A9" s="17"/>
      <c r="B9" s="17" t="s">
        <v>57</v>
      </c>
      <c r="C9" s="55"/>
      <c r="D9" s="52"/>
      <c r="E9" s="50">
        <v>0</v>
      </c>
      <c r="F9" s="50">
        <v>10</v>
      </c>
      <c r="G9" s="59">
        <v>15000</v>
      </c>
      <c r="H9" s="60">
        <f t="shared" si="0"/>
        <v>150000</v>
      </c>
      <c r="J9">
        <f t="shared" si="1"/>
        <v>0</v>
      </c>
    </row>
    <row r="10" spans="1:10" ht="15" thickBot="1" x14ac:dyDescent="0.35">
      <c r="A10" s="139"/>
      <c r="B10" s="56" t="s">
        <v>58</v>
      </c>
      <c r="C10" s="34"/>
      <c r="D10" s="41"/>
      <c r="E10" s="30">
        <v>0</v>
      </c>
      <c r="F10" s="30">
        <v>10</v>
      </c>
      <c r="G10" s="57">
        <v>45000</v>
      </c>
      <c r="H10" s="58">
        <f t="shared" si="0"/>
        <v>450000</v>
      </c>
      <c r="J10">
        <f t="shared" si="1"/>
        <v>0</v>
      </c>
    </row>
    <row r="11" spans="1:10" x14ac:dyDescent="0.3">
      <c r="A11" s="138" t="s">
        <v>12</v>
      </c>
      <c r="B11" s="51"/>
      <c r="C11" s="36"/>
      <c r="D11" s="40"/>
      <c r="E11" s="37">
        <v>6</v>
      </c>
      <c r="F11" s="37">
        <v>8</v>
      </c>
      <c r="G11" s="38">
        <v>780000</v>
      </c>
      <c r="H11" s="39">
        <f t="shared" si="0"/>
        <v>6240000</v>
      </c>
      <c r="J11">
        <f t="shared" si="1"/>
        <v>4680000</v>
      </c>
    </row>
    <row r="12" spans="1:10" x14ac:dyDescent="0.3">
      <c r="A12" s="17"/>
      <c r="B12" s="140" t="s">
        <v>57</v>
      </c>
      <c r="C12" s="55"/>
      <c r="D12" s="52"/>
      <c r="E12" s="50">
        <v>0</v>
      </c>
      <c r="F12" s="37">
        <v>8</v>
      </c>
      <c r="G12" s="59">
        <v>40000</v>
      </c>
      <c r="H12" s="60">
        <f t="shared" si="0"/>
        <v>320000</v>
      </c>
      <c r="J12">
        <f t="shared" si="1"/>
        <v>0</v>
      </c>
    </row>
    <row r="13" spans="1:10" ht="15" thickBot="1" x14ac:dyDescent="0.35">
      <c r="A13" s="139"/>
      <c r="B13" s="17" t="s">
        <v>58</v>
      </c>
      <c r="C13" s="34"/>
      <c r="D13" s="41"/>
      <c r="E13" s="30">
        <v>0</v>
      </c>
      <c r="F13" s="37">
        <v>8</v>
      </c>
      <c r="G13" s="57">
        <v>120000</v>
      </c>
      <c r="H13" s="58">
        <f t="shared" si="0"/>
        <v>960000</v>
      </c>
      <c r="J13">
        <f t="shared" si="1"/>
        <v>0</v>
      </c>
    </row>
    <row r="14" spans="1:10" x14ac:dyDescent="0.3">
      <c r="A14" s="138" t="s">
        <v>13</v>
      </c>
      <c r="B14" s="22"/>
      <c r="C14" s="33"/>
      <c r="D14" s="42"/>
      <c r="E14" s="23">
        <v>30</v>
      </c>
      <c r="F14" s="23">
        <v>50</v>
      </c>
      <c r="G14" s="24">
        <v>320000</v>
      </c>
      <c r="H14" s="25">
        <f t="shared" si="0"/>
        <v>16000000</v>
      </c>
      <c r="J14">
        <f t="shared" si="1"/>
        <v>9600000</v>
      </c>
    </row>
    <row r="15" spans="1:10" ht="15" thickBot="1" x14ac:dyDescent="0.35">
      <c r="A15" s="139"/>
      <c r="B15" s="141"/>
      <c r="C15" s="34"/>
      <c r="D15" s="41"/>
      <c r="E15" s="30"/>
      <c r="F15" s="30"/>
      <c r="G15" s="31">
        <v>0</v>
      </c>
      <c r="H15" s="32">
        <f t="shared" si="0"/>
        <v>0</v>
      </c>
      <c r="J15">
        <f t="shared" si="1"/>
        <v>0</v>
      </c>
    </row>
    <row r="16" spans="1:10" x14ac:dyDescent="0.3">
      <c r="A16" s="138" t="s">
        <v>14</v>
      </c>
      <c r="B16" s="22"/>
      <c r="C16" s="33"/>
      <c r="D16" s="42"/>
      <c r="E16" s="23">
        <v>0</v>
      </c>
      <c r="F16" s="23">
        <v>2</v>
      </c>
      <c r="G16" s="24">
        <v>1000000</v>
      </c>
      <c r="H16" s="25">
        <f t="shared" si="0"/>
        <v>2000000</v>
      </c>
      <c r="J16">
        <f t="shared" si="1"/>
        <v>0</v>
      </c>
    </row>
    <row r="17" spans="1:10" ht="15" thickBot="1" x14ac:dyDescent="0.35">
      <c r="A17" s="139"/>
      <c r="B17" s="141"/>
      <c r="C17" s="34"/>
      <c r="D17" s="41"/>
      <c r="E17" s="30"/>
      <c r="F17" s="30"/>
      <c r="G17" s="31">
        <v>0</v>
      </c>
      <c r="H17" s="32">
        <f t="shared" si="0"/>
        <v>0</v>
      </c>
      <c r="J17">
        <f t="shared" si="1"/>
        <v>0</v>
      </c>
    </row>
    <row r="18" spans="1:10" x14ac:dyDescent="0.3">
      <c r="A18" s="17" t="s">
        <v>15</v>
      </c>
      <c r="B18" s="22"/>
      <c r="C18" s="33"/>
      <c r="D18" s="42"/>
      <c r="E18" s="23">
        <v>2</v>
      </c>
      <c r="F18" s="23">
        <v>4</v>
      </c>
      <c r="G18" s="24">
        <v>4000000</v>
      </c>
      <c r="H18" s="25">
        <f t="shared" si="0"/>
        <v>16000000</v>
      </c>
      <c r="J18">
        <f t="shared" si="1"/>
        <v>8000000</v>
      </c>
    </row>
    <row r="19" spans="1:10" x14ac:dyDescent="0.3">
      <c r="A19" s="17"/>
      <c r="B19" s="140" t="s">
        <v>57</v>
      </c>
      <c r="C19" s="55"/>
      <c r="D19" s="52"/>
      <c r="E19" s="50">
        <v>0</v>
      </c>
      <c r="F19" s="50">
        <v>4</v>
      </c>
      <c r="G19" s="59">
        <v>150000</v>
      </c>
      <c r="H19" s="60">
        <f t="shared" si="0"/>
        <v>600000</v>
      </c>
      <c r="J19">
        <f t="shared" si="1"/>
        <v>0</v>
      </c>
    </row>
    <row r="20" spans="1:10" ht="15" thickBot="1" x14ac:dyDescent="0.35">
      <c r="A20" s="139"/>
      <c r="B20" s="17" t="s">
        <v>58</v>
      </c>
      <c r="C20" s="34"/>
      <c r="D20" s="41"/>
      <c r="E20" s="30">
        <v>0</v>
      </c>
      <c r="F20" s="30">
        <v>4</v>
      </c>
      <c r="G20" s="57">
        <v>700000</v>
      </c>
      <c r="H20" s="58">
        <f t="shared" si="0"/>
        <v>2800000</v>
      </c>
      <c r="J20">
        <f t="shared" si="1"/>
        <v>0</v>
      </c>
    </row>
    <row r="21" spans="1:10" x14ac:dyDescent="0.3">
      <c r="A21" s="17" t="s">
        <v>16</v>
      </c>
      <c r="B21" s="22"/>
      <c r="C21" s="33"/>
      <c r="D21" s="42"/>
      <c r="E21" s="23">
        <v>4</v>
      </c>
      <c r="F21" s="23">
        <v>8</v>
      </c>
      <c r="G21" s="24">
        <v>10000000</v>
      </c>
      <c r="H21" s="25">
        <f t="shared" si="0"/>
        <v>80000000</v>
      </c>
      <c r="J21">
        <f t="shared" si="1"/>
        <v>40000000</v>
      </c>
    </row>
    <row r="22" spans="1:10" x14ac:dyDescent="0.3">
      <c r="A22" s="17"/>
      <c r="B22" s="140" t="s">
        <v>57</v>
      </c>
      <c r="C22" s="55"/>
      <c r="D22" s="52"/>
      <c r="E22" s="50">
        <v>0</v>
      </c>
      <c r="F22" s="50">
        <v>8</v>
      </c>
      <c r="G22" s="59">
        <v>500000</v>
      </c>
      <c r="H22" s="60">
        <f t="shared" si="0"/>
        <v>4000000</v>
      </c>
      <c r="J22">
        <f t="shared" si="1"/>
        <v>0</v>
      </c>
    </row>
    <row r="23" spans="1:10" ht="15" thickBot="1" x14ac:dyDescent="0.35">
      <c r="A23" s="139"/>
      <c r="B23" s="17" t="s">
        <v>58</v>
      </c>
      <c r="C23" s="34"/>
      <c r="D23" s="41"/>
      <c r="E23" s="30">
        <v>0</v>
      </c>
      <c r="F23" s="30">
        <v>8</v>
      </c>
      <c r="G23" s="57">
        <v>1500000</v>
      </c>
      <c r="H23" s="58">
        <f t="shared" si="0"/>
        <v>12000000</v>
      </c>
      <c r="J23">
        <f t="shared" si="1"/>
        <v>0</v>
      </c>
    </row>
    <row r="24" spans="1:10" x14ac:dyDescent="0.3">
      <c r="A24" s="18" t="s">
        <v>17</v>
      </c>
      <c r="B24" s="22"/>
      <c r="C24" s="33"/>
      <c r="D24" s="42"/>
      <c r="E24" s="23">
        <v>2</v>
      </c>
      <c r="F24" s="23">
        <v>5</v>
      </c>
      <c r="G24" s="24">
        <v>3500000</v>
      </c>
      <c r="H24" s="25">
        <f t="shared" si="0"/>
        <v>17500000</v>
      </c>
      <c r="J24">
        <f t="shared" si="1"/>
        <v>7000000</v>
      </c>
    </row>
    <row r="25" spans="1:10" x14ac:dyDescent="0.3">
      <c r="A25" s="20"/>
      <c r="B25" s="17" t="s">
        <v>57</v>
      </c>
      <c r="C25" s="55"/>
      <c r="D25" s="52"/>
      <c r="E25" s="50">
        <v>0</v>
      </c>
      <c r="F25" s="50">
        <v>5</v>
      </c>
      <c r="G25" s="59">
        <v>200000</v>
      </c>
      <c r="H25" s="60">
        <f t="shared" si="0"/>
        <v>1000000</v>
      </c>
      <c r="J25">
        <f t="shared" si="1"/>
        <v>0</v>
      </c>
    </row>
    <row r="26" spans="1:10" ht="15" thickBot="1" x14ac:dyDescent="0.35">
      <c r="A26" s="19"/>
      <c r="B26" s="56" t="s">
        <v>58</v>
      </c>
      <c r="C26" s="34"/>
      <c r="D26" s="41"/>
      <c r="E26" s="30">
        <v>0</v>
      </c>
      <c r="F26" s="30">
        <v>5</v>
      </c>
      <c r="G26" s="57">
        <v>650000</v>
      </c>
      <c r="H26" s="58">
        <f t="shared" si="0"/>
        <v>3250000</v>
      </c>
      <c r="J26">
        <f t="shared" si="1"/>
        <v>0</v>
      </c>
    </row>
    <row r="27" spans="1:10" ht="26.4" x14ac:dyDescent="0.3">
      <c r="A27" s="18" t="s">
        <v>18</v>
      </c>
      <c r="B27" s="142" t="s">
        <v>19</v>
      </c>
      <c r="C27" s="45" t="s">
        <v>20</v>
      </c>
      <c r="D27" s="43"/>
      <c r="E27" s="23">
        <v>5</v>
      </c>
      <c r="F27" s="23">
        <v>50</v>
      </c>
      <c r="G27" s="24">
        <v>15000</v>
      </c>
      <c r="H27" s="25">
        <f t="shared" si="0"/>
        <v>750000</v>
      </c>
      <c r="J27">
        <f t="shared" si="1"/>
        <v>75000</v>
      </c>
    </row>
    <row r="28" spans="1:10" ht="26.4" x14ac:dyDescent="0.3">
      <c r="A28" s="20"/>
      <c r="B28" s="70" t="s">
        <v>19</v>
      </c>
      <c r="C28" s="45" t="s">
        <v>21</v>
      </c>
      <c r="D28" s="44"/>
      <c r="E28" s="27">
        <v>5</v>
      </c>
      <c r="F28" s="27">
        <v>50</v>
      </c>
      <c r="G28" s="28">
        <v>15000</v>
      </c>
      <c r="H28" s="29">
        <f t="shared" si="0"/>
        <v>750000</v>
      </c>
      <c r="J28">
        <f t="shared" si="1"/>
        <v>75000</v>
      </c>
    </row>
    <row r="29" spans="1:10" ht="26.4" x14ac:dyDescent="0.3">
      <c r="A29" s="20"/>
      <c r="B29" s="70" t="s">
        <v>19</v>
      </c>
      <c r="C29" s="45" t="s">
        <v>22</v>
      </c>
      <c r="D29" s="44"/>
      <c r="E29" s="27">
        <v>4</v>
      </c>
      <c r="F29" s="27">
        <v>40</v>
      </c>
      <c r="G29" s="28">
        <v>15000</v>
      </c>
      <c r="H29" s="29">
        <f t="shared" si="0"/>
        <v>600000</v>
      </c>
      <c r="J29">
        <f t="shared" si="1"/>
        <v>60000</v>
      </c>
    </row>
    <row r="30" spans="1:10" ht="26.4" x14ac:dyDescent="0.3">
      <c r="A30" s="20"/>
      <c r="B30" s="70" t="s">
        <v>23</v>
      </c>
      <c r="C30" s="45" t="s">
        <v>24</v>
      </c>
      <c r="D30" s="44"/>
      <c r="E30" s="27">
        <v>5</v>
      </c>
      <c r="F30" s="27">
        <v>50</v>
      </c>
      <c r="G30" s="28">
        <v>15000</v>
      </c>
      <c r="H30" s="29">
        <f t="shared" si="0"/>
        <v>750000</v>
      </c>
      <c r="J30">
        <f t="shared" si="1"/>
        <v>75000</v>
      </c>
    </row>
    <row r="31" spans="1:10" x14ac:dyDescent="0.3">
      <c r="A31" s="21"/>
      <c r="B31" s="70" t="s">
        <v>25</v>
      </c>
      <c r="C31" s="45" t="s">
        <v>26</v>
      </c>
      <c r="D31" s="44"/>
      <c r="E31" s="27">
        <v>5</v>
      </c>
      <c r="F31" s="27">
        <v>50</v>
      </c>
      <c r="G31" s="28">
        <v>15000</v>
      </c>
      <c r="H31" s="29">
        <f t="shared" si="0"/>
        <v>750000</v>
      </c>
      <c r="J31">
        <f t="shared" si="1"/>
        <v>75000</v>
      </c>
    </row>
    <row r="32" spans="1:10" ht="15" thickBot="1" x14ac:dyDescent="0.35">
      <c r="A32" s="21"/>
      <c r="B32" s="70" t="s">
        <v>27</v>
      </c>
      <c r="C32" s="47"/>
      <c r="D32" s="143"/>
      <c r="E32" s="48">
        <v>0</v>
      </c>
      <c r="F32" s="48">
        <v>50</v>
      </c>
      <c r="G32" s="28">
        <v>6000</v>
      </c>
      <c r="H32" s="29">
        <f t="shared" si="0"/>
        <v>300000</v>
      </c>
      <c r="J32">
        <f t="shared" si="1"/>
        <v>0</v>
      </c>
    </row>
    <row r="33" spans="1:10" x14ac:dyDescent="0.3">
      <c r="A33" s="144" t="s">
        <v>28</v>
      </c>
      <c r="B33" s="22" t="s">
        <v>29</v>
      </c>
      <c r="C33" s="145"/>
      <c r="D33" s="42"/>
      <c r="E33" s="23">
        <v>0</v>
      </c>
      <c r="F33" s="23">
        <v>100</v>
      </c>
      <c r="G33" s="24">
        <v>2000</v>
      </c>
      <c r="H33" s="29">
        <f>G33*F33</f>
        <v>200000</v>
      </c>
      <c r="J33">
        <f t="shared" si="1"/>
        <v>0</v>
      </c>
    </row>
    <row r="34" spans="1:10" ht="22.5" customHeight="1" x14ac:dyDescent="0.3">
      <c r="A34" s="20"/>
      <c r="B34" s="51" t="s">
        <v>30</v>
      </c>
      <c r="C34" s="45"/>
      <c r="D34" s="53"/>
      <c r="E34" s="27">
        <v>0</v>
      </c>
      <c r="F34" s="27">
        <v>100</v>
      </c>
      <c r="G34" s="28">
        <v>2000</v>
      </c>
      <c r="H34" s="29">
        <f>G34*F34</f>
        <v>200000</v>
      </c>
      <c r="J34">
        <f t="shared" si="1"/>
        <v>0</v>
      </c>
    </row>
    <row r="35" spans="1:10" x14ac:dyDescent="0.3">
      <c r="A35" s="20"/>
      <c r="B35" s="26" t="s">
        <v>31</v>
      </c>
      <c r="C35" s="45"/>
      <c r="D35" s="53"/>
      <c r="E35" s="27">
        <v>0</v>
      </c>
      <c r="F35" s="27">
        <v>50</v>
      </c>
      <c r="G35" s="28">
        <v>7000</v>
      </c>
      <c r="H35" s="29">
        <f>G35*F35</f>
        <v>350000</v>
      </c>
      <c r="J35">
        <f t="shared" si="1"/>
        <v>0</v>
      </c>
    </row>
    <row r="36" spans="1:10" ht="28.8" x14ac:dyDescent="0.3">
      <c r="A36" s="20"/>
      <c r="B36" s="26" t="s">
        <v>32</v>
      </c>
      <c r="C36" s="45"/>
      <c r="D36" s="53"/>
      <c r="E36" s="27">
        <v>0</v>
      </c>
      <c r="F36" s="27">
        <v>20</v>
      </c>
      <c r="G36" s="28">
        <v>14000</v>
      </c>
      <c r="H36" s="29">
        <f t="shared" ref="H36:H44" si="2">G36*F36</f>
        <v>280000</v>
      </c>
      <c r="J36">
        <f t="shared" si="1"/>
        <v>0</v>
      </c>
    </row>
    <row r="37" spans="1:10" ht="28.8" x14ac:dyDescent="0.3">
      <c r="A37" s="20"/>
      <c r="B37" s="26" t="s">
        <v>33</v>
      </c>
      <c r="C37" s="45"/>
      <c r="D37" s="53"/>
      <c r="E37" s="27">
        <v>0</v>
      </c>
      <c r="F37" s="27">
        <v>64</v>
      </c>
      <c r="G37" s="28">
        <v>36000</v>
      </c>
      <c r="H37" s="29">
        <f t="shared" si="2"/>
        <v>2304000</v>
      </c>
      <c r="J37">
        <f t="shared" si="1"/>
        <v>0</v>
      </c>
    </row>
    <row r="38" spans="1:10" ht="28.8" x14ac:dyDescent="0.3">
      <c r="A38" s="20"/>
      <c r="B38" s="26" t="s">
        <v>34</v>
      </c>
      <c r="C38" s="45"/>
      <c r="D38" s="53"/>
      <c r="E38" s="27">
        <v>0</v>
      </c>
      <c r="F38" s="27">
        <v>100</v>
      </c>
      <c r="G38" s="28">
        <v>200</v>
      </c>
      <c r="H38" s="29">
        <f t="shared" si="2"/>
        <v>20000</v>
      </c>
      <c r="J38">
        <f t="shared" si="1"/>
        <v>0</v>
      </c>
    </row>
    <row r="39" spans="1:10" x14ac:dyDescent="0.3">
      <c r="A39" s="20"/>
      <c r="B39" s="26" t="s">
        <v>35</v>
      </c>
      <c r="C39" s="45"/>
      <c r="D39" s="53"/>
      <c r="E39" s="27">
        <v>0</v>
      </c>
      <c r="F39" s="27">
        <v>40</v>
      </c>
      <c r="G39" s="28">
        <v>200</v>
      </c>
      <c r="H39" s="29">
        <f t="shared" si="2"/>
        <v>8000</v>
      </c>
      <c r="J39">
        <f t="shared" si="1"/>
        <v>0</v>
      </c>
    </row>
    <row r="40" spans="1:10" ht="15" thickBot="1" x14ac:dyDescent="0.35">
      <c r="A40" s="19"/>
      <c r="B40" s="21" t="s">
        <v>36</v>
      </c>
      <c r="C40" s="46"/>
      <c r="D40" s="41"/>
      <c r="E40" s="30">
        <v>0</v>
      </c>
      <c r="F40" s="30">
        <v>40</v>
      </c>
      <c r="G40" s="31">
        <v>200</v>
      </c>
      <c r="H40" s="32">
        <f t="shared" si="2"/>
        <v>8000</v>
      </c>
      <c r="J40">
        <f t="shared" si="1"/>
        <v>0</v>
      </c>
    </row>
    <row r="41" spans="1:10" x14ac:dyDescent="0.3">
      <c r="A41" s="17" t="s">
        <v>37</v>
      </c>
      <c r="B41" s="22" t="s">
        <v>38</v>
      </c>
      <c r="C41" s="47"/>
      <c r="D41" s="54"/>
      <c r="E41" s="48">
        <v>0</v>
      </c>
      <c r="F41" s="48">
        <v>32</v>
      </c>
      <c r="G41" s="49">
        <v>7000</v>
      </c>
      <c r="H41" s="29">
        <f t="shared" si="2"/>
        <v>224000</v>
      </c>
      <c r="J41">
        <f t="shared" si="1"/>
        <v>0</v>
      </c>
    </row>
    <row r="42" spans="1:10" x14ac:dyDescent="0.3">
      <c r="A42" s="21"/>
      <c r="B42" s="26" t="s">
        <v>39</v>
      </c>
      <c r="C42" s="45"/>
      <c r="D42" s="53"/>
      <c r="E42" s="27">
        <v>0</v>
      </c>
      <c r="F42" s="27">
        <v>12</v>
      </c>
      <c r="G42" s="49">
        <v>15000</v>
      </c>
      <c r="H42" s="29">
        <f t="shared" si="2"/>
        <v>180000</v>
      </c>
      <c r="J42">
        <f t="shared" si="1"/>
        <v>0</v>
      </c>
    </row>
    <row r="43" spans="1:10" ht="29.4" thickBot="1" x14ac:dyDescent="0.35">
      <c r="A43" s="19"/>
      <c r="B43" s="146" t="s">
        <v>40</v>
      </c>
      <c r="C43" s="46"/>
      <c r="D43" s="53"/>
      <c r="E43" s="30">
        <v>0</v>
      </c>
      <c r="F43" s="30">
        <v>100</v>
      </c>
      <c r="G43" s="31">
        <v>1000</v>
      </c>
      <c r="H43" s="32">
        <f t="shared" si="2"/>
        <v>100000</v>
      </c>
      <c r="J43">
        <f t="shared" si="1"/>
        <v>0</v>
      </c>
    </row>
    <row r="44" spans="1:10" x14ac:dyDescent="0.3">
      <c r="A44" s="17" t="s">
        <v>41</v>
      </c>
      <c r="B44" s="21" t="s">
        <v>38</v>
      </c>
      <c r="C44" s="147"/>
      <c r="D44" s="52"/>
      <c r="E44" s="50">
        <v>0</v>
      </c>
      <c r="F44" s="50">
        <v>12</v>
      </c>
      <c r="G44" s="96">
        <v>7000</v>
      </c>
      <c r="H44" s="97">
        <f t="shared" si="2"/>
        <v>84000</v>
      </c>
      <c r="J44">
        <f t="shared" si="1"/>
        <v>0</v>
      </c>
    </row>
    <row r="45" spans="1:10" ht="15" thickBot="1" x14ac:dyDescent="0.35">
      <c r="A45" s="19"/>
      <c r="B45" s="146"/>
      <c r="C45" s="46"/>
      <c r="D45" s="148"/>
      <c r="E45" s="30"/>
      <c r="F45" s="30"/>
      <c r="G45" s="31">
        <v>0</v>
      </c>
      <c r="H45" s="32">
        <f>G45*F45</f>
        <v>0</v>
      </c>
      <c r="J45">
        <f t="shared" si="1"/>
        <v>0</v>
      </c>
    </row>
    <row r="47" spans="1:10" ht="15" thickBot="1" x14ac:dyDescent="0.35">
      <c r="C47" s="13"/>
    </row>
    <row r="48" spans="1:10" x14ac:dyDescent="0.3">
      <c r="A48" s="149" t="s">
        <v>42</v>
      </c>
      <c r="B48" s="149"/>
      <c r="D48" s="243" t="s">
        <v>43</v>
      </c>
      <c r="E48" s="244"/>
      <c r="F48" s="244"/>
      <c r="G48" s="245"/>
      <c r="H48" s="1">
        <f>SUM(H5:H45)</f>
        <v>217328000</v>
      </c>
    </row>
    <row r="49" spans="1:8" x14ac:dyDescent="0.3">
      <c r="A49" s="150" t="s">
        <v>44</v>
      </c>
      <c r="B49" s="150"/>
      <c r="C49" s="13"/>
      <c r="D49" s="246" t="s">
        <v>45</v>
      </c>
      <c r="E49" s="247"/>
      <c r="F49" s="247"/>
      <c r="G49" s="248"/>
      <c r="H49" s="4">
        <v>0</v>
      </c>
    </row>
    <row r="50" spans="1:8" x14ac:dyDescent="0.3">
      <c r="C50" s="13"/>
      <c r="D50" s="246" t="s">
        <v>46</v>
      </c>
      <c r="E50" s="247"/>
      <c r="F50" s="247"/>
      <c r="G50" s="248"/>
      <c r="H50" s="2">
        <f>H48*H49</f>
        <v>0</v>
      </c>
    </row>
    <row r="51" spans="1:8" ht="15" thickBot="1" x14ac:dyDescent="0.35">
      <c r="C51" s="13"/>
      <c r="D51" s="249" t="s">
        <v>47</v>
      </c>
      <c r="E51" s="250"/>
      <c r="F51" s="250"/>
      <c r="G51" s="251"/>
      <c r="H51" s="3">
        <f>H48+H50</f>
        <v>217328000</v>
      </c>
    </row>
    <row r="52" spans="1:8" x14ac:dyDescent="0.3">
      <c r="C52" s="13"/>
      <c r="D52"/>
      <c r="E52"/>
      <c r="F52" s="5"/>
      <c r="G52"/>
    </row>
    <row r="53" spans="1:8" x14ac:dyDescent="0.3">
      <c r="D53"/>
      <c r="E53"/>
      <c r="F53" s="5"/>
      <c r="G53"/>
    </row>
    <row r="54" spans="1:8" x14ac:dyDescent="0.3">
      <c r="D54"/>
      <c r="E54"/>
      <c r="F54" s="5"/>
      <c r="G54"/>
    </row>
  </sheetData>
  <protectedRanges>
    <protectedRange sqref="G5:G45" name="Oblast3"/>
    <protectedRange sqref="C5:D26 D27:D45" name="Oblast1"/>
    <protectedRange sqref="H49" name="Oblast4"/>
  </protectedRanges>
  <mergeCells count="5">
    <mergeCell ref="A2:G2"/>
    <mergeCell ref="D48:G48"/>
    <mergeCell ref="D49:G49"/>
    <mergeCell ref="D50:G50"/>
    <mergeCell ref="D51:G51"/>
  </mergeCells>
  <printOptions horizontalCentered="1"/>
  <pageMargins left="0.39370078740157483" right="0.39370078740157483" top="0.51181102362204722" bottom="0.51181102362204722" header="0.31496062992125984" footer="0.31496062992125984"/>
  <pageSetup paperSize="9" scale="71" fitToHeight="4" orientation="landscape" r:id="rId1"/>
  <headerFooter>
    <oddFooter>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BE750-E91C-4BA7-AD97-336F4C24DFF5}">
  <sheetPr>
    <pageSetUpPr fitToPage="1"/>
  </sheetPr>
  <dimension ref="A1:J47"/>
  <sheetViews>
    <sheetView tabSelected="1" zoomScaleNormal="100" workbookViewId="0">
      <selection activeCell="B28" sqref="B28"/>
    </sheetView>
  </sheetViews>
  <sheetFormatPr defaultColWidth="11.44140625" defaultRowHeight="14.4" x14ac:dyDescent="0.3"/>
  <cols>
    <col min="1" max="1" width="42.44140625" style="14" bestFit="1" customWidth="1"/>
    <col min="2" max="2" width="46.6640625" style="14" customWidth="1"/>
    <col min="3" max="3" width="64.44140625" style="12" customWidth="1"/>
    <col min="4" max="4" width="14.109375" style="6" bestFit="1" customWidth="1"/>
    <col min="5" max="6" width="14.109375" style="6" customWidth="1"/>
    <col min="7" max="7" width="17.6640625" style="6" customWidth="1"/>
    <col min="8" max="8" width="14.109375" style="6" customWidth="1"/>
    <col min="9" max="9" width="15.44140625" style="9" customWidth="1"/>
    <col min="10" max="10" width="18.88671875" customWidth="1"/>
  </cols>
  <sheetData>
    <row r="1" spans="1:10" ht="21" customHeight="1" x14ac:dyDescent="0.3">
      <c r="A1" s="212" t="s">
        <v>59</v>
      </c>
      <c r="B1" s="213"/>
      <c r="C1" s="255"/>
      <c r="D1" s="256"/>
      <c r="E1" s="256"/>
      <c r="F1" s="256"/>
      <c r="G1" s="256"/>
      <c r="H1" s="256"/>
      <c r="I1" s="256"/>
      <c r="J1" s="257"/>
    </row>
    <row r="2" spans="1:10" ht="34.950000000000003" customHeight="1" x14ac:dyDescent="0.3">
      <c r="A2" s="253" t="s">
        <v>60</v>
      </c>
      <c r="B2" s="254"/>
      <c r="C2" s="258"/>
      <c r="D2" s="259"/>
      <c r="E2" s="259"/>
      <c r="F2" s="259"/>
      <c r="G2" s="259"/>
      <c r="H2" s="259"/>
      <c r="I2" s="259"/>
      <c r="J2" s="260"/>
    </row>
    <row r="3" spans="1:10" x14ac:dyDescent="0.3">
      <c r="A3" s="210" t="s">
        <v>61</v>
      </c>
      <c r="B3" s="214"/>
      <c r="C3" s="258"/>
      <c r="D3" s="259"/>
      <c r="E3" s="259"/>
      <c r="F3" s="259"/>
      <c r="G3" s="259"/>
      <c r="H3" s="259"/>
      <c r="I3" s="259"/>
      <c r="J3" s="260"/>
    </row>
    <row r="4" spans="1:10" s="6" customFormat="1" ht="15" thickBot="1" x14ac:dyDescent="0.35">
      <c r="A4" s="211" t="s">
        <v>62</v>
      </c>
      <c r="B4" s="215"/>
      <c r="C4" s="261"/>
      <c r="D4" s="262"/>
      <c r="E4" s="262"/>
      <c r="F4" s="262"/>
      <c r="G4" s="262"/>
      <c r="H4" s="262"/>
      <c r="I4" s="262"/>
      <c r="J4" s="263"/>
    </row>
    <row r="5" spans="1:10" ht="15" customHeight="1" thickBot="1" x14ac:dyDescent="0.35">
      <c r="A5" s="286"/>
      <c r="B5" s="287"/>
      <c r="C5" s="287"/>
      <c r="D5" s="287"/>
      <c r="E5" s="287"/>
      <c r="F5" s="287"/>
      <c r="G5" s="287"/>
      <c r="H5" s="287"/>
      <c r="I5" s="287"/>
      <c r="J5" s="288"/>
    </row>
    <row r="6" spans="1:10" ht="29.4" thickBot="1" x14ac:dyDescent="0.35">
      <c r="A6" s="216" t="s">
        <v>1</v>
      </c>
      <c r="B6" s="158" t="s">
        <v>2</v>
      </c>
      <c r="C6" s="159" t="s">
        <v>3</v>
      </c>
      <c r="D6" s="159" t="s">
        <v>4</v>
      </c>
      <c r="E6" s="159" t="s">
        <v>63</v>
      </c>
      <c r="F6" s="159" t="s">
        <v>64</v>
      </c>
      <c r="G6" s="160" t="s">
        <v>65</v>
      </c>
      <c r="H6" s="159" t="s">
        <v>6</v>
      </c>
      <c r="I6" s="161" t="s">
        <v>66</v>
      </c>
      <c r="J6" s="162" t="s">
        <v>8</v>
      </c>
    </row>
    <row r="7" spans="1:10" ht="28.8" x14ac:dyDescent="0.3">
      <c r="A7" s="217" t="s">
        <v>80</v>
      </c>
      <c r="B7" s="186"/>
      <c r="C7" s="192"/>
      <c r="D7" s="187"/>
      <c r="E7" s="181" t="s">
        <v>67</v>
      </c>
      <c r="F7" s="181">
        <v>30</v>
      </c>
      <c r="G7" s="181">
        <v>40</v>
      </c>
      <c r="H7" s="181">
        <v>60</v>
      </c>
      <c r="I7" s="182"/>
      <c r="J7" s="183">
        <f>G7*I7</f>
        <v>0</v>
      </c>
    </row>
    <row r="8" spans="1:10" ht="28.8" x14ac:dyDescent="0.3">
      <c r="A8" s="218" t="s">
        <v>81</v>
      </c>
      <c r="B8" s="167"/>
      <c r="C8" s="168"/>
      <c r="D8" s="169"/>
      <c r="E8" s="170" t="s">
        <v>67</v>
      </c>
      <c r="F8" s="170">
        <v>2</v>
      </c>
      <c r="G8" s="170">
        <v>6</v>
      </c>
      <c r="H8" s="170">
        <v>20</v>
      </c>
      <c r="I8" s="171"/>
      <c r="J8" s="177">
        <f t="shared" ref="J8:J32" si="0">G8*I8</f>
        <v>0</v>
      </c>
    </row>
    <row r="9" spans="1:10" ht="28.8" x14ac:dyDescent="0.3">
      <c r="A9" s="218" t="s">
        <v>68</v>
      </c>
      <c r="B9" s="167"/>
      <c r="C9" s="168"/>
      <c r="D9" s="169"/>
      <c r="E9" s="170" t="s">
        <v>67</v>
      </c>
      <c r="F9" s="170">
        <v>6</v>
      </c>
      <c r="G9" s="170">
        <v>8</v>
      </c>
      <c r="H9" s="170">
        <v>8</v>
      </c>
      <c r="I9" s="171"/>
      <c r="J9" s="177">
        <f t="shared" si="0"/>
        <v>0</v>
      </c>
    </row>
    <row r="10" spans="1:10" ht="28.8" x14ac:dyDescent="0.3">
      <c r="A10" s="218" t="s">
        <v>69</v>
      </c>
      <c r="B10" s="167"/>
      <c r="C10" s="168"/>
      <c r="D10" s="169"/>
      <c r="E10" s="170" t="s">
        <v>67</v>
      </c>
      <c r="F10" s="170">
        <v>30</v>
      </c>
      <c r="G10" s="170">
        <v>45</v>
      </c>
      <c r="H10" s="170">
        <v>60</v>
      </c>
      <c r="I10" s="171"/>
      <c r="J10" s="177">
        <f t="shared" si="0"/>
        <v>0</v>
      </c>
    </row>
    <row r="11" spans="1:10" ht="28.8" x14ac:dyDescent="0.3">
      <c r="A11" s="218" t="s">
        <v>70</v>
      </c>
      <c r="B11" s="167"/>
      <c r="C11" s="168"/>
      <c r="D11" s="169"/>
      <c r="E11" s="170" t="s">
        <v>67</v>
      </c>
      <c r="F11" s="170">
        <v>0</v>
      </c>
      <c r="G11" s="170">
        <v>2</v>
      </c>
      <c r="H11" s="170">
        <v>2</v>
      </c>
      <c r="I11" s="171"/>
      <c r="J11" s="177">
        <f t="shared" si="0"/>
        <v>0</v>
      </c>
    </row>
    <row r="12" spans="1:10" ht="28.95" customHeight="1" x14ac:dyDescent="0.3">
      <c r="A12" s="218" t="s">
        <v>71</v>
      </c>
      <c r="B12" s="167"/>
      <c r="C12" s="168"/>
      <c r="D12" s="169"/>
      <c r="E12" s="170" t="s">
        <v>67</v>
      </c>
      <c r="F12" s="170">
        <v>2</v>
      </c>
      <c r="G12" s="170">
        <v>3</v>
      </c>
      <c r="H12" s="170">
        <v>4</v>
      </c>
      <c r="I12" s="171"/>
      <c r="J12" s="177">
        <f t="shared" si="0"/>
        <v>0</v>
      </c>
    </row>
    <row r="13" spans="1:10" ht="28.95" customHeight="1" x14ac:dyDescent="0.3">
      <c r="A13" s="218" t="s">
        <v>72</v>
      </c>
      <c r="B13" s="167"/>
      <c r="C13" s="168"/>
      <c r="D13" s="169"/>
      <c r="E13" s="170" t="s">
        <v>67</v>
      </c>
      <c r="F13" s="170">
        <v>4</v>
      </c>
      <c r="G13" s="170">
        <v>6</v>
      </c>
      <c r="H13" s="170">
        <v>8</v>
      </c>
      <c r="I13" s="171"/>
      <c r="J13" s="177">
        <f t="shared" si="0"/>
        <v>0</v>
      </c>
    </row>
    <row r="14" spans="1:10" ht="28.8" x14ac:dyDescent="0.3">
      <c r="A14" s="219" t="s">
        <v>73</v>
      </c>
      <c r="B14" s="138"/>
      <c r="C14" s="194"/>
      <c r="D14" s="195"/>
      <c r="E14" s="165" t="s">
        <v>67</v>
      </c>
      <c r="F14" s="165">
        <v>2</v>
      </c>
      <c r="G14" s="165">
        <v>3</v>
      </c>
      <c r="H14" s="165">
        <v>5</v>
      </c>
      <c r="I14" s="184"/>
      <c r="J14" s="166">
        <f t="shared" si="0"/>
        <v>0</v>
      </c>
    </row>
    <row r="15" spans="1:10" ht="29.4" customHeight="1" x14ac:dyDescent="0.3">
      <c r="A15" s="284" t="s">
        <v>74</v>
      </c>
      <c r="B15" s="200" t="s">
        <v>19</v>
      </c>
      <c r="C15" s="180" t="s">
        <v>20</v>
      </c>
      <c r="D15" s="298"/>
      <c r="E15" s="181" t="s">
        <v>75</v>
      </c>
      <c r="F15" s="181">
        <v>5</v>
      </c>
      <c r="G15" s="181">
        <v>15</v>
      </c>
      <c r="H15" s="181">
        <v>50</v>
      </c>
      <c r="I15" s="182"/>
      <c r="J15" s="183">
        <f t="shared" si="0"/>
        <v>0</v>
      </c>
    </row>
    <row r="16" spans="1:10" ht="29.4" customHeight="1" x14ac:dyDescent="0.3">
      <c r="A16" s="284"/>
      <c r="B16" s="201" t="s">
        <v>19</v>
      </c>
      <c r="C16" s="179" t="s">
        <v>21</v>
      </c>
      <c r="D16" s="299"/>
      <c r="E16" s="170" t="s">
        <v>75</v>
      </c>
      <c r="F16" s="170">
        <v>5</v>
      </c>
      <c r="G16" s="170">
        <v>15</v>
      </c>
      <c r="H16" s="170">
        <v>50</v>
      </c>
      <c r="I16" s="171"/>
      <c r="J16" s="177">
        <f t="shared" si="0"/>
        <v>0</v>
      </c>
    </row>
    <row r="17" spans="1:10" ht="29.4" customHeight="1" x14ac:dyDescent="0.3">
      <c r="A17" s="284"/>
      <c r="B17" s="201" t="s">
        <v>19</v>
      </c>
      <c r="C17" s="179" t="s">
        <v>22</v>
      </c>
      <c r="D17" s="299"/>
      <c r="E17" s="170" t="s">
        <v>75</v>
      </c>
      <c r="F17" s="170">
        <v>4</v>
      </c>
      <c r="G17" s="170">
        <v>15</v>
      </c>
      <c r="H17" s="170">
        <v>40</v>
      </c>
      <c r="I17" s="171"/>
      <c r="J17" s="177">
        <f t="shared" si="0"/>
        <v>0</v>
      </c>
    </row>
    <row r="18" spans="1:10" ht="29.4" customHeight="1" x14ac:dyDescent="0.3">
      <c r="A18" s="284"/>
      <c r="B18" s="201" t="s">
        <v>23</v>
      </c>
      <c r="C18" s="179" t="s">
        <v>24</v>
      </c>
      <c r="D18" s="299"/>
      <c r="E18" s="170" t="s">
        <v>75</v>
      </c>
      <c r="F18" s="170">
        <v>5</v>
      </c>
      <c r="G18" s="170">
        <v>15</v>
      </c>
      <c r="H18" s="170">
        <v>50</v>
      </c>
      <c r="I18" s="171"/>
      <c r="J18" s="177">
        <f t="shared" si="0"/>
        <v>0</v>
      </c>
    </row>
    <row r="19" spans="1:10" ht="29.4" customHeight="1" x14ac:dyDescent="0.3">
      <c r="A19" s="284"/>
      <c r="B19" s="201" t="s">
        <v>25</v>
      </c>
      <c r="C19" s="179" t="s">
        <v>26</v>
      </c>
      <c r="D19" s="299"/>
      <c r="E19" s="170" t="s">
        <v>75</v>
      </c>
      <c r="F19" s="170">
        <v>5</v>
      </c>
      <c r="G19" s="170">
        <v>15</v>
      </c>
      <c r="H19" s="170">
        <v>50</v>
      </c>
      <c r="I19" s="171"/>
      <c r="J19" s="177">
        <f t="shared" si="0"/>
        <v>0</v>
      </c>
    </row>
    <row r="20" spans="1:10" ht="29.4" customHeight="1" thickBot="1" x14ac:dyDescent="0.35">
      <c r="A20" s="285"/>
      <c r="B20" s="202" t="s">
        <v>27</v>
      </c>
      <c r="C20" s="209" t="s">
        <v>76</v>
      </c>
      <c r="D20" s="300"/>
      <c r="E20" s="163" t="s">
        <v>75</v>
      </c>
      <c r="F20" s="163">
        <v>0</v>
      </c>
      <c r="G20" s="163">
        <v>15</v>
      </c>
      <c r="H20" s="163">
        <v>50</v>
      </c>
      <c r="I20" s="193"/>
      <c r="J20" s="164">
        <f t="shared" si="0"/>
        <v>0</v>
      </c>
    </row>
    <row r="21" spans="1:10" x14ac:dyDescent="0.3">
      <c r="A21" s="281" t="s">
        <v>28</v>
      </c>
      <c r="B21" s="220" t="s">
        <v>29</v>
      </c>
      <c r="C21" s="292"/>
      <c r="D21" s="172"/>
      <c r="E21" s="173" t="s">
        <v>67</v>
      </c>
      <c r="F21" s="173">
        <v>0</v>
      </c>
      <c r="G21" s="173">
        <v>100</v>
      </c>
      <c r="H21" s="173">
        <v>100</v>
      </c>
      <c r="I21" s="198"/>
      <c r="J21" s="199">
        <f t="shared" si="0"/>
        <v>0</v>
      </c>
    </row>
    <row r="22" spans="1:10" x14ac:dyDescent="0.3">
      <c r="A22" s="282"/>
      <c r="B22" s="221" t="s">
        <v>30</v>
      </c>
      <c r="C22" s="293"/>
      <c r="D22" s="169"/>
      <c r="E22" s="170" t="s">
        <v>67</v>
      </c>
      <c r="F22" s="170">
        <v>0</v>
      </c>
      <c r="G22" s="170">
        <v>100</v>
      </c>
      <c r="H22" s="170">
        <v>100</v>
      </c>
      <c r="I22" s="185"/>
      <c r="J22" s="191">
        <f t="shared" si="0"/>
        <v>0</v>
      </c>
    </row>
    <row r="23" spans="1:10" x14ac:dyDescent="0.3">
      <c r="A23" s="282"/>
      <c r="B23" s="221" t="s">
        <v>31</v>
      </c>
      <c r="C23" s="293"/>
      <c r="D23" s="169"/>
      <c r="E23" s="170" t="s">
        <v>67</v>
      </c>
      <c r="F23" s="170">
        <v>0</v>
      </c>
      <c r="G23" s="170">
        <v>50</v>
      </c>
      <c r="H23" s="170">
        <v>50</v>
      </c>
      <c r="I23" s="185"/>
      <c r="J23" s="191">
        <f t="shared" si="0"/>
        <v>0</v>
      </c>
    </row>
    <row r="24" spans="1:10" x14ac:dyDescent="0.3">
      <c r="A24" s="282"/>
      <c r="B24" s="221" t="s">
        <v>32</v>
      </c>
      <c r="C24" s="293"/>
      <c r="D24" s="169"/>
      <c r="E24" s="170" t="s">
        <v>67</v>
      </c>
      <c r="F24" s="170">
        <v>0</v>
      </c>
      <c r="G24" s="170">
        <v>20</v>
      </c>
      <c r="H24" s="170">
        <v>20</v>
      </c>
      <c r="I24" s="185"/>
      <c r="J24" s="191">
        <f t="shared" si="0"/>
        <v>0</v>
      </c>
    </row>
    <row r="25" spans="1:10" x14ac:dyDescent="0.3">
      <c r="A25" s="282"/>
      <c r="B25" s="221" t="s">
        <v>33</v>
      </c>
      <c r="C25" s="293"/>
      <c r="D25" s="169"/>
      <c r="E25" s="170" t="s">
        <v>67</v>
      </c>
      <c r="F25" s="170">
        <v>0</v>
      </c>
      <c r="G25" s="170">
        <v>64</v>
      </c>
      <c r="H25" s="170">
        <v>64</v>
      </c>
      <c r="I25" s="185"/>
      <c r="J25" s="191">
        <f t="shared" si="0"/>
        <v>0</v>
      </c>
    </row>
    <row r="26" spans="1:10" x14ac:dyDescent="0.3">
      <c r="A26" s="282"/>
      <c r="B26" s="221" t="s">
        <v>34</v>
      </c>
      <c r="C26" s="293"/>
      <c r="D26" s="169"/>
      <c r="E26" s="170" t="s">
        <v>67</v>
      </c>
      <c r="F26" s="170">
        <v>0</v>
      </c>
      <c r="G26" s="170">
        <v>100</v>
      </c>
      <c r="H26" s="170">
        <v>100</v>
      </c>
      <c r="I26" s="185"/>
      <c r="J26" s="191">
        <f t="shared" si="0"/>
        <v>0</v>
      </c>
    </row>
    <row r="27" spans="1:10" x14ac:dyDescent="0.3">
      <c r="A27" s="282"/>
      <c r="B27" s="221" t="s">
        <v>35</v>
      </c>
      <c r="C27" s="293"/>
      <c r="D27" s="169"/>
      <c r="E27" s="170" t="s">
        <v>67</v>
      </c>
      <c r="F27" s="170">
        <v>0</v>
      </c>
      <c r="G27" s="170">
        <v>40</v>
      </c>
      <c r="H27" s="170">
        <v>40</v>
      </c>
      <c r="I27" s="185"/>
      <c r="J27" s="191">
        <f t="shared" si="0"/>
        <v>0</v>
      </c>
    </row>
    <row r="28" spans="1:10" ht="15" thickBot="1" x14ac:dyDescent="0.35">
      <c r="A28" s="283"/>
      <c r="B28" s="222" t="s">
        <v>36</v>
      </c>
      <c r="C28" s="294"/>
      <c r="D28" s="195"/>
      <c r="E28" s="165" t="s">
        <v>67</v>
      </c>
      <c r="F28" s="165">
        <v>0</v>
      </c>
      <c r="G28" s="165">
        <v>40</v>
      </c>
      <c r="H28" s="165">
        <v>40</v>
      </c>
      <c r="I28" s="203"/>
      <c r="J28" s="204">
        <f t="shared" si="0"/>
        <v>0</v>
      </c>
    </row>
    <row r="29" spans="1:10" x14ac:dyDescent="0.3">
      <c r="A29" s="196" t="s">
        <v>37</v>
      </c>
      <c r="B29" s="217" t="s">
        <v>38</v>
      </c>
      <c r="C29" s="295"/>
      <c r="D29" s="187"/>
      <c r="E29" s="181" t="s">
        <v>67</v>
      </c>
      <c r="F29" s="181">
        <v>0</v>
      </c>
      <c r="G29" s="181">
        <v>32</v>
      </c>
      <c r="H29" s="181">
        <v>32</v>
      </c>
      <c r="I29" s="188"/>
      <c r="J29" s="183">
        <f t="shared" si="0"/>
        <v>0</v>
      </c>
    </row>
    <row r="30" spans="1:10" x14ac:dyDescent="0.3">
      <c r="A30" s="196"/>
      <c r="B30" s="218" t="s">
        <v>39</v>
      </c>
      <c r="C30" s="296"/>
      <c r="D30" s="169"/>
      <c r="E30" s="170" t="s">
        <v>67</v>
      </c>
      <c r="F30" s="170">
        <v>0</v>
      </c>
      <c r="G30" s="170">
        <v>12</v>
      </c>
      <c r="H30" s="170">
        <v>12</v>
      </c>
      <c r="I30" s="185"/>
      <c r="J30" s="177">
        <f t="shared" si="0"/>
        <v>0</v>
      </c>
    </row>
    <row r="31" spans="1:10" ht="17.399999999999999" customHeight="1" thickBot="1" x14ac:dyDescent="0.35">
      <c r="A31" s="197"/>
      <c r="B31" s="219" t="s">
        <v>40</v>
      </c>
      <c r="C31" s="297"/>
      <c r="D31" s="189"/>
      <c r="E31" s="163" t="s">
        <v>67</v>
      </c>
      <c r="F31" s="163">
        <v>0</v>
      </c>
      <c r="G31" s="163">
        <v>100</v>
      </c>
      <c r="H31" s="163">
        <v>100</v>
      </c>
      <c r="I31" s="190"/>
      <c r="J31" s="164">
        <f t="shared" si="0"/>
        <v>0</v>
      </c>
    </row>
    <row r="32" spans="1:10" ht="15.75" customHeight="1" thickBot="1" x14ac:dyDescent="0.35">
      <c r="A32" s="20" t="s">
        <v>41</v>
      </c>
      <c r="B32" s="223" t="s">
        <v>38</v>
      </c>
      <c r="C32" s="178"/>
      <c r="D32" s="52"/>
      <c r="E32" s="101" t="s">
        <v>67</v>
      </c>
      <c r="F32" s="101">
        <v>0</v>
      </c>
      <c r="G32" s="101">
        <v>12</v>
      </c>
      <c r="H32" s="101">
        <v>12</v>
      </c>
      <c r="I32" s="96"/>
      <c r="J32" s="107">
        <f t="shared" si="0"/>
        <v>0</v>
      </c>
    </row>
    <row r="33" spans="1:10" ht="15" thickBot="1" x14ac:dyDescent="0.35">
      <c r="A33" s="208" t="s">
        <v>79</v>
      </c>
      <c r="B33" s="205"/>
      <c r="C33" s="206"/>
      <c r="D33" s="174"/>
      <c r="E33" s="174"/>
      <c r="F33" s="175"/>
      <c r="G33" s="175"/>
      <c r="H33" s="175"/>
      <c r="I33" s="176"/>
      <c r="J33" s="207">
        <f>SUM(J7:J32)</f>
        <v>0</v>
      </c>
    </row>
    <row r="34" spans="1:10" x14ac:dyDescent="0.3">
      <c r="A34" s="233"/>
      <c r="B34" s="234"/>
      <c r="C34" s="234"/>
      <c r="D34" s="234"/>
      <c r="E34" s="234"/>
      <c r="F34" s="234"/>
      <c r="G34" s="234"/>
      <c r="H34" s="234"/>
      <c r="I34" s="234"/>
      <c r="J34" s="235"/>
    </row>
    <row r="35" spans="1:10" ht="15" thickBot="1" x14ac:dyDescent="0.35">
      <c r="A35" s="236"/>
      <c r="B35" s="237"/>
      <c r="C35" s="237"/>
      <c r="D35" s="237"/>
      <c r="E35" s="237"/>
      <c r="F35" s="237"/>
      <c r="G35" s="237"/>
      <c r="H35" s="237"/>
      <c r="I35" s="237"/>
      <c r="J35" s="238"/>
    </row>
    <row r="36" spans="1:10" x14ac:dyDescent="0.3">
      <c r="A36" s="289" t="s">
        <v>42</v>
      </c>
      <c r="B36" s="290"/>
      <c r="C36" s="290"/>
      <c r="D36" s="290"/>
      <c r="E36" s="290"/>
      <c r="F36" s="290"/>
      <c r="G36" s="290"/>
      <c r="H36" s="290"/>
      <c r="I36" s="290"/>
      <c r="J36" s="291"/>
    </row>
    <row r="37" spans="1:10" ht="14.4" customHeight="1" x14ac:dyDescent="0.3">
      <c r="A37" s="276" t="s">
        <v>77</v>
      </c>
      <c r="B37" s="277"/>
      <c r="C37" s="277"/>
      <c r="D37" s="277"/>
      <c r="E37" s="277"/>
      <c r="F37" s="277"/>
      <c r="G37" s="277"/>
      <c r="H37" s="277"/>
      <c r="I37" s="277"/>
      <c r="J37" s="278"/>
    </row>
    <row r="38" spans="1:10" ht="15" thickBot="1" x14ac:dyDescent="0.35">
      <c r="A38" s="279"/>
      <c r="B38" s="279"/>
      <c r="C38" s="279"/>
      <c r="D38" s="279"/>
      <c r="E38" s="279"/>
      <c r="F38" s="279"/>
      <c r="G38" s="279"/>
      <c r="H38" s="279"/>
      <c r="I38" s="279"/>
      <c r="J38" s="280"/>
    </row>
    <row r="39" spans="1:10" ht="15" thickBot="1" x14ac:dyDescent="0.35">
      <c r="A39" s="273" t="s">
        <v>78</v>
      </c>
      <c r="B39" s="274"/>
      <c r="C39" s="274"/>
      <c r="D39" s="274"/>
      <c r="E39" s="274"/>
      <c r="F39" s="274"/>
      <c r="G39" s="274"/>
      <c r="H39" s="274"/>
      <c r="I39" s="274"/>
      <c r="J39" s="275"/>
    </row>
    <row r="40" spans="1:10" x14ac:dyDescent="0.3">
      <c r="A40" s="264"/>
      <c r="B40" s="265"/>
      <c r="C40" s="265"/>
      <c r="D40" s="265"/>
      <c r="E40" s="265"/>
      <c r="F40" s="265"/>
      <c r="G40" s="265"/>
      <c r="H40" s="265"/>
      <c r="I40" s="265"/>
      <c r="J40" s="266"/>
    </row>
    <row r="41" spans="1:10" x14ac:dyDescent="0.3">
      <c r="A41" s="267"/>
      <c r="B41" s="268"/>
      <c r="C41" s="268"/>
      <c r="D41" s="268"/>
      <c r="E41" s="268"/>
      <c r="F41" s="268"/>
      <c r="G41" s="268"/>
      <c r="H41" s="268"/>
      <c r="I41" s="268"/>
      <c r="J41" s="269"/>
    </row>
    <row r="42" spans="1:10" x14ac:dyDescent="0.3">
      <c r="A42" s="267"/>
      <c r="B42" s="268"/>
      <c r="C42" s="268"/>
      <c r="D42" s="268"/>
      <c r="E42" s="268"/>
      <c r="F42" s="268"/>
      <c r="G42" s="268"/>
      <c r="H42" s="268"/>
      <c r="I42" s="268"/>
      <c r="J42" s="269"/>
    </row>
    <row r="43" spans="1:10" x14ac:dyDescent="0.3">
      <c r="A43" s="267"/>
      <c r="B43" s="268"/>
      <c r="C43" s="268"/>
      <c r="D43" s="268"/>
      <c r="E43" s="268"/>
      <c r="F43" s="268"/>
      <c r="G43" s="268"/>
      <c r="H43" s="268"/>
      <c r="I43" s="268"/>
      <c r="J43" s="269"/>
    </row>
    <row r="44" spans="1:10" x14ac:dyDescent="0.3">
      <c r="A44" s="267"/>
      <c r="B44" s="268"/>
      <c r="C44" s="268"/>
      <c r="D44" s="268"/>
      <c r="E44" s="268"/>
      <c r="F44" s="268"/>
      <c r="G44" s="268"/>
      <c r="H44" s="268"/>
      <c r="I44" s="268"/>
      <c r="J44" s="269"/>
    </row>
    <row r="45" spans="1:10" x14ac:dyDescent="0.3">
      <c r="A45" s="267"/>
      <c r="B45" s="268"/>
      <c r="C45" s="268"/>
      <c r="D45" s="268"/>
      <c r="E45" s="268"/>
      <c r="F45" s="268"/>
      <c r="G45" s="268"/>
      <c r="H45" s="268"/>
      <c r="I45" s="268"/>
      <c r="J45" s="269"/>
    </row>
    <row r="46" spans="1:10" x14ac:dyDescent="0.3">
      <c r="A46" s="267"/>
      <c r="B46" s="268"/>
      <c r="C46" s="268"/>
      <c r="D46" s="268"/>
      <c r="E46" s="268"/>
      <c r="F46" s="268"/>
      <c r="G46" s="268"/>
      <c r="H46" s="268"/>
      <c r="I46" s="268"/>
      <c r="J46" s="269"/>
    </row>
    <row r="47" spans="1:10" ht="15" thickBot="1" x14ac:dyDescent="0.35">
      <c r="A47" s="270"/>
      <c r="B47" s="271"/>
      <c r="C47" s="271"/>
      <c r="D47" s="271"/>
      <c r="E47" s="271"/>
      <c r="F47" s="271"/>
      <c r="G47" s="271"/>
      <c r="H47" s="271"/>
      <c r="I47" s="271"/>
      <c r="J47" s="272"/>
    </row>
  </sheetData>
  <sheetProtection algorithmName="SHA-512" hashValue="aX3edDUzXy42p/mTcVQMgwpDR7+xtvZsCltR0IS8JWI9NPNPURUFnfuTlK9YDKzDgVyKxMe/ZFHbqoSwotjw8Q==" saltValue="7CWTlNzPwzE48aFFuIoihQ==" spinCount="100000" sheet="1" objects="1" scenarios="1"/>
  <protectedRanges>
    <protectedRange sqref="I33 I7:I20" name="Oblast3"/>
    <protectedRange sqref="E8:E14 C7:D14 D15:E33" name="Oblast1"/>
    <protectedRange sqref="J37" name="Oblast4"/>
    <protectedRange sqref="I21:I28" name="Oblast3_1"/>
    <protectedRange sqref="I29:I32" name="Oblast3_2"/>
  </protectedRanges>
  <mergeCells count="14">
    <mergeCell ref="A2:B2"/>
    <mergeCell ref="C1:J4"/>
    <mergeCell ref="A40:J47"/>
    <mergeCell ref="A39:J39"/>
    <mergeCell ref="A37:J37"/>
    <mergeCell ref="A38:J38"/>
    <mergeCell ref="A34:J35"/>
    <mergeCell ref="A21:A28"/>
    <mergeCell ref="A15:A20"/>
    <mergeCell ref="A5:J5"/>
    <mergeCell ref="A36:J36"/>
    <mergeCell ref="C21:C28"/>
    <mergeCell ref="C29:C31"/>
    <mergeCell ref="D15:D20"/>
  </mergeCells>
  <printOptions horizontalCentered="1"/>
  <pageMargins left="0.39370078740157483" right="0.39370078740157483" top="0.51181102362204722" bottom="0.51181102362204722" header="0.31496062992125984" footer="0.31496062992125984"/>
  <pageSetup paperSize="9" scale="71" fitToHeight="4" orientation="landscape" r:id="rId1"/>
  <headerFooter>
    <oddFooter>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4590fab-6717-4fdf-91d7-39413f411712" xsi:nil="true"/>
    <lcf76f155ced4ddcb4097134ff3c332f xmlns="6e3f2684-4d28-4bdc-b96b-fce7293ac2d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3F93991B8B9E43B077C8BC5C91DCD4" ma:contentTypeVersion="14" ma:contentTypeDescription="Create a new document." ma:contentTypeScope="" ma:versionID="d4a05487cbd224517a62b2beee31d0a4">
  <xsd:schema xmlns:xsd="http://www.w3.org/2001/XMLSchema" xmlns:xs="http://www.w3.org/2001/XMLSchema" xmlns:p="http://schemas.microsoft.com/office/2006/metadata/properties" xmlns:ns2="d4590fab-6717-4fdf-91d7-39413f411712" xmlns:ns3="6e3f2684-4d28-4bdc-b96b-fce7293ac2d9" targetNamespace="http://schemas.microsoft.com/office/2006/metadata/properties" ma:root="true" ma:fieldsID="c78ec66ec3d3fe95b103024e311a173c" ns2:_="" ns3:_="">
    <xsd:import namespace="d4590fab-6717-4fdf-91d7-39413f411712"/>
    <xsd:import namespace="6e3f2684-4d28-4bdc-b96b-fce7293ac2d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590fab-6717-4fdf-91d7-39413f4117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cff994c-0752-4000-88e3-047dc665643b}" ma:internalName="TaxCatchAll" ma:showField="CatchAllData" ma:web="d4590fab-6717-4fdf-91d7-39413f4117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3f2684-4d28-4bdc-b96b-fce7293ac2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65BFC1-3510-4E73-89A5-18537BCBF2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5EB85D-D842-4867-926A-B1C3EE9C6BCE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purl.org/dc/dcmitype/"/>
    <ds:schemaRef ds:uri="6e3f2684-4d28-4bdc-b96b-fce7293ac2d9"/>
    <ds:schemaRef ds:uri="d4590fab-6717-4fdf-91d7-39413f411712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BC49193-FB5E-4485-8139-415A1CBB1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590fab-6717-4fdf-91d7-39413f411712"/>
    <ds:schemaRef ds:uri="6e3f2684-4d28-4bdc-b96b-fce7293ac2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Nabídková cena_Rámcová sml. NEW</vt:lpstr>
      <vt:lpstr>Nabídková cena_Rámcová sml. OLD</vt:lpstr>
      <vt:lpstr>Nabídková cena_Rámcová sml.TB</vt:lpstr>
      <vt:lpstr>Nabídková cena_Rámcová smlouva</vt:lpstr>
      <vt:lpstr>Cenová tabulka Rámcová dohoda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2023-10-31T15:00:59Z</dcterms:created>
  <dcterms:modified xsi:type="dcterms:W3CDTF">2025-08-20T02:47:30Z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0x0101002B3F93991B8B9E43B077C8BC5C91DCD4</vt:lpwstr>
  </property>
  <property fmtid="{D5CDD505-2E9C-101B-9397-08002B2CF9AE}" pid="3" name="MediaServiceImageTags">
    <vt:lpwstr/>
  </property>
</Properties>
</file>