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https://eonos-my.sharepoint.com/personal/s59860_eon_com/Documents/Documents/vyberova rizeni/POBJ 12168312 V1381_1382_1398 - modernizace vedení/"/>
    </mc:Choice>
  </mc:AlternateContent>
  <xr:revisionPtr revIDLastSave="0" documentId="8_{E085E4C6-44B8-4F8F-A553-4A9C40F0547E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Krycí List" sheetId="5" r:id="rId1"/>
    <sheet name="Rekapitulace" sheetId="6" r:id="rId2"/>
    <sheet name="Poptávané položky" sheetId="4" r:id="rId3"/>
    <sheet name="Figury" sheetId="7" r:id="rId4"/>
  </sheets>
  <definedNames>
    <definedName name="__2AC2803D_62C2_4BA7_B0DA_DD54FC4AC518_CURRENCY__">'Poptávané položky'!$M$795</definedName>
    <definedName name="__2AC2803D_62C2_4BA7_B0DA_DD54FC4AC518_DEMAND__">'Krycí List'!$B$8:$G$45</definedName>
    <definedName name="__2AC2803D_62C2_4BA7_B0DA_DD54FC4AC518_FDEMAND__">'Krycí List'!$C$20:$D$33</definedName>
    <definedName name="__2AC2803D_62C2_4BA7_B0DA_DD54FC4AC518_FIGURE__">Figury!#REF!</definedName>
    <definedName name="__2AC2803D_62C2_4BA7_B0DA_DD54FC4AC518_FIRM__">'Krycí List'!$E$18:$K$33</definedName>
    <definedName name="__2AC2803D_62C2_4BA7_B0DA_DD54FC4AC518_ITEM__">'Poptávané položky'!$B$11:$U$11</definedName>
    <definedName name="__2AC2803D_62C2_4BA7_B0DA_DD54FC4AC518_ITEM_GROUP1__">'Poptávané položky'!$A$7:$U$793</definedName>
    <definedName name="__2AC2803D_62C2_4BA7_B0DA_DD54FC4AC518_ITEM_GROUP1_RECAP__">Rekapitulace!$A$6:$E$9</definedName>
    <definedName name="__2AC2803D_62C2_4BA7_B0DA_DD54FC4AC518_ITEM_GROUP2__">'Poptávané položky'!$A$8:$U$792</definedName>
    <definedName name="__2AC2803D_62C2_4BA7_B0DA_DD54FC4AC518_ITEM_GROUP2_RECAP__">Rekapitulace!$A$7:$E$9</definedName>
    <definedName name="__2AC2803D_62C2_4BA7_B0DA_DD54FC4AC518_ITEM_GROUP3__X">'Poptávané položky'!$A$9:$U$105</definedName>
    <definedName name="__2AC2803D_62C2_4BA7_B0DA_DD54FC4AC518_ITEM_GROUP3_RECAP__">Rekapitulace!$A$8:$E$9</definedName>
    <definedName name="__2AC2803D_62C2_4BA7_B0DA_DD54FC4AC518_ITEM_GROUP4__X">'Poptávané položky'!$A$10:$U$105</definedName>
    <definedName name="__2AC2803D_62C2_4BA7_B0DA_DD54FC4AC518_ITEM_GROUP4_RECAP__">Rekapitulace!$A$9:$E$9</definedName>
    <definedName name="__2AC2803D_62C2_4BA7_B0DA_DD54FC4AC518_PERSON__">'Krycí List'!#REF!</definedName>
    <definedName name="__2AC2803D_62C2_4BA7_B0DA_DD54FC4AC518_QBILL__">'Poptávané položky'!#REF!</definedName>
    <definedName name="__2AC2803D_62C2_4BA7_B0DA_DD54FC4AC518_QBILLFIG__">Figury!#REF!</definedName>
    <definedName name="DEMAND.COMMENT2">'Krycí List'!$B$43</definedName>
    <definedName name="DEMAND.EXPDMDGUID">'Krycí List'!$K$16</definedName>
    <definedName name="FIRM.CITY">'Krycí List'!$F$27</definedName>
    <definedName name="FIRM.COMMENT">'Krycí List'!$K$19</definedName>
    <definedName name="FIRM.DESCR">'Krycí List'!$F$20</definedName>
    <definedName name="FIRM.EMAIL">'Krycí List'!$F$32</definedName>
    <definedName name="FIRM.FAX">'Krycí List'!$K$31</definedName>
    <definedName name="FIRM.FIRGUID">'Krycí List'!$K$18</definedName>
    <definedName name="FIRM.ORGIDENTNUM">'Krycí List'!$F$22</definedName>
    <definedName name="FIRM.REGIONCODE">'Krycí List'!$K$28</definedName>
    <definedName name="FIRM.STREET">'Krycí List'!$F$26</definedName>
    <definedName name="FIRM.TELEPHONE">'Krycí List'!$F$31</definedName>
    <definedName name="FIRM.VATIDENTNUM">'Krycí List'!$F$21</definedName>
    <definedName name="FIRM.WWW">'Krycí List'!$F$33</definedName>
    <definedName name="FIRM.ZIPCODE">'Krycí List'!$F$28</definedName>
    <definedName name="GROUP_ID">'Poptávané položky'!$C$7:$C$805</definedName>
    <definedName name="ITEM.COMMENT">'Poptávané položky'!$M$11</definedName>
    <definedName name="ITEM.COMMENT2">'Poptávané položky'!$Q$11</definedName>
    <definedName name="ITEM.DESCR">'Poptávané položky'!$G$11</definedName>
    <definedName name="ITEM.HSCID">'Poptávané položky'!$C$11</definedName>
    <definedName name="ITEM.ITECODE">'Poptávané položky'!$F$11</definedName>
    <definedName name="ITEM.ITEGUID">'Poptávané položky'!$B$11</definedName>
    <definedName name="ITEM.ITEORDER">'Poptávané položky'!$D$11</definedName>
    <definedName name="ITEM.ITEUNIT">'Poptávané položky'!$H$11</definedName>
    <definedName name="ITEM.Q">'Poptávané položky'!$I$11</definedName>
    <definedName name="ITEM.Q2">'Poptávané položky'!$J$11</definedName>
    <definedName name="ITEM.UDVDESCR">'Poptávané položky'!$R$11</definedName>
    <definedName name="ITEM.UNITPRICE">'Poptávané položky'!$K$11</definedName>
    <definedName name="ITEM.UNITRUBBISH">'Poptávané položky'!$T$11</definedName>
    <definedName name="ITEM.UNITWEIGHT">'Poptávané položky'!$S$11</definedName>
    <definedName name="ITEM.VATRATE">'Poptávané položky'!$N$11</definedName>
    <definedName name="ITEM_PRICES">'Poptávané položky'!$L$7:$L$794</definedName>
    <definedName name="KRYCI_LIST">'Krycí List'!$B$1:$K$46</definedName>
    <definedName name="_xlnm.Print_Titles" localSheetId="2">'Poptávané položky'!$5:$6</definedName>
    <definedName name="_xlnm.Print_Area" localSheetId="0">'Krycí List'!$B$1:$G$46</definedName>
    <definedName name="_xlnm.Print_Area" localSheetId="2">'Poptávané položky'!$B$1:$U$795</definedName>
    <definedName name="VAT_RATES">'Poptávané položky'!$N$7:$N$794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89" i="4" l="1"/>
  <c r="L786" i="4"/>
  <c r="L783" i="4"/>
  <c r="L779" i="4"/>
  <c r="O775" i="4"/>
  <c r="P775" i="4" s="1"/>
  <c r="L775" i="4"/>
  <c r="L774" i="4"/>
  <c r="L773" i="4"/>
  <c r="L772" i="4"/>
  <c r="L771" i="4"/>
  <c r="L770" i="4"/>
  <c r="O770" i="4" s="1"/>
  <c r="P770" i="4" s="1"/>
  <c r="O769" i="4"/>
  <c r="P769" i="4" s="1"/>
  <c r="L769" i="4"/>
  <c r="L768" i="4"/>
  <c r="L767" i="4"/>
  <c r="O767" i="4" s="1"/>
  <c r="P767" i="4" s="1"/>
  <c r="L766" i="4"/>
  <c r="L765" i="4"/>
  <c r="L764" i="4"/>
  <c r="L763" i="4"/>
  <c r="O762" i="4"/>
  <c r="L762" i="4"/>
  <c r="P762" i="4" s="1"/>
  <c r="O761" i="4"/>
  <c r="P761" i="4" s="1"/>
  <c r="L761" i="4"/>
  <c r="L760" i="4"/>
  <c r="O759" i="4"/>
  <c r="P759" i="4" s="1"/>
  <c r="L759" i="4"/>
  <c r="O758" i="4"/>
  <c r="P758" i="4" s="1"/>
  <c r="L758" i="4"/>
  <c r="L757" i="4"/>
  <c r="O757" i="4" s="1"/>
  <c r="P757" i="4" s="1"/>
  <c r="L756" i="4"/>
  <c r="L755" i="4"/>
  <c r="L754" i="4"/>
  <c r="O754" i="4" s="1"/>
  <c r="P754" i="4" s="1"/>
  <c r="L753" i="4"/>
  <c r="O753" i="4" s="1"/>
  <c r="P753" i="4" s="1"/>
  <c r="L752" i="4"/>
  <c r="O751" i="4"/>
  <c r="P751" i="4" s="1"/>
  <c r="L751" i="4"/>
  <c r="L750" i="4"/>
  <c r="L749" i="4"/>
  <c r="L748" i="4"/>
  <c r="L747" i="4"/>
  <c r="O747" i="4" s="1"/>
  <c r="P747" i="4" s="1"/>
  <c r="L746" i="4"/>
  <c r="O746" i="4" s="1"/>
  <c r="P746" i="4" s="1"/>
  <c r="O745" i="4"/>
  <c r="P745" i="4" s="1"/>
  <c r="L745" i="4"/>
  <c r="L744" i="4"/>
  <c r="L743" i="4"/>
  <c r="O743" i="4" s="1"/>
  <c r="P743" i="4" s="1"/>
  <c r="L742" i="4"/>
  <c r="L741" i="4"/>
  <c r="L740" i="4"/>
  <c r="L739" i="4"/>
  <c r="O738" i="4"/>
  <c r="L738" i="4"/>
  <c r="P738" i="4" s="1"/>
  <c r="O737" i="4"/>
  <c r="P737" i="4" s="1"/>
  <c r="L737" i="4"/>
  <c r="L736" i="4"/>
  <c r="O735" i="4"/>
  <c r="P735" i="4" s="1"/>
  <c r="L735" i="4"/>
  <c r="O731" i="4"/>
  <c r="P731" i="4" s="1"/>
  <c r="L731" i="4"/>
  <c r="L730" i="4"/>
  <c r="O730" i="4" s="1"/>
  <c r="P730" i="4" s="1"/>
  <c r="L729" i="4"/>
  <c r="L728" i="4"/>
  <c r="L727" i="4"/>
  <c r="O727" i="4" s="1"/>
  <c r="P727" i="4" s="1"/>
  <c r="L726" i="4"/>
  <c r="O726" i="4" s="1"/>
  <c r="P726" i="4" s="1"/>
  <c r="L725" i="4"/>
  <c r="O724" i="4"/>
  <c r="P724" i="4" s="1"/>
  <c r="L724" i="4"/>
  <c r="L723" i="4"/>
  <c r="L722" i="4"/>
  <c r="L721" i="4"/>
  <c r="L720" i="4"/>
  <c r="O720" i="4" s="1"/>
  <c r="P720" i="4" s="1"/>
  <c r="L719" i="4"/>
  <c r="O719" i="4" s="1"/>
  <c r="P719" i="4" s="1"/>
  <c r="O718" i="4"/>
  <c r="P718" i="4" s="1"/>
  <c r="L718" i="4"/>
  <c r="L717" i="4"/>
  <c r="L716" i="4"/>
  <c r="O716" i="4" s="1"/>
  <c r="P716" i="4" s="1"/>
  <c r="L715" i="4"/>
  <c r="L714" i="4"/>
  <c r="L713" i="4"/>
  <c r="L712" i="4"/>
  <c r="O711" i="4"/>
  <c r="L711" i="4"/>
  <c r="P711" i="4" s="1"/>
  <c r="O710" i="4"/>
  <c r="P710" i="4" s="1"/>
  <c r="L710" i="4"/>
  <c r="L709" i="4"/>
  <c r="O705" i="4"/>
  <c r="P705" i="4" s="1"/>
  <c r="L705" i="4"/>
  <c r="O701" i="4"/>
  <c r="P701" i="4" s="1"/>
  <c r="L701" i="4"/>
  <c r="L697" i="4"/>
  <c r="O697" i="4" s="1"/>
  <c r="P697" i="4" s="1"/>
  <c r="L696" i="4"/>
  <c r="L695" i="4"/>
  <c r="L690" i="4"/>
  <c r="O690" i="4" s="1"/>
  <c r="P690" i="4" s="1"/>
  <c r="L689" i="4"/>
  <c r="O689" i="4" s="1"/>
  <c r="P689" i="4" s="1"/>
  <c r="L685" i="4"/>
  <c r="O681" i="4"/>
  <c r="P681" i="4" s="1"/>
  <c r="L681" i="4"/>
  <c r="L680" i="4"/>
  <c r="L679" i="4"/>
  <c r="L675" i="4"/>
  <c r="L674" i="4"/>
  <c r="O674" i="4" s="1"/>
  <c r="P674" i="4" s="1"/>
  <c r="L670" i="4"/>
  <c r="O670" i="4" s="1"/>
  <c r="P670" i="4" s="1"/>
  <c r="O669" i="4"/>
  <c r="P669" i="4" s="1"/>
  <c r="L669" i="4"/>
  <c r="L665" i="4"/>
  <c r="L664" i="4"/>
  <c r="O664" i="4" s="1"/>
  <c r="P664" i="4" s="1"/>
  <c r="L660" i="4"/>
  <c r="L655" i="4"/>
  <c r="L654" i="4"/>
  <c r="L651" i="4"/>
  <c r="O650" i="4"/>
  <c r="L650" i="4"/>
  <c r="P650" i="4" s="1"/>
  <c r="O640" i="4"/>
  <c r="P640" i="4" s="1"/>
  <c r="L640" i="4"/>
  <c r="L636" i="4"/>
  <c r="O635" i="4"/>
  <c r="P635" i="4" s="1"/>
  <c r="L635" i="4"/>
  <c r="O634" i="4"/>
  <c r="P634" i="4" s="1"/>
  <c r="L634" i="4"/>
  <c r="L629" i="4"/>
  <c r="O629" i="4" s="1"/>
  <c r="P629" i="4" s="1"/>
  <c r="L628" i="4"/>
  <c r="L627" i="4"/>
  <c r="L612" i="4"/>
  <c r="O612" i="4" s="1"/>
  <c r="P612" i="4" s="1"/>
  <c r="L611" i="4"/>
  <c r="O611" i="4" s="1"/>
  <c r="P611" i="4" s="1"/>
  <c r="L610" i="4"/>
  <c r="O605" i="4"/>
  <c r="P605" i="4" s="1"/>
  <c r="L605" i="4"/>
  <c r="L604" i="4"/>
  <c r="L600" i="4"/>
  <c r="L585" i="4"/>
  <c r="L584" i="4"/>
  <c r="O584" i="4" s="1"/>
  <c r="P584" i="4" s="1"/>
  <c r="L580" i="4"/>
  <c r="O580" i="4" s="1"/>
  <c r="P580" i="4" s="1"/>
  <c r="O575" i="4"/>
  <c r="P575" i="4" s="1"/>
  <c r="L575" i="4"/>
  <c r="L574" i="4"/>
  <c r="L571" i="4"/>
  <c r="O571" i="4" s="1"/>
  <c r="P571" i="4" s="1"/>
  <c r="L566" i="4"/>
  <c r="L565" i="4"/>
  <c r="L564" i="4"/>
  <c r="L559" i="4"/>
  <c r="O558" i="4"/>
  <c r="L558" i="4"/>
  <c r="P558" i="4" s="1"/>
  <c r="O557" i="4"/>
  <c r="P557" i="4" s="1"/>
  <c r="L557" i="4"/>
  <c r="L552" i="4"/>
  <c r="O551" i="4"/>
  <c r="P551" i="4" s="1"/>
  <c r="L551" i="4"/>
  <c r="O550" i="4"/>
  <c r="P550" i="4" s="1"/>
  <c r="L550" i="4"/>
  <c r="L549" i="4"/>
  <c r="O549" i="4" s="1"/>
  <c r="P549" i="4" s="1"/>
  <c r="L548" i="4"/>
  <c r="L547" i="4"/>
  <c r="L546" i="4"/>
  <c r="O546" i="4" s="1"/>
  <c r="P546" i="4" s="1"/>
  <c r="L545" i="4"/>
  <c r="O545" i="4" s="1"/>
  <c r="P545" i="4" s="1"/>
  <c r="L544" i="4"/>
  <c r="O539" i="4"/>
  <c r="P539" i="4" s="1"/>
  <c r="L539" i="4"/>
  <c r="L535" i="4"/>
  <c r="L534" i="4"/>
  <c r="L533" i="4"/>
  <c r="L532" i="4"/>
  <c r="O532" i="4" s="1"/>
  <c r="P532" i="4" s="1"/>
  <c r="L528" i="4"/>
  <c r="O528" i="4" s="1"/>
  <c r="P528" i="4" s="1"/>
  <c r="O527" i="4"/>
  <c r="P527" i="4" s="1"/>
  <c r="L527" i="4"/>
  <c r="L526" i="4"/>
  <c r="L525" i="4"/>
  <c r="O525" i="4" s="1"/>
  <c r="P525" i="4" s="1"/>
  <c r="L521" i="4"/>
  <c r="L520" i="4"/>
  <c r="L519" i="4"/>
  <c r="L518" i="4"/>
  <c r="O517" i="4"/>
  <c r="L517" i="4"/>
  <c r="P517" i="4" s="1"/>
  <c r="O516" i="4"/>
  <c r="P516" i="4" s="1"/>
  <c r="L516" i="4"/>
  <c r="L512" i="4"/>
  <c r="O511" i="4"/>
  <c r="P511" i="4" s="1"/>
  <c r="L511" i="4"/>
  <c r="O507" i="4"/>
  <c r="P507" i="4" s="1"/>
  <c r="L507" i="4"/>
  <c r="L506" i="4"/>
  <c r="O506" i="4" s="1"/>
  <c r="P506" i="4" s="1"/>
  <c r="L505" i="4"/>
  <c r="L504" i="4"/>
  <c r="L500" i="4"/>
  <c r="O500" i="4" s="1"/>
  <c r="P500" i="4" s="1"/>
  <c r="L496" i="4"/>
  <c r="O496" i="4" s="1"/>
  <c r="P496" i="4" s="1"/>
  <c r="L495" i="4"/>
  <c r="O491" i="4"/>
  <c r="P491" i="4" s="1"/>
  <c r="L491" i="4"/>
  <c r="L490" i="4"/>
  <c r="L489" i="4"/>
  <c r="L485" i="4"/>
  <c r="L484" i="4"/>
  <c r="O484" i="4" s="1"/>
  <c r="P484" i="4" s="1"/>
  <c r="L483" i="4"/>
  <c r="O483" i="4" s="1"/>
  <c r="P483" i="4" s="1"/>
  <c r="O482" i="4"/>
  <c r="P482" i="4" s="1"/>
  <c r="L482" i="4"/>
  <c r="L481" i="4"/>
  <c r="L480" i="4"/>
  <c r="O480" i="4" s="1"/>
  <c r="P480" i="4" s="1"/>
  <c r="L476" i="4"/>
  <c r="L472" i="4"/>
  <c r="L471" i="4"/>
  <c r="L470" i="4"/>
  <c r="O469" i="4"/>
  <c r="L469" i="4"/>
  <c r="P469" i="4" s="1"/>
  <c r="O468" i="4"/>
  <c r="P468" i="4" s="1"/>
  <c r="L468" i="4"/>
  <c r="L464" i="4"/>
  <c r="O460" i="4"/>
  <c r="P460" i="4" s="1"/>
  <c r="L460" i="4"/>
  <c r="O459" i="4"/>
  <c r="P459" i="4" s="1"/>
  <c r="L459" i="4"/>
  <c r="L458" i="4"/>
  <c r="O458" i="4" s="1"/>
  <c r="P458" i="4" s="1"/>
  <c r="L457" i="4"/>
  <c r="L456" i="4"/>
  <c r="L452" i="4"/>
  <c r="O452" i="4" s="1"/>
  <c r="P452" i="4" s="1"/>
  <c r="L451" i="4"/>
  <c r="O451" i="4" s="1"/>
  <c r="P451" i="4" s="1"/>
  <c r="L450" i="4"/>
  <c r="O446" i="4"/>
  <c r="P446" i="4" s="1"/>
  <c r="L446" i="4"/>
  <c r="L445" i="4"/>
  <c r="L444" i="4"/>
  <c r="L440" i="4"/>
  <c r="L436" i="4"/>
  <c r="O436" i="4" s="1"/>
  <c r="P436" i="4" s="1"/>
  <c r="L432" i="4"/>
  <c r="O432" i="4" s="1"/>
  <c r="P432" i="4" s="1"/>
  <c r="O431" i="4"/>
  <c r="P431" i="4" s="1"/>
  <c r="L431" i="4"/>
  <c r="L427" i="4"/>
  <c r="L423" i="4"/>
  <c r="O423" i="4" s="1"/>
  <c r="P423" i="4" s="1"/>
  <c r="L419" i="4"/>
  <c r="L415" i="4"/>
  <c r="L414" i="4"/>
  <c r="L411" i="4"/>
  <c r="L400" i="4" s="1"/>
  <c r="O402" i="4"/>
  <c r="L402" i="4"/>
  <c r="P402" i="4" s="1"/>
  <c r="O401" i="4"/>
  <c r="L401" i="4"/>
  <c r="O397" i="4"/>
  <c r="O396" i="4" s="1"/>
  <c r="D12" i="6" s="1"/>
  <c r="L397" i="4"/>
  <c r="L396" i="4"/>
  <c r="L391" i="4"/>
  <c r="L390" i="4"/>
  <c r="P389" i="4"/>
  <c r="O389" i="4"/>
  <c r="L389" i="4"/>
  <c r="L388" i="4"/>
  <c r="O388" i="4" s="1"/>
  <c r="P388" i="4" s="1"/>
  <c r="L387" i="4"/>
  <c r="O386" i="4"/>
  <c r="P386" i="4" s="1"/>
  <c r="L386" i="4"/>
  <c r="L385" i="4"/>
  <c r="L384" i="4"/>
  <c r="L383" i="4"/>
  <c r="L382" i="4"/>
  <c r="O382" i="4" s="1"/>
  <c r="P382" i="4" s="1"/>
  <c r="L381" i="4"/>
  <c r="O381" i="4" s="1"/>
  <c r="P381" i="4" s="1"/>
  <c r="O380" i="4"/>
  <c r="P380" i="4" s="1"/>
  <c r="L380" i="4"/>
  <c r="L379" i="4"/>
  <c r="L378" i="4"/>
  <c r="O378" i="4" s="1"/>
  <c r="P378" i="4" s="1"/>
  <c r="L377" i="4"/>
  <c r="L376" i="4"/>
  <c r="L375" i="4"/>
  <c r="L374" i="4"/>
  <c r="O373" i="4"/>
  <c r="L373" i="4"/>
  <c r="P373" i="4" s="1"/>
  <c r="O372" i="4"/>
  <c r="P372" i="4" s="1"/>
  <c r="L372" i="4"/>
  <c r="L371" i="4"/>
  <c r="O370" i="4"/>
  <c r="P370" i="4" s="1"/>
  <c r="L370" i="4"/>
  <c r="O369" i="4"/>
  <c r="P369" i="4" s="1"/>
  <c r="L369" i="4"/>
  <c r="L368" i="4"/>
  <c r="O368" i="4" s="1"/>
  <c r="P368" i="4" s="1"/>
  <c r="L364" i="4"/>
  <c r="L363" i="4"/>
  <c r="P362" i="4"/>
  <c r="O362" i="4"/>
  <c r="L362" i="4"/>
  <c r="L361" i="4"/>
  <c r="O361" i="4" s="1"/>
  <c r="P361" i="4" s="1"/>
  <c r="L360" i="4"/>
  <c r="O359" i="4"/>
  <c r="P359" i="4" s="1"/>
  <c r="L359" i="4"/>
  <c r="L358" i="4"/>
  <c r="L357" i="4"/>
  <c r="L356" i="4"/>
  <c r="L355" i="4"/>
  <c r="O355" i="4" s="1"/>
  <c r="P355" i="4" s="1"/>
  <c r="L354" i="4"/>
  <c r="O354" i="4" s="1"/>
  <c r="P354" i="4" s="1"/>
  <c r="O353" i="4"/>
  <c r="P353" i="4" s="1"/>
  <c r="L353" i="4"/>
  <c r="L352" i="4"/>
  <c r="L351" i="4"/>
  <c r="O351" i="4" s="1"/>
  <c r="P351" i="4" s="1"/>
  <c r="L350" i="4"/>
  <c r="L349" i="4"/>
  <c r="L348" i="4"/>
  <c r="L347" i="4"/>
  <c r="O346" i="4"/>
  <c r="L346" i="4"/>
  <c r="P346" i="4" s="1"/>
  <c r="O345" i="4"/>
  <c r="P345" i="4" s="1"/>
  <c r="L345" i="4"/>
  <c r="L344" i="4"/>
  <c r="O343" i="4"/>
  <c r="P343" i="4" s="1"/>
  <c r="L343" i="4"/>
  <c r="O342" i="4"/>
  <c r="P342" i="4" s="1"/>
  <c r="L342" i="4"/>
  <c r="L341" i="4"/>
  <c r="O341" i="4" s="1"/>
  <c r="P341" i="4" s="1"/>
  <c r="L340" i="4"/>
  <c r="L339" i="4"/>
  <c r="P338" i="4"/>
  <c r="O338" i="4"/>
  <c r="L338" i="4"/>
  <c r="L334" i="4"/>
  <c r="O334" i="4" s="1"/>
  <c r="P334" i="4" s="1"/>
  <c r="L333" i="4"/>
  <c r="O332" i="4"/>
  <c r="P332" i="4" s="1"/>
  <c r="L332" i="4"/>
  <c r="L331" i="4"/>
  <c r="L330" i="4"/>
  <c r="L329" i="4"/>
  <c r="L325" i="4"/>
  <c r="O325" i="4" s="1"/>
  <c r="P325" i="4" s="1"/>
  <c r="L324" i="4"/>
  <c r="O324" i="4" s="1"/>
  <c r="P324" i="4" s="1"/>
  <c r="O323" i="4"/>
  <c r="P323" i="4" s="1"/>
  <c r="L323" i="4"/>
  <c r="L322" i="4"/>
  <c r="L319" i="4"/>
  <c r="O319" i="4" s="1"/>
  <c r="P319" i="4" s="1"/>
  <c r="L318" i="4"/>
  <c r="L317" i="4"/>
  <c r="L316" i="4"/>
  <c r="L315" i="4"/>
  <c r="O312" i="4"/>
  <c r="L312" i="4"/>
  <c r="P312" i="4" s="1"/>
  <c r="O311" i="4"/>
  <c r="P311" i="4" s="1"/>
  <c r="L311" i="4"/>
  <c r="L310" i="4"/>
  <c r="O309" i="4"/>
  <c r="P309" i="4" s="1"/>
  <c r="L309" i="4"/>
  <c r="O305" i="4"/>
  <c r="P305" i="4" s="1"/>
  <c r="L305" i="4"/>
  <c r="L304" i="4"/>
  <c r="O304" i="4" s="1"/>
  <c r="P304" i="4" s="1"/>
  <c r="L303" i="4"/>
  <c r="L302" i="4"/>
  <c r="P301" i="4"/>
  <c r="O301" i="4"/>
  <c r="L301" i="4"/>
  <c r="L297" i="4"/>
  <c r="O297" i="4" s="1"/>
  <c r="P297" i="4" s="1"/>
  <c r="L296" i="4"/>
  <c r="O295" i="4"/>
  <c r="P295" i="4" s="1"/>
  <c r="L295" i="4"/>
  <c r="O294" i="4"/>
  <c r="L294" i="4"/>
  <c r="P294" i="4" s="1"/>
  <c r="L290" i="4"/>
  <c r="L289" i="4"/>
  <c r="L288" i="4"/>
  <c r="O288" i="4" s="1"/>
  <c r="P288" i="4" s="1"/>
  <c r="L287" i="4"/>
  <c r="O287" i="4" s="1"/>
  <c r="P287" i="4" s="1"/>
  <c r="P286" i="4"/>
  <c r="O286" i="4"/>
  <c r="L286" i="4"/>
  <c r="L285" i="4"/>
  <c r="L284" i="4"/>
  <c r="O284" i="4" s="1"/>
  <c r="P284" i="4" s="1"/>
  <c r="L283" i="4"/>
  <c r="L282" i="4"/>
  <c r="L281" i="4"/>
  <c r="L277" i="4"/>
  <c r="O276" i="4"/>
  <c r="L276" i="4"/>
  <c r="P276" i="4" s="1"/>
  <c r="O275" i="4"/>
  <c r="P275" i="4" s="1"/>
  <c r="L275" i="4"/>
  <c r="L274" i="4"/>
  <c r="P270" i="4"/>
  <c r="O270" i="4"/>
  <c r="L270" i="4"/>
  <c r="O269" i="4"/>
  <c r="P269" i="4" s="1"/>
  <c r="L269" i="4"/>
  <c r="L268" i="4"/>
  <c r="O268" i="4" s="1"/>
  <c r="P268" i="4" s="1"/>
  <c r="L267" i="4"/>
  <c r="L263" i="4"/>
  <c r="P262" i="4"/>
  <c r="O262" i="4"/>
  <c r="L262" i="4"/>
  <c r="L261" i="4"/>
  <c r="O261" i="4" s="1"/>
  <c r="P261" i="4" s="1"/>
  <c r="L260" i="4"/>
  <c r="O259" i="4"/>
  <c r="P259" i="4" s="1"/>
  <c r="L259" i="4"/>
  <c r="O258" i="4"/>
  <c r="L258" i="4"/>
  <c r="P258" i="4" s="1"/>
  <c r="L257" i="4"/>
  <c r="L256" i="4"/>
  <c r="L255" i="4"/>
  <c r="O255" i="4" s="1"/>
  <c r="P255" i="4" s="1"/>
  <c r="L254" i="4"/>
  <c r="O254" i="4" s="1"/>
  <c r="P254" i="4" s="1"/>
  <c r="P253" i="4"/>
  <c r="O253" i="4"/>
  <c r="L253" i="4"/>
  <c r="L252" i="4"/>
  <c r="L251" i="4"/>
  <c r="O251" i="4" s="1"/>
  <c r="P251" i="4" s="1"/>
  <c r="L250" i="4"/>
  <c r="L249" i="4"/>
  <c r="L248" i="4"/>
  <c r="L247" i="4"/>
  <c r="O243" i="4"/>
  <c r="L243" i="4"/>
  <c r="P243" i="4" s="1"/>
  <c r="O238" i="4"/>
  <c r="P238" i="4" s="1"/>
  <c r="L238" i="4"/>
  <c r="L237" i="4"/>
  <c r="P236" i="4"/>
  <c r="O236" i="4"/>
  <c r="L236" i="4"/>
  <c r="O235" i="4"/>
  <c r="P235" i="4" s="1"/>
  <c r="L235" i="4"/>
  <c r="L234" i="4"/>
  <c r="O234" i="4" s="1"/>
  <c r="P234" i="4" s="1"/>
  <c r="L233" i="4"/>
  <c r="L229" i="4"/>
  <c r="P228" i="4"/>
  <c r="O228" i="4"/>
  <c r="L228" i="4"/>
  <c r="L227" i="4"/>
  <c r="O227" i="4" s="1"/>
  <c r="P227" i="4" s="1"/>
  <c r="L226" i="4"/>
  <c r="O222" i="4"/>
  <c r="P222" i="4" s="1"/>
  <c r="L222" i="4"/>
  <c r="O218" i="4"/>
  <c r="L218" i="4"/>
  <c r="P218" i="4" s="1"/>
  <c r="L214" i="4"/>
  <c r="L210" i="4"/>
  <c r="L206" i="4"/>
  <c r="O206" i="4" s="1"/>
  <c r="P206" i="4" s="1"/>
  <c r="L205" i="4"/>
  <c r="O205" i="4" s="1"/>
  <c r="P205" i="4" s="1"/>
  <c r="P204" i="4"/>
  <c r="O204" i="4"/>
  <c r="L204" i="4"/>
  <c r="L200" i="4"/>
  <c r="L196" i="4"/>
  <c r="O196" i="4" s="1"/>
  <c r="P196" i="4" s="1"/>
  <c r="L195" i="4"/>
  <c r="L194" i="4"/>
  <c r="L193" i="4"/>
  <c r="L192" i="4"/>
  <c r="O191" i="4"/>
  <c r="L191" i="4"/>
  <c r="P191" i="4" s="1"/>
  <c r="O190" i="4"/>
  <c r="P190" i="4" s="1"/>
  <c r="L190" i="4"/>
  <c r="L189" i="4"/>
  <c r="P188" i="4"/>
  <c r="O188" i="4"/>
  <c r="L188" i="4"/>
  <c r="O184" i="4"/>
  <c r="P184" i="4" s="1"/>
  <c r="L184" i="4"/>
  <c r="L180" i="4"/>
  <c r="O180" i="4" s="1"/>
  <c r="P180" i="4" s="1"/>
  <c r="L176" i="4"/>
  <c r="L175" i="4"/>
  <c r="P174" i="4"/>
  <c r="O174" i="4"/>
  <c r="L174" i="4"/>
  <c r="L173" i="4"/>
  <c r="O173" i="4" s="1"/>
  <c r="P173" i="4" s="1"/>
  <c r="L172" i="4"/>
  <c r="L171" i="4"/>
  <c r="P167" i="4"/>
  <c r="O167" i="4"/>
  <c r="L167" i="4"/>
  <c r="L166" i="4"/>
  <c r="O166" i="4" s="1"/>
  <c r="P166" i="4" s="1"/>
  <c r="L165" i="4"/>
  <c r="L160" i="4"/>
  <c r="P159" i="4"/>
  <c r="O159" i="4"/>
  <c r="L159" i="4"/>
  <c r="L155" i="4"/>
  <c r="O155" i="4" s="1"/>
  <c r="P155" i="4" s="1"/>
  <c r="L154" i="4"/>
  <c r="L153" i="4"/>
  <c r="P149" i="4"/>
  <c r="O149" i="4"/>
  <c r="L149" i="4"/>
  <c r="L146" i="4"/>
  <c r="O146" i="4" s="1"/>
  <c r="P146" i="4" s="1"/>
  <c r="L142" i="4"/>
  <c r="L141" i="4"/>
  <c r="P138" i="4"/>
  <c r="O138" i="4"/>
  <c r="L138" i="4"/>
  <c r="L137" i="4"/>
  <c r="O137" i="4" s="1"/>
  <c r="P137" i="4" s="1"/>
  <c r="L136" i="4"/>
  <c r="L133" i="4"/>
  <c r="P130" i="4"/>
  <c r="O130" i="4"/>
  <c r="L130" i="4"/>
  <c r="L126" i="4"/>
  <c r="O126" i="4" s="1"/>
  <c r="P126" i="4" s="1"/>
  <c r="L125" i="4"/>
  <c r="L122" i="4"/>
  <c r="P121" i="4"/>
  <c r="O121" i="4"/>
  <c r="L121" i="4"/>
  <c r="L120" i="4"/>
  <c r="O120" i="4" s="1"/>
  <c r="P120" i="4" s="1"/>
  <c r="L119" i="4"/>
  <c r="L115" i="4"/>
  <c r="P114" i="4"/>
  <c r="O114" i="4"/>
  <c r="L114" i="4"/>
  <c r="L113" i="4"/>
  <c r="O113" i="4" s="1"/>
  <c r="P113" i="4" s="1"/>
  <c r="L112" i="4"/>
  <c r="L108" i="4"/>
  <c r="L104" i="4"/>
  <c r="L103" i="4"/>
  <c r="P102" i="4"/>
  <c r="O102" i="4"/>
  <c r="L102" i="4"/>
  <c r="L101" i="4"/>
  <c r="O101" i="4" s="1"/>
  <c r="P101" i="4" s="1"/>
  <c r="L100" i="4"/>
  <c r="L99" i="4"/>
  <c r="P98" i="4"/>
  <c r="O98" i="4"/>
  <c r="L98" i="4"/>
  <c r="L97" i="4"/>
  <c r="O97" i="4" s="1"/>
  <c r="P97" i="4" s="1"/>
  <c r="L96" i="4"/>
  <c r="L95" i="4"/>
  <c r="P94" i="4"/>
  <c r="O94" i="4"/>
  <c r="L94" i="4"/>
  <c r="L93" i="4"/>
  <c r="O93" i="4" s="1"/>
  <c r="P93" i="4" s="1"/>
  <c r="L92" i="4"/>
  <c r="L91" i="4"/>
  <c r="P90" i="4"/>
  <c r="O90" i="4"/>
  <c r="L90" i="4"/>
  <c r="L89" i="4"/>
  <c r="O89" i="4" s="1"/>
  <c r="P89" i="4" s="1"/>
  <c r="L88" i="4"/>
  <c r="L87" i="4"/>
  <c r="P86" i="4"/>
  <c r="O86" i="4"/>
  <c r="L86" i="4"/>
  <c r="L82" i="4"/>
  <c r="O82" i="4" s="1"/>
  <c r="P82" i="4" s="1"/>
  <c r="L78" i="4"/>
  <c r="L74" i="4"/>
  <c r="P73" i="4"/>
  <c r="O73" i="4"/>
  <c r="L73" i="4"/>
  <c r="L69" i="4"/>
  <c r="O69" i="4" s="1"/>
  <c r="P69" i="4" s="1"/>
  <c r="L68" i="4"/>
  <c r="L67" i="4"/>
  <c r="P63" i="4"/>
  <c r="O63" i="4"/>
  <c r="L63" i="4"/>
  <c r="L62" i="4"/>
  <c r="O62" i="4" s="1"/>
  <c r="P62" i="4" s="1"/>
  <c r="L61" i="4"/>
  <c r="L60" i="4"/>
  <c r="P56" i="4"/>
  <c r="O56" i="4"/>
  <c r="L56" i="4"/>
  <c r="L52" i="4"/>
  <c r="O52" i="4" s="1"/>
  <c r="L48" i="4"/>
  <c r="L47" i="4"/>
  <c r="P46" i="4"/>
  <c r="O46" i="4"/>
  <c r="L46" i="4"/>
  <c r="L41" i="4"/>
  <c r="O41" i="4" s="1"/>
  <c r="L40" i="4"/>
  <c r="L35" i="4"/>
  <c r="P34" i="4"/>
  <c r="O34" i="4"/>
  <c r="L34" i="4"/>
  <c r="L30" i="4"/>
  <c r="O30" i="4" s="1"/>
  <c r="L29" i="4"/>
  <c r="L25" i="4"/>
  <c r="P21" i="4"/>
  <c r="O21" i="4"/>
  <c r="L21" i="4"/>
  <c r="L20" i="4"/>
  <c r="O20" i="4" s="1"/>
  <c r="L19" i="4"/>
  <c r="L14" i="4"/>
  <c r="P13" i="4"/>
  <c r="O13" i="4"/>
  <c r="L13" i="4"/>
  <c r="L12" i="4"/>
  <c r="O12" i="4" s="1"/>
  <c r="L11" i="4"/>
  <c r="L10" i="4"/>
  <c r="L9" i="4" s="1"/>
  <c r="C12" i="6"/>
  <c r="C9" i="6"/>
  <c r="K12" i="5"/>
  <c r="K11" i="5"/>
  <c r="A11" i="5" a="1"/>
  <c r="A11" i="5" s="1"/>
  <c r="K10" i="5"/>
  <c r="A10" i="5"/>
  <c r="A14" i="5" s="1"/>
  <c r="K9" i="5"/>
  <c r="K8" i="5"/>
  <c r="K7" i="5"/>
  <c r="P302" i="4" l="1"/>
  <c r="C8" i="6"/>
  <c r="P87" i="4"/>
  <c r="P277" i="4"/>
  <c r="P247" i="4"/>
  <c r="P547" i="4"/>
  <c r="P712" i="4"/>
  <c r="P723" i="4"/>
  <c r="P714" i="4"/>
  <c r="A20" i="5"/>
  <c r="A17" i="5"/>
  <c r="P194" i="4"/>
  <c r="P715" i="4"/>
  <c r="P74" i="4"/>
  <c r="P195" i="4"/>
  <c r="P357" i="4"/>
  <c r="A12" i="5" a="1"/>
  <c r="A12" i="5" s="1"/>
  <c r="A16" i="5" s="1"/>
  <c r="A15" i="5"/>
  <c r="P92" i="4"/>
  <c r="P100" i="4"/>
  <c r="P679" i="4"/>
  <c r="P749" i="4"/>
  <c r="P115" i="4"/>
  <c r="P171" i="4"/>
  <c r="C14" i="6"/>
  <c r="L399" i="4"/>
  <c r="C13" i="6" s="1"/>
  <c r="P535" i="4"/>
  <c r="P12" i="4"/>
  <c r="P20" i="4"/>
  <c r="P30" i="4"/>
  <c r="P41" i="4"/>
  <c r="P52" i="4"/>
  <c r="L107" i="4"/>
  <c r="O192" i="4"/>
  <c r="P192" i="4" s="1"/>
  <c r="P200" i="4"/>
  <c r="O200" i="4"/>
  <c r="O214" i="4"/>
  <c r="P214" i="4" s="1"/>
  <c r="O247" i="4"/>
  <c r="O252" i="4"/>
  <c r="P252" i="4" s="1"/>
  <c r="O257" i="4"/>
  <c r="P257" i="4" s="1"/>
  <c r="O277" i="4"/>
  <c r="O285" i="4"/>
  <c r="P285" i="4" s="1"/>
  <c r="O290" i="4"/>
  <c r="P290" i="4" s="1"/>
  <c r="O315" i="4"/>
  <c r="P315" i="4" s="1"/>
  <c r="P322" i="4"/>
  <c r="O322" i="4"/>
  <c r="O330" i="4"/>
  <c r="P330" i="4" s="1"/>
  <c r="O347" i="4"/>
  <c r="P347" i="4" s="1"/>
  <c r="O352" i="4"/>
  <c r="P352" i="4" s="1"/>
  <c r="O357" i="4"/>
  <c r="O374" i="4"/>
  <c r="P374" i="4" s="1"/>
  <c r="O379" i="4"/>
  <c r="P379" i="4" s="1"/>
  <c r="O384" i="4"/>
  <c r="P384" i="4" s="1"/>
  <c r="P397" i="4"/>
  <c r="P396" i="4" s="1"/>
  <c r="E12" i="6" s="1"/>
  <c r="O411" i="4"/>
  <c r="O400" i="4" s="1"/>
  <c r="P427" i="4"/>
  <c r="O427" i="4"/>
  <c r="O444" i="4"/>
  <c r="P444" i="4" s="1"/>
  <c r="O470" i="4"/>
  <c r="P470" i="4" s="1"/>
  <c r="P481" i="4"/>
  <c r="O481" i="4"/>
  <c r="O489" i="4"/>
  <c r="P489" i="4" s="1"/>
  <c r="O518" i="4"/>
  <c r="P518" i="4" s="1"/>
  <c r="O526" i="4"/>
  <c r="P526" i="4" s="1"/>
  <c r="O534" i="4"/>
  <c r="P534" i="4" s="1"/>
  <c r="O559" i="4"/>
  <c r="P559" i="4" s="1"/>
  <c r="P574" i="4"/>
  <c r="O574" i="4"/>
  <c r="O600" i="4"/>
  <c r="P600" i="4" s="1"/>
  <c r="O651" i="4"/>
  <c r="P651" i="4" s="1"/>
  <c r="P665" i="4"/>
  <c r="O665" i="4"/>
  <c r="O679" i="4"/>
  <c r="O712" i="4"/>
  <c r="O717" i="4"/>
  <c r="P717" i="4" s="1"/>
  <c r="O722" i="4"/>
  <c r="P722" i="4" s="1"/>
  <c r="O739" i="4"/>
  <c r="P739" i="4" s="1"/>
  <c r="P744" i="4"/>
  <c r="O744" i="4"/>
  <c r="O749" i="4"/>
  <c r="O763" i="4"/>
  <c r="P763" i="4" s="1"/>
  <c r="P768" i="4"/>
  <c r="O768" i="4"/>
  <c r="O773" i="4"/>
  <c r="P773" i="4" s="1"/>
  <c r="L782" i="4"/>
  <c r="P411" i="4"/>
  <c r="O193" i="4"/>
  <c r="P193" i="4" s="1"/>
  <c r="O248" i="4"/>
  <c r="P248" i="4" s="1"/>
  <c r="O281" i="4"/>
  <c r="P281" i="4" s="1"/>
  <c r="O316" i="4"/>
  <c r="P316" i="4" s="1"/>
  <c r="P348" i="4"/>
  <c r="O348" i="4"/>
  <c r="O375" i="4"/>
  <c r="P375" i="4" s="1"/>
  <c r="O414" i="4"/>
  <c r="P414" i="4" s="1"/>
  <c r="O471" i="4"/>
  <c r="P471" i="4" s="1"/>
  <c r="O519" i="4"/>
  <c r="P519" i="4" s="1"/>
  <c r="O564" i="4"/>
  <c r="P564" i="4" s="1"/>
  <c r="P654" i="4"/>
  <c r="O654" i="4"/>
  <c r="O713" i="4"/>
  <c r="P713" i="4" s="1"/>
  <c r="O740" i="4"/>
  <c r="P740" i="4" s="1"/>
  <c r="O764" i="4"/>
  <c r="P764" i="4" s="1"/>
  <c r="O331" i="4"/>
  <c r="P331" i="4" s="1"/>
  <c r="O358" i="4"/>
  <c r="P358" i="4" s="1"/>
  <c r="O385" i="4"/>
  <c r="P385" i="4" s="1"/>
  <c r="O445" i="4"/>
  <c r="P445" i="4" s="1"/>
  <c r="O490" i="4"/>
  <c r="P490" i="4" s="1"/>
  <c r="O535" i="4"/>
  <c r="O604" i="4"/>
  <c r="P604" i="4" s="1"/>
  <c r="O680" i="4"/>
  <c r="P680" i="4" s="1"/>
  <c r="O723" i="4"/>
  <c r="O750" i="4"/>
  <c r="P750" i="4" s="1"/>
  <c r="O774" i="4"/>
  <c r="P774" i="4" s="1"/>
  <c r="O14" i="4"/>
  <c r="P14" i="4" s="1"/>
  <c r="O25" i="4"/>
  <c r="P25" i="4" s="1"/>
  <c r="O35" i="4"/>
  <c r="P35" i="4" s="1"/>
  <c r="O47" i="4"/>
  <c r="P47" i="4" s="1"/>
  <c r="O60" i="4"/>
  <c r="P60" i="4" s="1"/>
  <c r="O67" i="4"/>
  <c r="P67" i="4" s="1"/>
  <c r="O74" i="4"/>
  <c r="O87" i="4"/>
  <c r="O91" i="4"/>
  <c r="P91" i="4" s="1"/>
  <c r="O95" i="4"/>
  <c r="P95" i="4" s="1"/>
  <c r="O99" i="4"/>
  <c r="P99" i="4" s="1"/>
  <c r="O103" i="4"/>
  <c r="P103" i="4" s="1"/>
  <c r="O108" i="4"/>
  <c r="O115" i="4"/>
  <c r="O122" i="4"/>
  <c r="P122" i="4" s="1"/>
  <c r="O133" i="4"/>
  <c r="P133" i="4" s="1"/>
  <c r="O141" i="4"/>
  <c r="P141" i="4" s="1"/>
  <c r="O153" i="4"/>
  <c r="P153" i="4" s="1"/>
  <c r="O160" i="4"/>
  <c r="P160" i="4" s="1"/>
  <c r="O171" i="4"/>
  <c r="O175" i="4"/>
  <c r="P175" i="4" s="1"/>
  <c r="O189" i="4"/>
  <c r="P189" i="4" s="1"/>
  <c r="O194" i="4"/>
  <c r="O229" i="4"/>
  <c r="P229" i="4" s="1"/>
  <c r="O237" i="4"/>
  <c r="P237" i="4" s="1"/>
  <c r="O249" i="4"/>
  <c r="P249" i="4" s="1"/>
  <c r="O263" i="4"/>
  <c r="P263" i="4" s="1"/>
  <c r="P274" i="4"/>
  <c r="O274" i="4"/>
  <c r="O282" i="4"/>
  <c r="P282" i="4" s="1"/>
  <c r="O302" i="4"/>
  <c r="O310" i="4"/>
  <c r="P310" i="4" s="1"/>
  <c r="O317" i="4"/>
  <c r="P317" i="4" s="1"/>
  <c r="O339" i="4"/>
  <c r="P339" i="4" s="1"/>
  <c r="O344" i="4"/>
  <c r="P344" i="4" s="1"/>
  <c r="O349" i="4"/>
  <c r="P349" i="4" s="1"/>
  <c r="O363" i="4"/>
  <c r="P363" i="4" s="1"/>
  <c r="P371" i="4"/>
  <c r="O371" i="4"/>
  <c r="O376" i="4"/>
  <c r="P376" i="4" s="1"/>
  <c r="O390" i="4"/>
  <c r="P390" i="4" s="1"/>
  <c r="O415" i="4"/>
  <c r="P415" i="4" s="1"/>
  <c r="O456" i="4"/>
  <c r="P456" i="4" s="1"/>
  <c r="O464" i="4"/>
  <c r="P464" i="4" s="1"/>
  <c r="O472" i="4"/>
  <c r="P472" i="4" s="1"/>
  <c r="O504" i="4"/>
  <c r="P504" i="4" s="1"/>
  <c r="O512" i="4"/>
  <c r="P512" i="4" s="1"/>
  <c r="O520" i="4"/>
  <c r="P520" i="4" s="1"/>
  <c r="O547" i="4"/>
  <c r="O552" i="4"/>
  <c r="P552" i="4" s="1"/>
  <c r="O565" i="4"/>
  <c r="P565" i="4" s="1"/>
  <c r="O627" i="4"/>
  <c r="P627" i="4" s="1"/>
  <c r="O636" i="4"/>
  <c r="P636" i="4" s="1"/>
  <c r="O655" i="4"/>
  <c r="P655" i="4" s="1"/>
  <c r="O695" i="4"/>
  <c r="P695" i="4" s="1"/>
  <c r="O709" i="4"/>
  <c r="P709" i="4" s="1"/>
  <c r="O714" i="4"/>
  <c r="O728" i="4"/>
  <c r="P728" i="4" s="1"/>
  <c r="O736" i="4"/>
  <c r="P736" i="4" s="1"/>
  <c r="O741" i="4"/>
  <c r="P741" i="4" s="1"/>
  <c r="O755" i="4"/>
  <c r="P755" i="4" s="1"/>
  <c r="O760" i="4"/>
  <c r="P760" i="4" s="1"/>
  <c r="O765" i="4"/>
  <c r="P765" i="4" s="1"/>
  <c r="O783" i="4"/>
  <c r="O176" i="4"/>
  <c r="P176" i="4" s="1"/>
  <c r="P233" i="4"/>
  <c r="O233" i="4"/>
  <c r="O267" i="4"/>
  <c r="P267" i="4" s="1"/>
  <c r="O303" i="4"/>
  <c r="P303" i="4" s="1"/>
  <c r="O340" i="4"/>
  <c r="P340" i="4" s="1"/>
  <c r="O364" i="4"/>
  <c r="P364" i="4" s="1"/>
  <c r="O391" i="4"/>
  <c r="P391" i="4" s="1"/>
  <c r="O457" i="4"/>
  <c r="P457" i="4" s="1"/>
  <c r="O505" i="4"/>
  <c r="P505" i="4" s="1"/>
  <c r="P548" i="4"/>
  <c r="O548" i="4"/>
  <c r="P628" i="4"/>
  <c r="O628" i="4"/>
  <c r="O696" i="4"/>
  <c r="P696" i="4" s="1"/>
  <c r="P729" i="4"/>
  <c r="O729" i="4"/>
  <c r="O756" i="4"/>
  <c r="P756" i="4" s="1"/>
  <c r="O11" i="4"/>
  <c r="O19" i="4"/>
  <c r="P19" i="4" s="1"/>
  <c r="O29" i="4"/>
  <c r="P29" i="4" s="1"/>
  <c r="O40" i="4"/>
  <c r="P40" i="4" s="1"/>
  <c r="O48" i="4"/>
  <c r="P48" i="4" s="1"/>
  <c r="O61" i="4"/>
  <c r="P61" i="4" s="1"/>
  <c r="O68" i="4"/>
  <c r="P68" i="4" s="1"/>
  <c r="O78" i="4"/>
  <c r="P78" i="4" s="1"/>
  <c r="O88" i="4"/>
  <c r="P88" i="4" s="1"/>
  <c r="O92" i="4"/>
  <c r="O96" i="4"/>
  <c r="P96" i="4" s="1"/>
  <c r="O100" i="4"/>
  <c r="O104" i="4"/>
  <c r="P104" i="4" s="1"/>
  <c r="O112" i="4"/>
  <c r="P112" i="4" s="1"/>
  <c r="O119" i="4"/>
  <c r="P119" i="4" s="1"/>
  <c r="O125" i="4"/>
  <c r="P125" i="4" s="1"/>
  <c r="O136" i="4"/>
  <c r="P136" i="4" s="1"/>
  <c r="O142" i="4"/>
  <c r="P142" i="4" s="1"/>
  <c r="O154" i="4"/>
  <c r="P154" i="4" s="1"/>
  <c r="O165" i="4"/>
  <c r="P165" i="4" s="1"/>
  <c r="O172" i="4"/>
  <c r="P172" i="4" s="1"/>
  <c r="O195" i="4"/>
  <c r="O250" i="4"/>
  <c r="P250" i="4" s="1"/>
  <c r="O283" i="4"/>
  <c r="P283" i="4" s="1"/>
  <c r="O318" i="4"/>
  <c r="P318" i="4" s="1"/>
  <c r="O350" i="4"/>
  <c r="P350" i="4" s="1"/>
  <c r="O377" i="4"/>
  <c r="P377" i="4" s="1"/>
  <c r="P401" i="4"/>
  <c r="O419" i="4"/>
  <c r="P419" i="4" s="1"/>
  <c r="O476" i="4"/>
  <c r="P476" i="4" s="1"/>
  <c r="O521" i="4"/>
  <c r="P521" i="4" s="1"/>
  <c r="O566" i="4"/>
  <c r="P566" i="4" s="1"/>
  <c r="O660" i="4"/>
  <c r="P660" i="4" s="1"/>
  <c r="O715" i="4"/>
  <c r="O742" i="4"/>
  <c r="P742" i="4" s="1"/>
  <c r="O766" i="4"/>
  <c r="P766" i="4" s="1"/>
  <c r="P11" i="4"/>
  <c r="P226" i="4"/>
  <c r="O226" i="4"/>
  <c r="P260" i="4"/>
  <c r="O260" i="4"/>
  <c r="O296" i="4"/>
  <c r="P296" i="4" s="1"/>
  <c r="P333" i="4"/>
  <c r="O333" i="4"/>
  <c r="O360" i="4"/>
  <c r="P360" i="4" s="1"/>
  <c r="O387" i="4"/>
  <c r="P387" i="4" s="1"/>
  <c r="P450" i="4"/>
  <c r="O450" i="4"/>
  <c r="P495" i="4"/>
  <c r="O495" i="4"/>
  <c r="O544" i="4"/>
  <c r="P544" i="4" s="1"/>
  <c r="P610" i="4"/>
  <c r="O610" i="4"/>
  <c r="O685" i="4"/>
  <c r="P685" i="4" s="1"/>
  <c r="O725" i="4"/>
  <c r="P725" i="4" s="1"/>
  <c r="P752" i="4"/>
  <c r="O752" i="4"/>
  <c r="O771" i="4"/>
  <c r="P771" i="4" s="1"/>
  <c r="O779" i="4"/>
  <c r="P779" i="4" s="1"/>
  <c r="O789" i="4"/>
  <c r="P789" i="4" s="1"/>
  <c r="P210" i="4"/>
  <c r="O210" i="4"/>
  <c r="O256" i="4"/>
  <c r="P256" i="4" s="1"/>
  <c r="O289" i="4"/>
  <c r="P289" i="4" s="1"/>
  <c r="P329" i="4"/>
  <c r="O329" i="4"/>
  <c r="P356" i="4"/>
  <c r="O356" i="4"/>
  <c r="O383" i="4"/>
  <c r="P383" i="4" s="1"/>
  <c r="P440" i="4"/>
  <c r="O440" i="4"/>
  <c r="O485" i="4"/>
  <c r="P485" i="4" s="1"/>
  <c r="O533" i="4"/>
  <c r="P533" i="4" s="1"/>
  <c r="P585" i="4"/>
  <c r="O585" i="4"/>
  <c r="P675" i="4"/>
  <c r="O675" i="4"/>
  <c r="O721" i="4"/>
  <c r="P721" i="4" s="1"/>
  <c r="P748" i="4"/>
  <c r="O748" i="4"/>
  <c r="O772" i="4"/>
  <c r="P772" i="4" s="1"/>
  <c r="O786" i="4"/>
  <c r="P786" i="4" s="1"/>
  <c r="C20" i="6"/>
  <c r="B20" i="6"/>
  <c r="D14" i="6" l="1"/>
  <c r="O399" i="4"/>
  <c r="D13" i="6" s="1"/>
  <c r="O782" i="4"/>
  <c r="O107" i="4"/>
  <c r="P400" i="4"/>
  <c r="O10" i="4"/>
  <c r="A21" i="5"/>
  <c r="A18" i="5"/>
  <c r="A19" i="5"/>
  <c r="A22" i="5"/>
  <c r="A23" i="5"/>
  <c r="P108" i="4"/>
  <c r="P107" i="4" s="1"/>
  <c r="L781" i="4"/>
  <c r="C15" i="6" s="1"/>
  <c r="C16" i="6"/>
  <c r="L106" i="4"/>
  <c r="C11" i="6"/>
  <c r="P10" i="4"/>
  <c r="P783" i="4"/>
  <c r="P782" i="4" s="1"/>
  <c r="C21" i="6"/>
  <c r="B21" i="6"/>
  <c r="C19" i="6" l="1"/>
  <c r="E16" i="6"/>
  <c r="P781" i="4"/>
  <c r="E15" i="6" s="1"/>
  <c r="O106" i="4"/>
  <c r="D10" i="6" s="1"/>
  <c r="D11" i="6"/>
  <c r="C10" i="6"/>
  <c r="L795" i="4"/>
  <c r="L8" i="4"/>
  <c r="O781" i="4"/>
  <c r="D15" i="6" s="1"/>
  <c r="D16" i="6"/>
  <c r="O9" i="4"/>
  <c r="D9" i="6"/>
  <c r="P9" i="4"/>
  <c r="E9" i="6"/>
  <c r="E14" i="6"/>
  <c r="P399" i="4"/>
  <c r="E13" i="6" s="1"/>
  <c r="E11" i="6"/>
  <c r="P106" i="4"/>
  <c r="E10" i="6" s="1"/>
  <c r="C7" i="6" l="1"/>
  <c r="L7" i="4"/>
  <c r="C6" i="6" s="1"/>
  <c r="A13" i="5"/>
  <c r="C18" i="6"/>
  <c r="C22" i="6" s="1"/>
  <c r="O8" i="4"/>
  <c r="D8" i="6"/>
  <c r="E8" i="6"/>
  <c r="P8" i="4"/>
  <c r="P7" i="4" l="1"/>
  <c r="E6" i="6" s="1"/>
  <c r="E7" i="6"/>
  <c r="O7" i="4"/>
  <c r="D6" i="6" s="1"/>
  <c r="D7" i="6"/>
</calcChain>
</file>

<file path=xl/sharedStrings.xml><?xml version="1.0" encoding="utf-8"?>
<sst xmlns="http://schemas.openxmlformats.org/spreadsheetml/2006/main" count="3709" uniqueCount="1269">
  <si>
    <t>Hodnota</t>
  </si>
  <si>
    <t>Popis</t>
  </si>
  <si>
    <t>Poř.</t>
  </si>
  <si>
    <t>Kód</t>
  </si>
  <si>
    <t>MJ</t>
  </si>
  <si>
    <t>Cena</t>
  </si>
  <si>
    <t>Jedn. Cena</t>
  </si>
  <si>
    <t>GUID</t>
  </si>
  <si>
    <t>Typ</t>
  </si>
  <si>
    <t>Poptávaná Výměra</t>
  </si>
  <si>
    <t>Nabízená Výměra</t>
  </si>
  <si>
    <t>Komentář zadavatele</t>
  </si>
  <si>
    <t>DPH</t>
  </si>
  <si>
    <t>Zamčená cena</t>
  </si>
  <si>
    <t>Sazba DPH</t>
  </si>
  <si>
    <t>POPTÁVKA</t>
  </si>
  <si>
    <t>ID HSC</t>
  </si>
  <si>
    <t>Celková cena nabídky:</t>
  </si>
  <si>
    <t>Vaší nabídku zpracujte v tomto souboru doplněním jednotkové ceny, případně můžete vyplnit i komentář (zvýrazněná barva výplně). Při vyhodnocování nabídek budou akceptovány pouze původní soubory XLS. Pozměněnou nabídku nebude možné vyhodnotit. Jestliže byste chtěli doplnit nabídku o další (nepoptávané) položky, musíte nabídku zpracovat v jiném souboru s příponou ECP pomocí volně dostupného programu ecPartner.</t>
  </si>
  <si>
    <t>Vaší nabídku zpracujte v tomto souboru doplněním jednotkové ceny na listu Poptávané položky (zvýrazněná barva výplně). Při vyhodnocování nabídek budou akceptovány pouze původní soubory XLS. Pozměněnou nabídku nebude možné vyhodnotit.</t>
  </si>
  <si>
    <t xml:space="preserve">Vyplňte identifikace vaší společnosti a doplňte údaje o kontaktních osobách (zvýrazněná barva výplně). </t>
  </si>
  <si>
    <t>Set Column width to</t>
  </si>
  <si>
    <t>Číslo poptávky:</t>
  </si>
  <si>
    <t>Poptávka:</t>
  </si>
  <si>
    <t>Komentář:</t>
  </si>
  <si>
    <t>Zadání:</t>
  </si>
  <si>
    <t>Datum uzávěrky poptávky:</t>
  </si>
  <si>
    <t>Datum zahájení realizace:</t>
  </si>
  <si>
    <t>Datum ukončení realizace:</t>
  </si>
  <si>
    <t>ZADAVATEL</t>
  </si>
  <si>
    <t>Zadavatel:</t>
  </si>
  <si>
    <t>DIČ:</t>
  </si>
  <si>
    <t>IČ:</t>
  </si>
  <si>
    <t>Adresa</t>
  </si>
  <si>
    <t>Ulice:</t>
  </si>
  <si>
    <t>Město:</t>
  </si>
  <si>
    <t>PSČ:</t>
  </si>
  <si>
    <t>Kontakt</t>
  </si>
  <si>
    <t>Telefon:</t>
  </si>
  <si>
    <t>E-mail:</t>
  </si>
  <si>
    <t>www:</t>
  </si>
  <si>
    <t>KONTAKTNÍ OSOBY ZADAVATELE</t>
  </si>
  <si>
    <t>Telefon</t>
  </si>
  <si>
    <t>Email</t>
  </si>
  <si>
    <t>Jedn. hmotnost</t>
  </si>
  <si>
    <t>Jedn. Suť</t>
  </si>
  <si>
    <t>&lt;null&gt;</t>
  </si>
  <si>
    <t>&lt;item&gt;</t>
  </si>
  <si>
    <t>Celkem (bez DPH)</t>
  </si>
  <si>
    <t>Cena s DPH</t>
  </si>
  <si>
    <t>Celkem (včetně DPH)</t>
  </si>
  <si>
    <t>Výkaz výměr:</t>
  </si>
  <si>
    <t>Výraz</t>
  </si>
  <si>
    <t>Figura</t>
  </si>
  <si>
    <t>Cenová soustava</t>
  </si>
  <si>
    <t>Zakázka:</t>
  </si>
  <si>
    <t>ÚČASTNÍK</t>
  </si>
  <si>
    <t>KOMENTÁŘ ÚČASTNÍKA</t>
  </si>
  <si>
    <t>Účastník:</t>
  </si>
  <si>
    <t>Komentář účastníka</t>
  </si>
  <si>
    <t>V1381/1382/1398 - modernizace vedení</t>
  </si>
  <si>
    <t xml:space="preserve">V1381_ZZVZ </t>
  </si>
  <si>
    <t>{941C483A-D24F-40DD-BA78-84EBF17AAD14}</t>
  </si>
  <si>
    <t>---:</t>
  </si>
  <si>
    <t>---</t>
  </si>
  <si>
    <t>EG.D, s.r.o.</t>
  </si>
  <si>
    <t>CZ21055050</t>
  </si>
  <si>
    <t>21055050</t>
  </si>
  <si>
    <t>Lidická 1873/36</t>
  </si>
  <si>
    <t>Černá Pole, Brno</t>
  </si>
  <si>
    <t>60200</t>
  </si>
  <si>
    <t>60200  Černá Pole, Brno</t>
  </si>
  <si>
    <t>1020001721</t>
  </si>
  <si>
    <t>1020001721: V1381/82/98 modernizace vedení</t>
  </si>
  <si>
    <t>1020001721/CZD00002</t>
  </si>
  <si>
    <t>CZD00002: EGD Vedení 110kV venkovní</t>
  </si>
  <si>
    <t>1020001721/CZD00002/SO 01.1</t>
  </si>
  <si>
    <t>SO 01.1: Náhradní prenosová trasa do TR Planá n.L.</t>
  </si>
  <si>
    <t>1020001721/CZD00002/SO 01.1/Null</t>
  </si>
  <si>
    <t>Oddíl: (neuvedeno)</t>
  </si>
  <si>
    <t>1020001721/CZD00002/SO 01.2</t>
  </si>
  <si>
    <t>SO 01.2: Úprava vedení u TR Planá n.L.</t>
  </si>
  <si>
    <t>1020001721/CZD00002/SO 01.2/Null</t>
  </si>
  <si>
    <t>1020001721/CZD00002/SO 01.2/VRN</t>
  </si>
  <si>
    <t>VRN: Vedlejší rozpoctové náklady</t>
  </si>
  <si>
    <t>1020001721/CZD00002/SO 01.3</t>
  </si>
  <si>
    <t>SO 01.3: Modernizace vedení - kmen</t>
  </si>
  <si>
    <t>1020001721/CZD00002/SO 01.3/Null</t>
  </si>
  <si>
    <t>1020001721/CZD00002/VRN</t>
  </si>
  <si>
    <t>VRN: Ostatní náklady</t>
  </si>
  <si>
    <t>1020001721/CZD00002/VRN/VRN</t>
  </si>
  <si>
    <t>V1381/1382/1398 - modernizace vedení - Schválený rozpočet</t>
  </si>
  <si>
    <t xml:space="preserve"> </t>
  </si>
  <si>
    <t>Kč</t>
  </si>
  <si>
    <t>Stavba</t>
  </si>
  <si>
    <t>Objekt</t>
  </si>
  <si>
    <t>Podobjekt</t>
  </si>
  <si>
    <t>Oddíl</t>
  </si>
  <si>
    <t>{1E2E5DE5-61F9-41D9-A1DD-4B77A52B4C17}</t>
  </si>
  <si>
    <t>MP</t>
  </si>
  <si>
    <t>218060002</t>
  </si>
  <si>
    <t>Demontáž venkovního vedení vvn 110 kV - kotevních stožárů</t>
  </si>
  <si>
    <t>pb</t>
  </si>
  <si>
    <t>cu 24 II</t>
  </si>
  <si>
    <t>{2E20FEEA-035F-4F67-841C-637AB9F39922}</t>
  </si>
  <si>
    <t>218060001</t>
  </si>
  <si>
    <t>Demontáž venkovního vedení vvn 110 kV - nosných stožárů nebo portálů</t>
  </si>
  <si>
    <t>{95B1EFDC-CBFA-4EE9-A536-7CF506A22220}</t>
  </si>
  <si>
    <t>210063011</t>
  </si>
  <si>
    <t>Prořezání a odvoz lan průřezu do 300 mm2</t>
  </si>
  <si>
    <t>t</t>
  </si>
  <si>
    <t>{D5B8652B-B787-41B3-B08D-4D0AAE16A67C}</t>
  </si>
  <si>
    <t>X210060021</t>
  </si>
  <si>
    <t>Montáž venkovního vedení vvn 110 kV - montáž, rozvoz a stavba příhradových stožárů nebo portálů+mimostav. doprava</t>
  </si>
  <si>
    <t>60% z 210060021 (do hmotnosti zahrnuty kotvící lana, které nelze považovat za montáž příhradoviny)</t>
  </si>
  <si>
    <t xml:space="preserve">stožáry 18,72t </t>
  </si>
  <si>
    <t>kotvení stožárů 22,3t</t>
  </si>
  <si>
    <t>18,72+22,3</t>
  </si>
  <si>
    <t>{564C79E4-A934-4310-8476-BBDB31602DEC}</t>
  </si>
  <si>
    <t>X210063001</t>
  </si>
  <si>
    <t>Rozvoz lan průřezu do 300mm2+mimostav. doprava</t>
  </si>
  <si>
    <t>{88C22D36-15BD-466B-AB15-7395FD66ABF6}</t>
  </si>
  <si>
    <t>X003</t>
  </si>
  <si>
    <t>Pronájem pb NPT na dobu 6měsíců</t>
  </si>
  <si>
    <t>{32632D0C-834E-4218-BD47-6D299C8DE69B}</t>
  </si>
  <si>
    <t>210060231</t>
  </si>
  <si>
    <t>Zakotvení a odkotvení vodičů, stožárů nebo portálů vedení jednoduchého vvn 110 a 220 kV</t>
  </si>
  <si>
    <t>zakotvení a odkotvení pb.č.1,2,9</t>
  </si>
  <si>
    <t>9*1</t>
  </si>
  <si>
    <t>{73EE2E12-A3E9-4108-9525-286052D2E8C3}</t>
  </si>
  <si>
    <t>210060052</t>
  </si>
  <si>
    <t>Montáž vvn 110 kV - 3 vodičů průřezové plochy do 300 mm2 kotevní závěsy, I až III oblast znečištění</t>
  </si>
  <si>
    <t>pb 1,2,9+1/2 port+1/2 pb28</t>
  </si>
  <si>
    <t>4</t>
  </si>
  <si>
    <t>{EAF0BDB7-1B70-425F-8564-6161A1E0FD97}</t>
  </si>
  <si>
    <t>218060052</t>
  </si>
  <si>
    <t>Demontáž vvn 110 kV - 3 vodičů průřezové plochy do 300 mm2 kotevní závěsy I až III oblast znečištění</t>
  </si>
  <si>
    <t>{40840CD3-1FE3-47D8-AA44-8A920240A7FF}</t>
  </si>
  <si>
    <t>210060051</t>
  </si>
  <si>
    <t>Montáž vvn 110 kV - 3 vodičů průřezové plochy do 300 mm2 nosné závěsy, I až III oblast znečištění</t>
  </si>
  <si>
    <t>pb.č.3-8</t>
  </si>
  <si>
    <t>6</t>
  </si>
  <si>
    <t>{A38B4CFD-9C82-4CEF-85CE-5A27E59AADCC}</t>
  </si>
  <si>
    <t>218060051</t>
  </si>
  <si>
    <t>Demontáž vvn 110 kV - 3 vodičů průřezové plochy do 300 mm2 nosné závěsy I až III oblast znečištění</t>
  </si>
  <si>
    <t>{216E93C1-997C-4EA2-A3DB-439DCD8E274C}</t>
  </si>
  <si>
    <t>210220001</t>
  </si>
  <si>
    <t>Montáž uzemňovacího vedení vodičů FeZn pomocí svorek na povrchu páskou do 120 mm2</t>
  </si>
  <si>
    <t>m</t>
  </si>
  <si>
    <t xml:space="preserve">5m/pb </t>
  </si>
  <si>
    <t>9 pb</t>
  </si>
  <si>
    <t>5*9</t>
  </si>
  <si>
    <t>{FD29E242-598C-4B57-8407-F60F316DE223}</t>
  </si>
  <si>
    <t>218220001</t>
  </si>
  <si>
    <t>Demontáž uzemňovacího vedení vodičů FeZn upevněného na povrchu páskou do 120 mm2</t>
  </si>
  <si>
    <t>{A9DA9FFB-0193-4370-A22E-2FA158AD0FD9}</t>
  </si>
  <si>
    <t>210062095</t>
  </si>
  <si>
    <t>Montáž příslušenství vvn včetně rozvozu - tabulek výstražných, číslovacích apod.</t>
  </si>
  <si>
    <t>kus</t>
  </si>
  <si>
    <t>2tabulky/pb</t>
  </si>
  <si>
    <t>2*9</t>
  </si>
  <si>
    <t>{8AC1CC27-7595-482B-BAAC-D2A982232003}</t>
  </si>
  <si>
    <t>218062095</t>
  </si>
  <si>
    <t>Demontáž příslušenství vvn, zvn včetně odvozu tabulek výstražných, číslovacích apod.</t>
  </si>
  <si>
    <t>{8C46AD2F-D11D-4B2C-8A54-04CED53598FC}</t>
  </si>
  <si>
    <t>210060241</t>
  </si>
  <si>
    <t>Revize podpěrného bodu vvn 110 kV</t>
  </si>
  <si>
    <t>{7A379899-8242-4045-A446-10115E082038}</t>
  </si>
  <si>
    <t>210062015</t>
  </si>
  <si>
    <t>Montáž vvn 110, 220 nebo zvn 400 kV - zemnícího lana s integrovanými optickými vlákny na kotevní stožár se spojkou</t>
  </si>
  <si>
    <t>1/2port+1/2 pb č.28</t>
  </si>
  <si>
    <t>1</t>
  </si>
  <si>
    <t>{88FE9AC7-45F8-4A93-B154-600E358FA5F3}</t>
  </si>
  <si>
    <t>210062014</t>
  </si>
  <si>
    <t>Montáž vvn 110, 220 nebo zvn 400 kV - zemnícího lana s integrovanými optickými vlákny na kotevní stožár</t>
  </si>
  <si>
    <t>pb č. 1,2,9</t>
  </si>
  <si>
    <t>3</t>
  </si>
  <si>
    <t>{1C6A9810-98D1-4827-A75A-696E67509EA5}</t>
  </si>
  <si>
    <t>210062013</t>
  </si>
  <si>
    <t>Montáž vvn 110, 220 nebo zvn 400 kV - zemnícího lana s integrovanými optickými vlákny na nosný stožár</t>
  </si>
  <si>
    <t>{EC529009-3F47-4848-A2A0-277597D5434D}</t>
  </si>
  <si>
    <t>218062015</t>
  </si>
  <si>
    <t>Demontáž vvn 110, 220 nebo 400 kV - zemnícího lana s integrovanými optickými vlákny z kotevního stožáru se spojkou</t>
  </si>
  <si>
    <t>{843FC21D-F282-49A7-97F0-582EF6C43C94}</t>
  </si>
  <si>
    <t>218062014</t>
  </si>
  <si>
    <t>Demontáž vvn 110, 220 nebo 400 kV - zemnícího lana s integrovanými optickými vlákny z kotevního stožáru</t>
  </si>
  <si>
    <t>{E6369EBE-3FA7-4979-94A2-11D7A728CCEA}</t>
  </si>
  <si>
    <t>218062013</t>
  </si>
  <si>
    <t>Demontáž vvn 110, 220 nebo 400 kV - zemnícího lana s integrovanými optickými vlákny z nosného stožáru</t>
  </si>
  <si>
    <t>{C55AE898-265E-4E32-A7C2-138D94CAE5AE}</t>
  </si>
  <si>
    <t>220182205</t>
  </si>
  <si>
    <t>Montáž spojky optického kabelu s 48 vlákny</t>
  </si>
  <si>
    <t>port Pl. + pb 28</t>
  </si>
  <si>
    <t>2</t>
  </si>
  <si>
    <t>{8A9E2E50-1902-4A99-8A45-A0777B32E7AA}</t>
  </si>
  <si>
    <t>220182105</t>
  </si>
  <si>
    <t>Měření útlumu optického kabelu na dopravních stavbách na skládce se 48 vlákny</t>
  </si>
  <si>
    <t>{DE7D24B0-D8B8-4DAE-87B3-7E93D9159DE7}</t>
  </si>
  <si>
    <t>X045</t>
  </si>
  <si>
    <t>Příprava konce optického kabelu vč.uložení vláken do kazety</t>
  </si>
  <si>
    <t>ks</t>
  </si>
  <si>
    <t>{8D8FA67E-D0C9-40F4-9C55-9AA562306027}</t>
  </si>
  <si>
    <t>220182533</t>
  </si>
  <si>
    <t>Komplexní vyzkoušení úseku optického kabelu na dopravních stavbách pro 3 vlnové délky se 24 vlákny</t>
  </si>
  <si>
    <t>měření úseku Tá.-Ves., Tá.-Planá, Planá-Ves.</t>
  </si>
  <si>
    <t>{4F44C4D3-9D1D-48B1-9F8C-B6DF7FD01B88}</t>
  </si>
  <si>
    <t>x005</t>
  </si>
  <si>
    <t>Vypracování měřicího protokolu (rozsah do 10 krabic, nad 12 vl.)</t>
  </si>
  <si>
    <t>{C2870294-BC6C-4A2B-8D39-CDE247F52BC7}</t>
  </si>
  <si>
    <t>210062151</t>
  </si>
  <si>
    <t>Přechodová bariéra pomocí konstrukce vvn 110 kV přes NN, VN, neelektrifikovanou trať dvojité vedení</t>
  </si>
  <si>
    <t>systém</t>
  </si>
  <si>
    <t xml:space="preserve">vn3 mezi pb 1-2, </t>
  </si>
  <si>
    <t>{8B76FEC8-703A-44D1-920F-86E2843E5ABE}</t>
  </si>
  <si>
    <t>H</t>
  </si>
  <si>
    <t>E 168619.2</t>
  </si>
  <si>
    <t xml:space="preserve">Lisovaná spojka </t>
  </si>
  <si>
    <t xml:space="preserve">na spojení starých a nových FV mezi port. a NPT 9 </t>
  </si>
  <si>
    <t>{547A4113-FCAB-4178-9336-3377445CA68B}</t>
  </si>
  <si>
    <t>HE</t>
  </si>
  <si>
    <t>1100001610</t>
  </si>
  <si>
    <t>KZL1 - 2x24SMF, 60 kN, 10 kA (OPGW-2S2/24  M112/R62-101) - dodávka EGD - NEOCEŇOVAT</t>
  </si>
  <si>
    <t>km</t>
  </si>
  <si>
    <t>786m přímá vzd.+156m rezerva+3% průhyb</t>
  </si>
  <si>
    <t>0,966</t>
  </si>
  <si>
    <t>{717A7731-65B8-4CB7-A277-042199276363}</t>
  </si>
  <si>
    <t>R 3.46625-13</t>
  </si>
  <si>
    <t>Sada průchodek pro optickou spojku</t>
  </si>
  <si>
    <t>{9C072073-0031-4931-B41B-217F1CD0F379}</t>
  </si>
  <si>
    <t>R LTA144180/6 lis</t>
  </si>
  <si>
    <t>Nosná svorka spirálová</t>
  </si>
  <si>
    <t>{F7DA6314-042A-4CFC-BC91-8F7D94FEBABE}</t>
  </si>
  <si>
    <t>R 10821/2</t>
  </si>
  <si>
    <t>Zkratovací můstek</t>
  </si>
  <si>
    <t>{1A001B17-DECD-4293-A917-36AA982474D1}</t>
  </si>
  <si>
    <t>R 2982463</t>
  </si>
  <si>
    <t>Připevňovací šroubová sada M16x65</t>
  </si>
  <si>
    <t>{6BAFF1EC-61D0-40CC-A1D5-38DE93396704}</t>
  </si>
  <si>
    <t>R F13818/3</t>
  </si>
  <si>
    <t>C-blok</t>
  </si>
  <si>
    <t>{B2926099-18F4-4FFC-813F-7256AC3CAD87}</t>
  </si>
  <si>
    <t>R 8461355</t>
  </si>
  <si>
    <t>Prodlužovací vidlice</t>
  </si>
  <si>
    <t>{B0939169-5E5C-441B-9D02-9A6B4EC10899}</t>
  </si>
  <si>
    <t>R 215130</t>
  </si>
  <si>
    <t>Vidlice s okem křížová</t>
  </si>
  <si>
    <t>{BD765CB7-62F8-469D-93E8-BA7009C210A8}</t>
  </si>
  <si>
    <t>R F2686/2</t>
  </si>
  <si>
    <t>Kotevní očnice</t>
  </si>
  <si>
    <t>{97E8FE8D-6EBA-417E-AA64-F3AC2647997C}</t>
  </si>
  <si>
    <t>R AW225153s</t>
  </si>
  <si>
    <t>Kotevní spirála</t>
  </si>
  <si>
    <t>{D0203AA1-12D0-42CC-A537-013F3688D7DC}</t>
  </si>
  <si>
    <t>R RW148200lis</t>
  </si>
  <si>
    <t>Ochranná spirála</t>
  </si>
  <si>
    <t>{94CDBD80-1D81-459A-BF2C-1392F17FD3D5}</t>
  </si>
  <si>
    <t>R B832001/a09b13kb</t>
  </si>
  <si>
    <t>Proudová svorka</t>
  </si>
  <si>
    <t>{8EC1A255-E055-479B-B67D-30385C3C2B84}</t>
  </si>
  <si>
    <t>R F10828-52/4</t>
  </si>
  <si>
    <t>{78517B18-87E8-41C9-ACEC-48BCB5E0B6CC}</t>
  </si>
  <si>
    <t>R F11060-20/09</t>
  </si>
  <si>
    <t>Stožárová příchytka</t>
  </si>
  <si>
    <t>{B570F22D-6A89-4E5D-AAAB-75E033987384}</t>
  </si>
  <si>
    <t>R F11060-02/09</t>
  </si>
  <si>
    <t>Vyplňovací váleček</t>
  </si>
  <si>
    <t>{C39E6772-710A-4363-B51D-5343F13C78C7}</t>
  </si>
  <si>
    <t>R F11060-20/05</t>
  </si>
  <si>
    <t>{B1084461-7002-4F69-AC48-B086AE90E5BD}</t>
  </si>
  <si>
    <t>R F11060-02/05</t>
  </si>
  <si>
    <t>{2EA27F5C-C80B-4021-B719-5E90E1EA28B2}</t>
  </si>
  <si>
    <t>R B832001/a23b13kb</t>
  </si>
  <si>
    <t>{F6B2E8B7-3F67-4DC1-A8A4-916C4C20ED98}</t>
  </si>
  <si>
    <t>E 237679</t>
  </si>
  <si>
    <t>Ovinovací páska</t>
  </si>
  <si>
    <t>{5E077691-0F12-4700-AF54-25CF4EE3B5B7}</t>
  </si>
  <si>
    <t>R F13804/1</t>
  </si>
  <si>
    <t>Kotevní uzemňovací svorka</t>
  </si>
  <si>
    <t>{79F62972-5517-49DF-9473-CD7614918CA6}</t>
  </si>
  <si>
    <t>4,949+0,675+0,056</t>
  </si>
  <si>
    <t>FV+KZL+ZL mezi 4-5</t>
  </si>
  <si>
    <t>{CDF3D930-FBE5-4184-B4C6-00A3BE9B01B6}</t>
  </si>
  <si>
    <t>460881411</t>
  </si>
  <si>
    <t>Zřízení provizorní příjezdové komunikace ze silničních panelů se štěrkovým ložem při elektromontážích</t>
  </si>
  <si>
    <t>m2</t>
  </si>
  <si>
    <t>{B62B3F65-DC7C-45FA-A16B-3FC0ACB6E44F}</t>
  </si>
  <si>
    <t>218060031</t>
  </si>
  <si>
    <t>Demontáž venkovního vedení vvn 110 kV - sklopení, rozřezání a odvoz svařovaných stožárů nebo portálů</t>
  </si>
  <si>
    <t>{2435E489-97E5-4136-95AC-FF83ABC06136}</t>
  </si>
  <si>
    <t>SP</t>
  </si>
  <si>
    <t>961043111</t>
  </si>
  <si>
    <t>Bourání základů z betonu proloženého kamenem</t>
  </si>
  <si>
    <t>m3</t>
  </si>
  <si>
    <t>{60FA25FB-2A0E-4F43-A3DA-CC49D95BFDBC}</t>
  </si>
  <si>
    <t>210060021</t>
  </si>
  <si>
    <t>Montáž venkovního vedení vvn 110 kV - montáž, rozvoz a stavba příhradových stožárů nebo portálů</t>
  </si>
  <si>
    <t>horní stavba</t>
  </si>
  <si>
    <t>47,376</t>
  </si>
  <si>
    <t>{79694416-9C37-43B8-A2D6-6312007C5A27}</t>
  </si>
  <si>
    <t>210063001</t>
  </si>
  <si>
    <t>Rozvoz lan průřezu do 300 mm2</t>
  </si>
  <si>
    <t>{260D5DEF-63DD-44AC-9DB1-9AB84F5A021A}</t>
  </si>
  <si>
    <t>210062096</t>
  </si>
  <si>
    <t>Montáž příslušenství vvn včetně rozvozu - ochranné tyče proti usedání ptáků instalované při montáži stožárů</t>
  </si>
  <si>
    <t>{8797EA5C-3A4E-47EA-A7A6-A1DFECE13122}</t>
  </si>
  <si>
    <t>460141111</t>
  </si>
  <si>
    <t>Hloubení nezapažených jam při elektromontážích strojně v hornině tř I skupiny 1 a 2</t>
  </si>
  <si>
    <t>{5AFFAD8D-37E0-4FBB-85C7-4BDB062548BF}</t>
  </si>
  <si>
    <t>997002611</t>
  </si>
  <si>
    <t>Nakládání suti a vybouraných hmot</t>
  </si>
  <si>
    <t>2,2*160,575</t>
  </si>
  <si>
    <t>{556B9DDE-D28B-4677-8CF0-94122F8A2D77}</t>
  </si>
  <si>
    <t>460881411x012</t>
  </si>
  <si>
    <t xml:space="preserve">Odstranění provizorních příjezdů </t>
  </si>
  <si>
    <t>{D800B4E5-FA1A-4386-99FD-A0762EA91D55}</t>
  </si>
  <si>
    <t>218060072</t>
  </si>
  <si>
    <t>Demontáž vvn 110 kV - 6 vodičů průřezové plochy do 300 mm2 kotevní závěsy I až III oblast znečištění</t>
  </si>
  <si>
    <t>demontáž původní pb 2, 4,5+1/2 pb28+1/2port</t>
  </si>
  <si>
    <t>{95E887D5-86A8-486A-BEB7-B6098E7495BA}</t>
  </si>
  <si>
    <t>0,577</t>
  </si>
  <si>
    <t>{0DF30F17-6DD1-4827-881D-80B9AF6F8C90}</t>
  </si>
  <si>
    <t>210062016</t>
  </si>
  <si>
    <t>Rozvinutí a nahození tažného lana v rozpětí</t>
  </si>
  <si>
    <t>{E9F91E5F-BA5A-4934-9C06-D8AF62584382}</t>
  </si>
  <si>
    <t>{4D840A6C-B729-4765-A03F-AB6BF7D7E707}</t>
  </si>
  <si>
    <t>460141113</t>
  </si>
  <si>
    <t>Hloubení nezapažených jam při elektromontážích strojně v hornině tř II skupiny 4</t>
  </si>
  <si>
    <t>{1B8FFB30-24B7-49D5-B8CC-78E728B1A377}</t>
  </si>
  <si>
    <t>X013</t>
  </si>
  <si>
    <t>Pronájem silničních panelů s dopravou - 60 dnů</t>
  </si>
  <si>
    <t>18</t>
  </si>
  <si>
    <t>{B8F97708-E76E-45F5-980D-F6D57DC19F8B}</t>
  </si>
  <si>
    <t>997013501</t>
  </si>
  <si>
    <t>Odvoz suti a vybouraných hmot na skládku nebo meziskládku do 1 km se složením</t>
  </si>
  <si>
    <t>{9BEC8EEF-B3CC-4724-97B0-9DFFFA4DE458}</t>
  </si>
  <si>
    <t>218060071</t>
  </si>
  <si>
    <t>Demontáž vvn 110 kV - 6 vodičů průřezové plochy do 300 mm2 nosné závěsy I až III oblast znečištění</t>
  </si>
  <si>
    <t>původní pb 1, 3</t>
  </si>
  <si>
    <t>{F0152BA0-6E82-4AB7-A7EE-EF57BA4158EB}</t>
  </si>
  <si>
    <t>{59AA949A-0233-4380-AAC6-59399A21A6C7}</t>
  </si>
  <si>
    <t>210060072</t>
  </si>
  <si>
    <t>Montáž vvn 110 kV - 6 vodičů průřezové plochy do 300 mm2 kotevní závěsy, I až III oblast znečištění</t>
  </si>
  <si>
    <t>montáž na pb 1,3,5 + 1/2 28+1/2 port.</t>
  </si>
  <si>
    <t>{42E5282B-B10A-4700-99A8-A95E6DC19C21}</t>
  </si>
  <si>
    <t>210064009</t>
  </si>
  <si>
    <t>Označení systému dvojitého vedení vvn, zvn</t>
  </si>
  <si>
    <t>{89DE98DC-071F-4C5D-B566-B8876B7944AC}</t>
  </si>
  <si>
    <t>218060053</t>
  </si>
  <si>
    <t>Demontáž vvn 110 kV - 3 vodičů průřezové plochy do 300 mm2 pomocné závěsy I až III oblast znečištění</t>
  </si>
  <si>
    <t>{F2CFE49D-DA3B-4A2A-A776-2D5DD58114E9}</t>
  </si>
  <si>
    <t>469972121</t>
  </si>
  <si>
    <t>Příplatek k odvozu suti a vybouraných hmot při elektromontážích za každý další 1 km</t>
  </si>
  <si>
    <t>odvoz suti do 5km</t>
  </si>
  <si>
    <t>353,265*5</t>
  </si>
  <si>
    <t>{FC7F4559-7DC0-47DA-A6FA-B4067BDF43D8}</t>
  </si>
  <si>
    <t>460131114</t>
  </si>
  <si>
    <t>Hloubení nezapažených jam při elektromontážích ručně v hornině tř II skupiny 4</t>
  </si>
  <si>
    <t>{BF4B3090-D4F5-4914-9DBD-4E13495A065D}</t>
  </si>
  <si>
    <t>zakotvení a odkotvení pb.č.29 zahrnuto v SO 01.3</t>
  </si>
  <si>
    <t>zakotvení a odkotvení pb č. 1,3</t>
  </si>
  <si>
    <t>{DE33C459-A957-4FE5-86A0-2459F643477D}</t>
  </si>
  <si>
    <t>210060071</t>
  </si>
  <si>
    <t>Montáž vvn 110 kV - 6 vodičů průřezové plochy do 300 mm2 nosné závěsy, I až III oblast znečištění</t>
  </si>
  <si>
    <t>{864751AD-C23A-4BB9-A48C-640666F9EF76}</t>
  </si>
  <si>
    <t>E 521516</t>
  </si>
  <si>
    <t>Ochranná tyč</t>
  </si>
  <si>
    <t>{0692E39A-5046-4D39-9305-ABD1AB9813E8}</t>
  </si>
  <si>
    <t>94620230</t>
  </si>
  <si>
    <t>poplatek za uložení stavebního odpadu keramického zatříděného kódem 17 01 03</t>
  </si>
  <si>
    <t>izolátory</t>
  </si>
  <si>
    <t>3,2</t>
  </si>
  <si>
    <t>{2E522590-2FF3-40B5-8F46-6797DC7FE242}</t>
  </si>
  <si>
    <t>460141114</t>
  </si>
  <si>
    <t>Hloubení nezapažených jam při elektromontážích strojně v hornině tř II skupiny 5</t>
  </si>
  <si>
    <t>{D207D875-483B-4C83-8935-C26F406DF868}</t>
  </si>
  <si>
    <t>997013861</t>
  </si>
  <si>
    <t>Poplatek za uložení stavebního odpadu na recyklační skládce (skládkovné) z prostého betonu kód odpadu 17 01 01</t>
  </si>
  <si>
    <t>{AF5B0037-2E3E-4503-B276-0DF57E9C9514}</t>
  </si>
  <si>
    <t>210060053</t>
  </si>
  <si>
    <t>Montáž vvn 110 kV - 3 vodičů průřezové plochy do 300 mm2 pomocné závěsy, I až III oblast znečištění</t>
  </si>
  <si>
    <t>{9F28F85A-AD7C-412D-B106-D3906F332CA3}</t>
  </si>
  <si>
    <t>460371121</t>
  </si>
  <si>
    <t>Naložení výkopku při elektromontážích strojně z hornin třídy I skupiny 1 až 3</t>
  </si>
  <si>
    <t>{769A1374-4D80-4529-B000-C52B7AFA0616}</t>
  </si>
  <si>
    <t>460131115</t>
  </si>
  <si>
    <t>Hloubení nezapažených jam při elektromontážích ručně v hornině tř II skupiny 5</t>
  </si>
  <si>
    <t>{E3DCCD9E-D20E-4AA5-A2D3-5975BE8093B6}</t>
  </si>
  <si>
    <t>revize pb vč.port.Planá</t>
  </si>
  <si>
    <t>7</t>
  </si>
  <si>
    <t>{57A4F4B7-74E4-4340-A7C2-CB228416A7A8}</t>
  </si>
  <si>
    <t>1/2 pb 28+1/2 port</t>
  </si>
  <si>
    <t>{FF9C25E1-8231-4640-97E0-A147272A7C74}</t>
  </si>
  <si>
    <t>pb č. 1,3,5</t>
  </si>
  <si>
    <t>{F15AC9A1-41F1-4805-8E19-029E79025B2D}</t>
  </si>
  <si>
    <t>210060212</t>
  </si>
  <si>
    <t>Příplatek k montáži vvn 110 a 220 kV za tažení vodičů dvojité vedení kotevní závěsy</t>
  </si>
  <si>
    <t>{98AF9F2F-CD2E-45E4-B9DE-3506B91794AA}</t>
  </si>
  <si>
    <t>{BD03EA81-1748-4945-86F7-8A4EA3FCE758}</t>
  </si>
  <si>
    <t>460641411</t>
  </si>
  <si>
    <t>Zřízení nezabudovaného bednění základových konstrukcí při elektromontážích</t>
  </si>
  <si>
    <t>{0111B292-EA6B-4D00-B727-94AD26EC92E0}</t>
  </si>
  <si>
    <t>460341113</t>
  </si>
  <si>
    <t>Vodorovné přemístění horniny jakékoliv třídy dopravními prostředky při elektromontážích přes 500 do 1000 m</t>
  </si>
  <si>
    <t>{157981B8-2587-4D2C-8065-8B39949A196B}</t>
  </si>
  <si>
    <t>{1E0269EC-6B5E-42DC-AF10-182F6A21FB54}</t>
  </si>
  <si>
    <t>E001</t>
  </si>
  <si>
    <t>Stožár příhradový VVN - dodávka EGD - NEOCEŇOVAT</t>
  </si>
  <si>
    <t>{1B58EC4E-4A81-42B3-BFFC-A5CDDD51F6B4}</t>
  </si>
  <si>
    <t>210060211</t>
  </si>
  <si>
    <t>Příplatek k montáži vvn 110 a 220 kV za tažení vodičů dvojité vedení nosné závěsy</t>
  </si>
  <si>
    <t>{704FEA22-703F-4AB6-842D-A2F3950B26A1}</t>
  </si>
  <si>
    <t>XM 015</t>
  </si>
  <si>
    <t>Podložka PVC M10</t>
  </si>
  <si>
    <t>{EE8C81CC-BCAB-48B2-9D04-DB7E71D80AA2}</t>
  </si>
  <si>
    <t>základový díl</t>
  </si>
  <si>
    <t>10,924</t>
  </si>
  <si>
    <t>{C07EA8D4-57A1-4417-9C1C-0C0B770732FB}</t>
  </si>
  <si>
    <t xml:space="preserve"> 
</t>
  </si>
  <si>
    <t>odvoz zeminy na skládku do 5km, 1,5t/m3</t>
  </si>
  <si>
    <t>370*1,5*5</t>
  </si>
  <si>
    <t>{4C34A62D-3EE4-4C78-8BF6-DD848DDB7170}</t>
  </si>
  <si>
    <t>{807C881A-FC98-4192-93B3-93F6DF13715A}</t>
  </si>
  <si>
    <t>210062092</t>
  </si>
  <si>
    <t>Montáž příslušenství vvn včetně rozvozu - tlumičů vibrací</t>
  </si>
  <si>
    <t>{C4C08B23-DDE2-487C-A7C5-1C54BD87581D}</t>
  </si>
  <si>
    <t>{9299F01F-72D7-4E72-A223-2CAF0A88B755}</t>
  </si>
  <si>
    <t>218062002</t>
  </si>
  <si>
    <t>Demontáž vvn 110, 220 nebo 400 kV - zemnícího lana z kotevního stožáru</t>
  </si>
  <si>
    <t>mezi původ.pb 4-5</t>
  </si>
  <si>
    <t>{36C30BD2-70F7-4551-B22D-C53E9E67C454}</t>
  </si>
  <si>
    <t>{AD92A12D-7951-4632-9FB8-FBA032466B02}</t>
  </si>
  <si>
    <t>469972111</t>
  </si>
  <si>
    <t>Odvoz suti a vybouraných hmot při elektromontážích do 1 km</t>
  </si>
  <si>
    <t>rozvoz betonu,m3= 2,2t</t>
  </si>
  <si>
    <t>500*2,2</t>
  </si>
  <si>
    <t>{83DE8EE0-33B2-4AA6-BE90-C5D48E785224}</t>
  </si>
  <si>
    <t>171201221</t>
  </si>
  <si>
    <t>Poplatek za uložení na skládce (skládkovné) zeminy a kamení kód odpadu 17 05 04</t>
  </si>
  <si>
    <t>1,5*370</t>
  </si>
  <si>
    <t>1,5t/m3</t>
  </si>
  <si>
    <t>{CC5D374C-9D88-4FFF-A11C-DDC7AA7F40A9}</t>
  </si>
  <si>
    <t>210062098</t>
  </si>
  <si>
    <t>Montáž příslušenství vvn včetně rozvozu - závaží</t>
  </si>
  <si>
    <t>{F9614CAF-E15D-415E-BEA9-31AB3982AEEE}</t>
  </si>
  <si>
    <t>XM 016</t>
  </si>
  <si>
    <t>Podložka M10</t>
  </si>
  <si>
    <t>{55C85350-3942-4556-AD69-A466529F3E6C}</t>
  </si>
  <si>
    <t>XM 017</t>
  </si>
  <si>
    <t>Poldožka M16</t>
  </si>
  <si>
    <t>{4C17D7DB-543C-4214-9928-A2F39135E4A2}</t>
  </si>
  <si>
    <t>příplatek za dovoz betonu za 9km</t>
  </si>
  <si>
    <t>9*1100</t>
  </si>
  <si>
    <t>{C47E4E70-A1A5-409E-B132-46F9DC2CC071}</t>
  </si>
  <si>
    <t>210060053-Dx014</t>
  </si>
  <si>
    <t>Demontáž vvn 110 kV - 3 vodiče pr.plochy do 300 mm2 připojení svodiče přepětí v rozvodně</t>
  </si>
  <si>
    <t>{FCF8C099-8E54-4377-A616-03214D1E5C70}</t>
  </si>
  <si>
    <t>210060053x006</t>
  </si>
  <si>
    <t>Montáž vvn 110 kV - 3 vodiče pr.plochy do 300mm2 připojení svodiče přepětí v rozvodně</t>
  </si>
  <si>
    <t xml:space="preserve"> kus</t>
  </si>
  <si>
    <t>{891B2D47-6063-44B3-8062-C6BE20EAF710}</t>
  </si>
  <si>
    <t>210062018</t>
  </si>
  <si>
    <t>Příplatek k montáži vvn 110, 220 nebo zvn 400 kV za tažení zemnícího lana s optickými vlákny pomocí brzd</t>
  </si>
  <si>
    <t>{3D2F406A-768A-4A59-9B34-2B140BB53286}</t>
  </si>
  <si>
    <t>460641122</t>
  </si>
  <si>
    <t>Základové konstrukce při elektromontážích ze ŽB tř. C 12/15 bez zvláštních nároků na prostředí</t>
  </si>
  <si>
    <t>{2F7EEEBA-933B-4096-83C3-FE641EA120ED}</t>
  </si>
  <si>
    <t>XM 018</t>
  </si>
  <si>
    <t>Podložka pružná M10</t>
  </si>
  <si>
    <t>{58EE6073-0254-40E7-87C5-EFB63AA8C26B}</t>
  </si>
  <si>
    <t>pro FV i KZL</t>
  </si>
  <si>
    <t>{D926D672-7786-4C04-9306-AEF1259256A4}</t>
  </si>
  <si>
    <t>Provizorní propoj - montáž + demontáž - dodávka EGD - NEOCEŇOVAT</t>
  </si>
  <si>
    <t>Provizorní spoj FV na st.č.28 a 30</t>
  </si>
  <si>
    <t>{0D0A0CF0-EF03-4758-A633-9CF04133F33F}</t>
  </si>
  <si>
    <t>460641124</t>
  </si>
  <si>
    <t>Základové konstrukce při elektromontážích ze ŽB tř. C 20/25 bez zvláštních nároků na prostředí</t>
  </si>
  <si>
    <t>{AAE1F8F6-7633-4C73-8C3B-656C830DC4B0}</t>
  </si>
  <si>
    <t>XM 020</t>
  </si>
  <si>
    <t>Matice M10</t>
  </si>
  <si>
    <t>{1CB5B9A8-FDC2-4C51-9C01-A83DD984D14E}</t>
  </si>
  <si>
    <t>{2FF9BD36-41C9-449B-8561-62AE2618A14B}</t>
  </si>
  <si>
    <t>E 235149.1</t>
  </si>
  <si>
    <t>Praporec</t>
  </si>
  <si>
    <t>{B75D2BFD-A630-4F72-B886-99B1D2027297}</t>
  </si>
  <si>
    <t>E 231411.3</t>
  </si>
  <si>
    <t>Dvojité oko křížové</t>
  </si>
  <si>
    <t>{9A472C69-5011-4D36-BB94-7EC0E6B7C17D}</t>
  </si>
  <si>
    <t>{AFAE5D62-B498-40E4-B136-B5BBA0A55FEF}</t>
  </si>
  <si>
    <t>460641125</t>
  </si>
  <si>
    <t>Základové konstrukce při elektromontážích ze ŽB tř. C 25/30 bez zvláštních nároků na prostředí</t>
  </si>
  <si>
    <t>{85C2E890-F427-407F-B48C-518BDB41DE6C}</t>
  </si>
  <si>
    <t>{071DEE2C-C4E1-4D1F-B8B4-C4018AF054E2}</t>
  </si>
  <si>
    <t>XM 021</t>
  </si>
  <si>
    <t>Matice M16</t>
  </si>
  <si>
    <t>{37B4C33C-E622-44DC-92DD-5FA4F330FF0B}</t>
  </si>
  <si>
    <t>E 102113.1</t>
  </si>
  <si>
    <t>Ochranná armatura</t>
  </si>
  <si>
    <t>{9D801BF5-3287-406C-9ADB-A8A891B85E30}</t>
  </si>
  <si>
    <t>460641212</t>
  </si>
  <si>
    <t>Výztuž základových konstrukcí při elektromontážích betonářskou ocelí 10 505</t>
  </si>
  <si>
    <t>{8777B5D9-D3B0-4132-A0C5-D3E7CC6AD87E}</t>
  </si>
  <si>
    <t>XM 022</t>
  </si>
  <si>
    <t>Šroub M10x40</t>
  </si>
  <si>
    <t>{CFB24405-9591-4BEF-A2DF-76415EEA762D}</t>
  </si>
  <si>
    <t>E 231420.2</t>
  </si>
  <si>
    <t>Dvojité oko přímé</t>
  </si>
  <si>
    <t>{E112FFDF-6E68-4A7E-A02F-0A66CE991986}</t>
  </si>
  <si>
    <t>460641412</t>
  </si>
  <si>
    <t>Odstranění nezabudovaného bednění základových konstrukcí při elektromontážích</t>
  </si>
  <si>
    <t>{F0E89A45-0FF5-48C7-ABF9-BD0E5838B6FF}</t>
  </si>
  <si>
    <t>XM 023</t>
  </si>
  <si>
    <t>Šroub M16x45</t>
  </si>
  <si>
    <t>{CDF22230-443D-4F42-8A6C-7BCDC4548CF9}</t>
  </si>
  <si>
    <t>E 233417</t>
  </si>
  <si>
    <t>Rozpěrka</t>
  </si>
  <si>
    <t>{027DC5B4-A698-4E94-ADFE-418593CC3A27}</t>
  </si>
  <si>
    <t>460411121</t>
  </si>
  <si>
    <t>Zásyp jam při elektromontážích strojně včetně zhutnění v hornině tř I skupiny 1 a 2</t>
  </si>
  <si>
    <t>328+44(původní st.č.4)</t>
  </si>
  <si>
    <t>328+44</t>
  </si>
  <si>
    <t>{A35145A9-E9C4-4020-8CB8-1522D729490C}</t>
  </si>
  <si>
    <t>XM 024</t>
  </si>
  <si>
    <t>Tabulka zákazová P.1,5x210-297 s držákem</t>
  </si>
  <si>
    <t>{EAE779D8-0B99-4D31-94A6-DD4A427E4AA0}</t>
  </si>
  <si>
    <t>{6958EE35-C8A6-44EA-8AFB-105A337778AD}</t>
  </si>
  <si>
    <t>R 104204kb</t>
  </si>
  <si>
    <t>Nosná svorka sirálová</t>
  </si>
  <si>
    <t>{647D6150-776A-4B5D-A875-9F8D7B75846E}</t>
  </si>
  <si>
    <t>181951114</t>
  </si>
  <si>
    <t>Úprava pláně v hornině třídy těžitelnosti II skupiny 4 a 5 se zhutněním strojně</t>
  </si>
  <si>
    <t>6pb po 40m2</t>
  </si>
  <si>
    <t>6*40</t>
  </si>
  <si>
    <t>{28AF013D-820B-4986-93E2-DD9B3D49C44C}</t>
  </si>
  <si>
    <t>E 137224.1</t>
  </si>
  <si>
    <t>Nosná svorka výkyvná</t>
  </si>
  <si>
    <t>{41B5E014-E778-48F6-B731-ED5FB510F901}</t>
  </si>
  <si>
    <t>XM 025</t>
  </si>
  <si>
    <t>Tabulka kominovaná Pl.1,5x210 - 370 s držákem</t>
  </si>
  <si>
    <t>{72444FD1-5188-4076-AB7E-5F85D5A4A77E}</t>
  </si>
  <si>
    <t>{CEE68018-20C1-444B-9DA5-CDBE61772654}</t>
  </si>
  <si>
    <t>460171173</t>
  </si>
  <si>
    <t>Hloubení kabelových nezapažených rýh strojně š 35 cm hl 80 cm v hornině tř II skupiny 4</t>
  </si>
  <si>
    <t>výkop pro zemnící pásek</t>
  </si>
  <si>
    <t>584</t>
  </si>
  <si>
    <t>{7EDC3603-103F-4F2E-A12F-94DB7072F541}</t>
  </si>
  <si>
    <t>E 235166.4</t>
  </si>
  <si>
    <t>{35D1A179-8106-49F4-A7C9-997E1387C137}</t>
  </si>
  <si>
    <t>R B118223a01</t>
  </si>
  <si>
    <t>Kotevní svorka klínová</t>
  </si>
  <si>
    <t>{148518FD-D529-4371-876F-1FC3A35EE3EF}</t>
  </si>
  <si>
    <t>XM 026</t>
  </si>
  <si>
    <t>Barva rozpouštědlová RAL 3020 - HENELIT</t>
  </si>
  <si>
    <t>kg</t>
  </si>
  <si>
    <t>{174388A5-EECE-40F4-B3DD-2F6554966C44}</t>
  </si>
  <si>
    <t>R B161002a02</t>
  </si>
  <si>
    <t>Tlumič vibrací kotevní</t>
  </si>
  <si>
    <t>{CE18BD41-DB1B-4C93-9CD3-0FDCE4C4C6D6}</t>
  </si>
  <si>
    <t>E 231423.3</t>
  </si>
  <si>
    <t>{07A3AA04-4DA4-4C32-903A-5A215C4DEFEC}</t>
  </si>
  <si>
    <t>R B201223a01</t>
  </si>
  <si>
    <t>Praporec nosný</t>
  </si>
  <si>
    <t>{6CA129AE-9EE5-4E92-A1B3-AEC2B29C6FE3}</t>
  </si>
  <si>
    <t>R B118203a01</t>
  </si>
  <si>
    <t>{4A7A985D-8DC8-48F6-BC64-BEDF93D44022}</t>
  </si>
  <si>
    <t>{861C3311-CC48-4AC5-85A2-37A2CCDD4F98}</t>
  </si>
  <si>
    <t>XM 027</t>
  </si>
  <si>
    <t>Barva rozpouštědlová RAL 9016 - HENELIT</t>
  </si>
  <si>
    <t>{9A9225A6-1161-4139-AB5B-1106D205517C}</t>
  </si>
  <si>
    <t xml:space="preserve">1/5 délky z celkové délky zem.pásku, </t>
  </si>
  <si>
    <t>608/5</t>
  </si>
  <si>
    <t>{ECD5ABE1-E66F-4A3B-BA56-155DBFEA46D4}</t>
  </si>
  <si>
    <t>E 303430</t>
  </si>
  <si>
    <t>Přístrojová svorka</t>
  </si>
  <si>
    <t>{A62E8CFB-E219-4970-AF9D-72D253BFA805}</t>
  </si>
  <si>
    <t>R 210106</t>
  </si>
  <si>
    <t>{B6A5AB4F-9D89-4FEA-9DC9-97F954ED6B3F}</t>
  </si>
  <si>
    <t>XM 028</t>
  </si>
  <si>
    <t>Barva rozpouštědlová modrá - HENELIT</t>
  </si>
  <si>
    <t>{00C27A87-8529-4E20-AF9F-2E2E4B8159AF}</t>
  </si>
  <si>
    <t>210220021</t>
  </si>
  <si>
    <t>Montáž uzemňovacího vedení vodičů FeZn pomocí svorek v zemi páskou do 120 mm2 v průmyslové výstavbě</t>
  </si>
  <si>
    <t>celkem 608m pásku, z toho 4/5 pod zemí, 486,4m pásku</t>
  </si>
  <si>
    <t>486,4</t>
  </si>
  <si>
    <t>{4B5683C5-C25D-4525-B56E-5FDBF322F02E}</t>
  </si>
  <si>
    <t>XM 019</t>
  </si>
  <si>
    <t>Podložka pružná M16</t>
  </si>
  <si>
    <t>{FEEE013F-64CC-48D6-83D4-7A1B8446D78C}</t>
  </si>
  <si>
    <t>580106010</t>
  </si>
  <si>
    <t>Měření zemního přechodového odporu uzemnění ochranného nebo pracovního</t>
  </si>
  <si>
    <t>měření</t>
  </si>
  <si>
    <t>{A3484C1D-8263-40A4-B121-F09C866BE21D}</t>
  </si>
  <si>
    <t>E 167619.3</t>
  </si>
  <si>
    <t>Proudová svorka rozebíratelná</t>
  </si>
  <si>
    <t>{29D06BB5-F6B5-4E47-9FE7-CDAC16EA004A}</t>
  </si>
  <si>
    <t>R LTA144180/6lis</t>
  </si>
  <si>
    <t>{04935227-EEA1-4430-A7F3-231472F85859}</t>
  </si>
  <si>
    <t>584*0,35*0,8</t>
  </si>
  <si>
    <t>zemnící pásek</t>
  </si>
  <si>
    <t>{8AC9B043-6504-40EE-BE9A-A040445B3A45}</t>
  </si>
  <si>
    <t>R 60501</t>
  </si>
  <si>
    <t>{7867F55F-1934-4BE4-A5A9-06D7A9214701}</t>
  </si>
  <si>
    <t>E 162910</t>
  </si>
  <si>
    <t>Zemnící svorka pevná</t>
  </si>
  <si>
    <t>{11F44CBB-95AB-4290-97E5-7CB400FAB04C}</t>
  </si>
  <si>
    <t>x010</t>
  </si>
  <si>
    <t>Montáž označovacího štítku na zemnící pásek</t>
  </si>
  <si>
    <t>{A1F70820-C470-4E6F-8ECC-4D8F3ABA41CA}</t>
  </si>
  <si>
    <t>153112122</t>
  </si>
  <si>
    <t>Zaberanění ocelových štětovnic na dl do 8 m ve standardních podmínkách z terénu</t>
  </si>
  <si>
    <t>58*0,6</t>
  </si>
  <si>
    <t>{357A0C69-764B-40F1-9654-41E4DB7A186B}</t>
  </si>
  <si>
    <t>R 2982335</t>
  </si>
  <si>
    <t>Připevňovací šr.sada M12x35</t>
  </si>
  <si>
    <t>{C1C70327-D346-4E7F-A3AC-1A3947BE15DE}</t>
  </si>
  <si>
    <t>E 409144.2</t>
  </si>
  <si>
    <t>Zkratovací svorka</t>
  </si>
  <si>
    <t>{BCB9E3BC-4915-4B65-892C-20E149531019}</t>
  </si>
  <si>
    <t>E 167619</t>
  </si>
  <si>
    <t>{E49DBD9C-EE0A-4085-B1B2-DAE419EA0F84}</t>
  </si>
  <si>
    <t>{66C2DA0B-E82E-4A5E-82B7-2575B08E866E}</t>
  </si>
  <si>
    <t>153113112</t>
  </si>
  <si>
    <t>Vytažení ocelových štětovnic dl do 12 m zaberaněných do hl 8 m z terénu ve standardnich podmínkách</t>
  </si>
  <si>
    <t>26*0,6</t>
  </si>
  <si>
    <t>{6BB9C055-596E-4ED2-B870-2C0BF40B0966}</t>
  </si>
  <si>
    <t>x009</t>
  </si>
  <si>
    <t>Nátěr - znač.zem.pásky, gumoasfalt, ředidlo - montáž+materiál</t>
  </si>
  <si>
    <t>{0384F129-A3BA-4902-82A4-60D061C05F3C}</t>
  </si>
  <si>
    <t>Prodlužuvací vidlice</t>
  </si>
  <si>
    <t>{9651DA14-C72E-497F-9584-D9F0E9EEAD24}</t>
  </si>
  <si>
    <t>E 165318</t>
  </si>
  <si>
    <t>Lisovaná svorka</t>
  </si>
  <si>
    <t>{EE977357-EA3F-4DB7-ACA4-983FFFC8B836}</t>
  </si>
  <si>
    <t>153111114</t>
  </si>
  <si>
    <t>Příčné řezání ocelových zaberaněných štětovnic z terénu</t>
  </si>
  <si>
    <t>zaříznutí štětovnic u PB 5</t>
  </si>
  <si>
    <t>53</t>
  </si>
  <si>
    <t>{318B298F-03A3-40E5-A0D6-92B5E5B7F746}</t>
  </si>
  <si>
    <t>{13A0FF94-5825-47C3-9DE3-5DE05E4FE9E3}</t>
  </si>
  <si>
    <t>210062031</t>
  </si>
  <si>
    <t>Montáž vvn 110, 220 nebo zvn 400 kV - rozebrání a zpětná montáž plotu</t>
  </si>
  <si>
    <t>{BCB9466F-F9D2-4A4E-91A5-383A66907CA2}</t>
  </si>
  <si>
    <t>E 404918</t>
  </si>
  <si>
    <t>T odbočka</t>
  </si>
  <si>
    <t>{EF203075-2D70-4B5D-A14A-CF246D020EE5}</t>
  </si>
  <si>
    <t>E 231410.3</t>
  </si>
  <si>
    <t>{4EE011C5-85DD-4DA7-9D02-4F510EF7EAC7}</t>
  </si>
  <si>
    <t>{558E3DEC-B6B0-4B19-879B-F617ADD5B5D4}</t>
  </si>
  <si>
    <t>119003131</t>
  </si>
  <si>
    <t>Výstražná páska pro zabezpečení výkopu zřízení</t>
  </si>
  <si>
    <t>24m * 6pb</t>
  </si>
  <si>
    <t>6*24</t>
  </si>
  <si>
    <t>{71895B94-A9A8-4A21-AC47-A44E93EB004B}</t>
  </si>
  <si>
    <t>{FFC3D727-E6BF-459A-9ED4-850B2E884643}</t>
  </si>
  <si>
    <t>E 229501</t>
  </si>
  <si>
    <t>Závaží 50kg</t>
  </si>
  <si>
    <t>{99296BFF-E49E-46A8-8862-BB097FCA0E77}</t>
  </si>
  <si>
    <t>{4D74BC9C-CDB7-4E5E-A8D1-6A4A110D4282}</t>
  </si>
  <si>
    <t>E 231649.1</t>
  </si>
  <si>
    <t>Nastavitelná vidlice</t>
  </si>
  <si>
    <t>{3FFE9C8C-C4F2-4DF3-9152-66F5C18D734F}</t>
  </si>
  <si>
    <t>{539B8B72-FD73-4E57-A659-0F3C96DF5047}</t>
  </si>
  <si>
    <t>E 136224</t>
  </si>
  <si>
    <t>Výkyvná svorka</t>
  </si>
  <si>
    <t>{F1EE34DD-FACB-4313-A145-7077CFACC9ED}</t>
  </si>
  <si>
    <t>{3A54C839-FC46-45C3-9915-04CBE9394456}</t>
  </si>
  <si>
    <t>XM 002</t>
  </si>
  <si>
    <t>Ocelový pásek pozink 30x4mm</t>
  </si>
  <si>
    <t>{5BF538A9-BA10-41AA-BDC3-4AEEF77F1C0F}</t>
  </si>
  <si>
    <t>{2893286A-D6A6-44E8-B8B9-6BF47BF34E11}</t>
  </si>
  <si>
    <t>{2CBFCFC6-C32B-421D-9F58-F6F5CFF7AE3C}</t>
  </si>
  <si>
    <t>XM 003</t>
  </si>
  <si>
    <t>Šroub M10x35</t>
  </si>
  <si>
    <t>{B3320980-7736-4AA5-969F-2C7CCF2E098B}</t>
  </si>
  <si>
    <t>{EF50F9E4-38BE-425F-B32A-994D13634B79}</t>
  </si>
  <si>
    <t>{E505FCA7-32C4-4F9F-BF91-995F82B38438}</t>
  </si>
  <si>
    <t>Gumoasfalt</t>
  </si>
  <si>
    <t>{E657B488-2B62-48F9-B699-7F8F05E89E46}</t>
  </si>
  <si>
    <t>E 231561</t>
  </si>
  <si>
    <t>{9570D2CD-F52F-4B9F-8AE3-8ECEE0639639}</t>
  </si>
  <si>
    <t>Připevňovací šr.sada M16x65</t>
  </si>
  <si>
    <t>{5BAD2372-22F8-4C20-AC46-1B021BE1C771}</t>
  </si>
  <si>
    <t>XM 004</t>
  </si>
  <si>
    <t xml:space="preserve">Barva rozpouštědlová RAL1002 - HENELIT </t>
  </si>
  <si>
    <t>{D28E73A2-32E5-45C7-A3C8-1910BB404BC5}</t>
  </si>
  <si>
    <t>E 231714.1</t>
  </si>
  <si>
    <t>Vidlice s okem úhlová</t>
  </si>
  <si>
    <t>{D161DBD1-3831-4B68-897D-DEB05F1F4C60}</t>
  </si>
  <si>
    <t>XM 005</t>
  </si>
  <si>
    <t>Barva rozpouštědlová RAL 6011 - HENELIT</t>
  </si>
  <si>
    <t>{EAEBCD75-7F7B-4176-86ED-59DC3C06A3EA}</t>
  </si>
  <si>
    <t>{056D6A45-5A5C-4F70-8763-DA798869185A}</t>
  </si>
  <si>
    <t>1100001452</t>
  </si>
  <si>
    <t>Lano AlFe 243-AL3 - dodávka EGD - NEOCEŇOVAT</t>
  </si>
  <si>
    <t>{74CC422D-4DFB-4B1B-A788-0AC9EA1DB9C2}</t>
  </si>
  <si>
    <t>XM 006</t>
  </si>
  <si>
    <t>Barva rozpouštědlová RAL 7033 - HENELIT</t>
  </si>
  <si>
    <t>{9E28B8E0-D167-4120-97C6-5145406D10D8}</t>
  </si>
  <si>
    <t>{682A996C-BFF8-479C-A490-584C527E6B2D}</t>
  </si>
  <si>
    <t>1100001412</t>
  </si>
  <si>
    <t>Izolátor LG 60/22/1200 - 120kN - dodávka EGD - NEOCEŇOVAT</t>
  </si>
  <si>
    <t>{0CF8DB25-E331-484D-BACD-2530DDF0DD3D}</t>
  </si>
  <si>
    <t>XM 007</t>
  </si>
  <si>
    <t>Ředidlo</t>
  </si>
  <si>
    <t>l</t>
  </si>
  <si>
    <t>{7375F9B2-E147-452C-82C9-1E07415398AE}</t>
  </si>
  <si>
    <t>{19EEE379-A944-4657-9348-0AB78936379F}</t>
  </si>
  <si>
    <t>XM 001</t>
  </si>
  <si>
    <t>lano 184-AL1/30-ST1A</t>
  </si>
  <si>
    <t>Provizorní spoj FV na st.č.28 a 30+klesačka ke svodiči na port.Pl</t>
  </si>
  <si>
    <t>128</t>
  </si>
  <si>
    <t>{23E2A923-38F4-4942-87A4-7355774EAFB4}</t>
  </si>
  <si>
    <t>XM 008</t>
  </si>
  <si>
    <t>Al štítek pro ozn.odporu uzemnění</t>
  </si>
  <si>
    <t>{29B632E3-DFF7-4A90-A859-FA8BE90006E4}</t>
  </si>
  <si>
    <t>E 219302</t>
  </si>
  <si>
    <t>Svorník s maticí</t>
  </si>
  <si>
    <t>{EE477F74-9695-494E-A665-0DF992B6DC27}</t>
  </si>
  <si>
    <t>R  F816005/1a11b22kb</t>
  </si>
  <si>
    <t>{A0A5CFA0-DD68-4BF1-8565-51C1980F1551}</t>
  </si>
  <si>
    <t>XM 009</t>
  </si>
  <si>
    <t xml:space="preserve">Svorka SR02 </t>
  </si>
  <si>
    <t>{3E210350-BC76-4101-94A9-CD87B2912DA5}</t>
  </si>
  <si>
    <t>R F10828-52/1</t>
  </si>
  <si>
    <t>{57E017E0-DC17-4FE3-ABC2-83B9BD0053F4}</t>
  </si>
  <si>
    <t>XM 010</t>
  </si>
  <si>
    <t>Přísada do betonu Xypex Admix C1000</t>
  </si>
  <si>
    <t>{5B7032EA-5328-4457-920A-971F752E1FDC}</t>
  </si>
  <si>
    <t>R B853002a01</t>
  </si>
  <si>
    <t>Tlumič vibrací</t>
  </si>
  <si>
    <t>{3FFAC396-890F-4545-83EC-68BC2D389E8D}</t>
  </si>
  <si>
    <t>XM 011</t>
  </si>
  <si>
    <t>Štětovnice VL 604 - pronájem, dl.6m</t>
  </si>
  <si>
    <t>bm</t>
  </si>
  <si>
    <t>{DA65F999-891F-4BF0-BDB6-5A2D645F0645}</t>
  </si>
  <si>
    <t>R B853002a06</t>
  </si>
  <si>
    <t>{EF70494A-75E8-4F00-8F27-9079160AAD70}</t>
  </si>
  <si>
    <t>XM 012</t>
  </si>
  <si>
    <t>Štětovnice VL 604 - nákup, dl.6m</t>
  </si>
  <si>
    <t>{1D052808-7DCF-4616-947D-CE4C8320D06A}</t>
  </si>
  <si>
    <t>R B832001/a22b22kb</t>
  </si>
  <si>
    <t>{43176B65-0135-4F91-8026-AD0A018881D4}</t>
  </si>
  <si>
    <t>XM 013</t>
  </si>
  <si>
    <t>Plech 200x200mm, tl.10 - S235</t>
  </si>
  <si>
    <t>{8BD70A7A-F15D-4B30-92BC-E052F2F7BF5F}</t>
  </si>
  <si>
    <t>R B816005/a22b22kb</t>
  </si>
  <si>
    <t>KOtevní uzemňovací svorka</t>
  </si>
  <si>
    <t>{65354F55-7AD6-455C-84A1-3C823D697100}</t>
  </si>
  <si>
    <t>XM 014</t>
  </si>
  <si>
    <t>Plech 200x200mm, tl.12mm - S 235</t>
  </si>
  <si>
    <t>{BE5487D8-1D7B-430B-858C-A016CAEE2CEC}</t>
  </si>
  <si>
    <t>R B832001/a16b22kb</t>
  </si>
  <si>
    <t>{532D3EBC-E514-44F2-B9A8-495DD8BC161D}</t>
  </si>
  <si>
    <t>R AW237152</t>
  </si>
  <si>
    <t>{65B6B694-CB69-4F02-AA5E-4602031C9AB9}</t>
  </si>
  <si>
    <t>R RW160200lis</t>
  </si>
  <si>
    <t>{A43D8F7C-CD5F-4996-9648-CD55249C71AC}</t>
  </si>
  <si>
    <t>R F11060-20/12</t>
  </si>
  <si>
    <t>{EDD25569-E88E-4F94-A3BF-5CE53BE2A92A}</t>
  </si>
  <si>
    <t>R F11060-02/12</t>
  </si>
  <si>
    <t>{85C97E98-95BB-482C-A3BD-75B4005D5B64}</t>
  </si>
  <si>
    <t>{12017551-B3B5-4868-BB39-66B726772246}</t>
  </si>
  <si>
    <t>{C1096F0F-6DED-4902-BE38-E12A507CE8E9}</t>
  </si>
  <si>
    <t>{41ED5752-1E9E-443C-9B27-6E04723E9EAC}</t>
  </si>
  <si>
    <t>{8F691AFA-A1CB-4C49-A785-D4C488B0C3E8}</t>
  </si>
  <si>
    <t>210062017</t>
  </si>
  <si>
    <t>Tažení zemnícího lana s integrovanými optickými vlákny včetně rozvinování a regulování</t>
  </si>
  <si>
    <t>SO1.1+1.2</t>
  </si>
  <si>
    <t>SO1.1+SO1.2</t>
  </si>
  <si>
    <t>2,156</t>
  </si>
  <si>
    <t>{11C675B5-448F-488F-9651-456599BB1BA3}</t>
  </si>
  <si>
    <t>ON</t>
  </si>
  <si>
    <t>012203000</t>
  </si>
  <si>
    <t>Zeměměřičské práce před výstavbou</t>
  </si>
  <si>
    <t>{5E955440-1EFC-4B79-82F8-64D627892161}</t>
  </si>
  <si>
    <t>{5535EC22-C870-4E4D-8E25-E9E81FAB58A4}</t>
  </si>
  <si>
    <t>210062017x017</t>
  </si>
  <si>
    <t>Regulování zemnícího lana s integrovanými optickými vlákny - 70% 210062017</t>
  </si>
  <si>
    <t>rozpětí 28-30 = 0,21km</t>
  </si>
  <si>
    <t>52-59 = 1,565km</t>
  </si>
  <si>
    <t>67-73 = 1,567km</t>
  </si>
  <si>
    <t>73-82 = 2,016km</t>
  </si>
  <si>
    <t>94-101 = 1,612km</t>
  </si>
  <si>
    <t>101-109 = 1,833km</t>
  </si>
  <si>
    <t>8,8</t>
  </si>
  <si>
    <t>{02F4F661-EB92-4A12-A73A-899CCE620A37}</t>
  </si>
  <si>
    <t>pro rekonstrukci základu +výměna vodičů, 198+27m2, viz TZ EV 461-20-892</t>
  </si>
  <si>
    <t>{95FEF9A5-7EDB-44B4-83BA-205DD869E983}</t>
  </si>
  <si>
    <t>210064004</t>
  </si>
  <si>
    <t>Nátěr základní jednosložkový vedení vvn, zvn</t>
  </si>
  <si>
    <t>{EB7FF322-1939-464A-9A26-E9AF30AFA96B}</t>
  </si>
  <si>
    <t>X033</t>
  </si>
  <si>
    <t xml:space="preserve">Rozvoz a vykládka OK </t>
  </si>
  <si>
    <t xml:space="preserve">plošina pro zesilování ocel. konstrukcí </t>
  </si>
  <si>
    <t>200</t>
  </si>
  <si>
    <t>{D821A46D-044C-42D8-81C8-A0187099DD0D}</t>
  </si>
  <si>
    <t>DK na V1381, vč portálů Tá, Ves</t>
  </si>
  <si>
    <t>27</t>
  </si>
  <si>
    <t>{6D57F0AC-4F03-4DBE-A219-7B2E513F4684}</t>
  </si>
  <si>
    <t>demontáž DK na V1381</t>
  </si>
  <si>
    <t>{08A52035-B580-42DE-85B7-DD953E2631F9}</t>
  </si>
  <si>
    <t>montáž DK na V1382/98, vč portálů Tá, Ves</t>
  </si>
  <si>
    <t>{E6A50630-AD35-4E79-BE89-5B86403ABAD3}</t>
  </si>
  <si>
    <t>460881411x040</t>
  </si>
  <si>
    <t>{4ECE61AF-0E64-413F-A32C-BDE21A6A344E}</t>
  </si>
  <si>
    <t>210064006</t>
  </si>
  <si>
    <t>Nátěr vrchní jednosložkový vedení vvn, zvn</t>
  </si>
  <si>
    <t>nátěr mezivrstva</t>
  </si>
  <si>
    <t>7913</t>
  </si>
  <si>
    <t>{DABB0E58-EE74-4A71-BC05-C95F5E9DEE27}</t>
  </si>
  <si>
    <t>x034</t>
  </si>
  <si>
    <t>Zesílení stožárů vyvařením OK</t>
  </si>
  <si>
    <t>doprava po vedení délky 27km a zpět</t>
  </si>
  <si>
    <t>54</t>
  </si>
  <si>
    <t>{767B3ECC-869D-46BA-AB58-98465774B6BC}</t>
  </si>
  <si>
    <t>demontáž DK na V1382/98</t>
  </si>
  <si>
    <t>{10556B49-6FE8-48A3-B793-E4C4EE8B341D}</t>
  </si>
  <si>
    <t>x036</t>
  </si>
  <si>
    <t>Výměna poškozených příček Ok</t>
  </si>
  <si>
    <t>{4B35CCE8-7257-43C8-9CB1-1C03B0C6116D}</t>
  </si>
  <si>
    <t>181951112</t>
  </si>
  <si>
    <t>Úprava pláně v hornině třídy těžitelnosti I skupiny 1 až 3 se zhutněním strojně</t>
  </si>
  <si>
    <t>{8F344CD3-31FB-4CD6-A542-0D64EAA29B8A}</t>
  </si>
  <si>
    <t>montáž JN a DN na V1382/98</t>
  </si>
  <si>
    <t>72</t>
  </si>
  <si>
    <t>{02ADC8CE-465F-443A-8F6F-EE4E67C44BEE}</t>
  </si>
  <si>
    <t>X042</t>
  </si>
  <si>
    <t>{23E51C96-D222-4EF9-9E19-B7DA13D493B7}</t>
  </si>
  <si>
    <t>{32EC8417-6603-4259-B893-E171AAB6860C}</t>
  </si>
  <si>
    <t>demontáž JN, DN na V1381</t>
  </si>
  <si>
    <t>74</t>
  </si>
  <si>
    <t>{8AA5B958-3372-4103-AA24-D16F299FAA0C}</t>
  </si>
  <si>
    <t>210060031x024</t>
  </si>
  <si>
    <t>Demontáž a úschova příček nad základem</t>
  </si>
  <si>
    <t>{A655A9CD-6072-4AA8-BB5C-26B3CB3294AD}</t>
  </si>
  <si>
    <t>R LTA161200/9lis</t>
  </si>
  <si>
    <t>{328362A8-5433-4C8C-B0A0-1A2DA4044182}</t>
  </si>
  <si>
    <t>{7DB1A1C3-460F-4E2D-9EAE-A7EC772C7E1B}</t>
  </si>
  <si>
    <t>210060031x047</t>
  </si>
  <si>
    <t>Demontáž stupaček</t>
  </si>
  <si>
    <t>{481D6DD2-5A4A-43AC-8EC0-3534F1D21262}</t>
  </si>
  <si>
    <t>montáž JN a DN na V1381</t>
  </si>
  <si>
    <t>{0A81441A-7AE8-4740-96CC-9143F157061F}</t>
  </si>
  <si>
    <t>demontáž JN, DN na V1382/98</t>
  </si>
  <si>
    <t>{BDE6267B-6137-41AD-B65B-F6BD795CBDE0}</t>
  </si>
  <si>
    <t>XM 070</t>
  </si>
  <si>
    <t>{6ADF8F6C-6CFA-4DF2-8AAC-4B15EE0B4C1C}</t>
  </si>
  <si>
    <t>x037</t>
  </si>
  <si>
    <t>Výměna poškozených stojin motýlí výztuhou</t>
  </si>
  <si>
    <t>{E3BC5F38-B87B-4B5B-B08F-0640E6892A64}</t>
  </si>
  <si>
    <t>131251105</t>
  </si>
  <si>
    <t>Hloubení jam nezapažených v hornině třídy těžitelnosti I skupiny 3 objemu do 1000 m3 strojně</t>
  </si>
  <si>
    <t>{9753A6BF-2C14-40DC-A526-266C6ADC1E4A}</t>
  </si>
  <si>
    <t>R TW252062</t>
  </si>
  <si>
    <t>Spirála pro tlumič</t>
  </si>
  <si>
    <t>{4769B4AD-8549-44BA-BF63-2973876ABDD5}</t>
  </si>
  <si>
    <t>montáž PN na V 1381/82/98 vč.port.Tá, Ves</t>
  </si>
  <si>
    <t>33</t>
  </si>
  <si>
    <t>{97EAC19E-48EC-4C9B-A52B-C3897AC752C6}</t>
  </si>
  <si>
    <t>210062002</t>
  </si>
  <si>
    <t>Montáž vvn 110, 220 nebo zvn 400 kV - zemnícího lana na kotevní stožár</t>
  </si>
  <si>
    <t>ZL mezi pb 1 -29, 1/2+1/2 úchyt</t>
  </si>
  <si>
    <t>{0E88F348-6FDA-41B3-B34E-3BAAFE2765BB}</t>
  </si>
  <si>
    <t>210064001</t>
  </si>
  <si>
    <t>Odrezivění stožárů venkovního vedení vvn, zvn kartáčováním</t>
  </si>
  <si>
    <t>{D46F0BEC-78D7-4CC2-BA4E-A6D7B77C2C69}</t>
  </si>
  <si>
    <t>131213701</t>
  </si>
  <si>
    <t>Hloubení nezapažených jam v soudržných horninách třídy těžitelnosti I skupiny 3 ručně</t>
  </si>
  <si>
    <t>{96901773-CF71-499B-AD2E-15AA65C43F9A}</t>
  </si>
  <si>
    <t>{3AAFBB66-DD74-49A0-AD9C-9D4F763E7A0F}</t>
  </si>
  <si>
    <t>{8BC2F97E-A5A1-4DA2-849A-F97A85C840A8}</t>
  </si>
  <si>
    <t>XM 071</t>
  </si>
  <si>
    <t>{1A41FB53-D116-4030-9FA4-8ECBA495FF4C}</t>
  </si>
  <si>
    <t>46,8</t>
  </si>
  <si>
    <t>{DCFED89B-A015-4590-AF8E-58AA2460DF09}</t>
  </si>
  <si>
    <t>XM 072</t>
  </si>
  <si>
    <t>{4F1BDE04-6BD7-4BDA-BE19-2C2EC4052F42}</t>
  </si>
  <si>
    <t>{63499098-5E90-4B91-9F3A-8298D970A7F7}</t>
  </si>
  <si>
    <t>montáž vkládaného dílu u navyšovaných PB</t>
  </si>
  <si>
    <t>2,015</t>
  </si>
  <si>
    <t>{5DC56F30-9B87-4F6B-8DB9-87798A9F96E9}</t>
  </si>
  <si>
    <t>{578026ED-7D68-43A0-994F-3437C8C8B609}</t>
  </si>
  <si>
    <t>210060052x019</t>
  </si>
  <si>
    <t>Výměna stávající klínové svorky</t>
  </si>
  <si>
    <t>st.č.9, 41, 44 na V 1381</t>
  </si>
  <si>
    <t>{DF1FCB93-A871-4B3F-AC62-119AD0C4F575}</t>
  </si>
  <si>
    <t>210060052x020</t>
  </si>
  <si>
    <t>st.č.9, 41, 44 na V 1382/98</t>
  </si>
  <si>
    <t>{82324630-EC1F-4222-A4A0-B27C208498A7}</t>
  </si>
  <si>
    <t>210060053-Dx044</t>
  </si>
  <si>
    <t>{FDF35EDA-2803-4EF9-B78C-DDAFA818CBF9}</t>
  </si>
  <si>
    <t>R TW166040</t>
  </si>
  <si>
    <t>{12D160B4-F50C-4735-97F9-B8636154377D}</t>
  </si>
  <si>
    <t>XM 073</t>
  </si>
  <si>
    <t>{F473FF1C-CF56-4D1E-BC39-665ED9A21459}</t>
  </si>
  <si>
    <t>suť 2,2t/m3</t>
  </si>
  <si>
    <t>2,2*374,37</t>
  </si>
  <si>
    <t>{9F990AF9-CCDF-4ED3-AC13-BB7478100C9A}</t>
  </si>
  <si>
    <t>XM 074</t>
  </si>
  <si>
    <t>Barva rozpouštědlová RAL 1002 - HENELIT</t>
  </si>
  <si>
    <t>{739D729D-3D85-4BC8-9F64-ED6CE1004044}</t>
  </si>
  <si>
    <t>210060051x021</t>
  </si>
  <si>
    <t>Výměna stávající spirálové svorky</t>
  </si>
  <si>
    <t>st.č.10,11,12 na V1381</t>
  </si>
  <si>
    <t>{F281E788-6CD0-44CD-B526-2BB452487DAC}</t>
  </si>
  <si>
    <t>{B6E54931-C037-49B4-AF35-84F28C01DBD2}</t>
  </si>
  <si>
    <t>{3812430F-B3BC-4681-9ADF-2606AD101A16}</t>
  </si>
  <si>
    <t>XM 075</t>
  </si>
  <si>
    <t>Barva rozpouštědlová RAL 3011 - HENELIT</t>
  </si>
  <si>
    <t>{0E5209CD-3251-4379-902B-A432E0024925}</t>
  </si>
  <si>
    <t>{7FB4F2FC-D607-4AC3-B0D1-0481B78952B9}</t>
  </si>
  <si>
    <t>{6DA94F5D-7F08-49D4-AFA8-D18742889A0B}</t>
  </si>
  <si>
    <t>210060051x022</t>
  </si>
  <si>
    <t>st.č.10,11,12 na V1382</t>
  </si>
  <si>
    <t>{5D2DCBA6-74E2-4030-B322-66381DE2F13E}</t>
  </si>
  <si>
    <t>XM 076</t>
  </si>
  <si>
    <t>{44B67A37-2E93-465B-B488-0C4A50C8FA1F}</t>
  </si>
  <si>
    <t>{168F4DC4-E2E8-443F-A484-64483D26D3F0}</t>
  </si>
  <si>
    <t>629995101</t>
  </si>
  <si>
    <t>Očištění vnějších ploch tlakovou vodou</t>
  </si>
  <si>
    <t>{6776653A-7B41-4786-8EF0-7CF7B0D19937}</t>
  </si>
  <si>
    <t>210065141</t>
  </si>
  <si>
    <t>Přestavba nosného závěsu 110 kV na polokotevní typu PKA s nosnou svorkou a opravnou spirálou</t>
  </si>
  <si>
    <t>pb č. 53,54</t>
  </si>
  <si>
    <t>12</t>
  </si>
  <si>
    <t>{AF9F9AD2-78B3-47A9-81DD-941110030E91}</t>
  </si>
  <si>
    <t>x025</t>
  </si>
  <si>
    <t>Oklepání, odrezivnění, nátěr ONS 3-vrstvý</t>
  </si>
  <si>
    <t>{B361DF47-0DCF-445C-83F9-AF729F6AED1B}</t>
  </si>
  <si>
    <t>{29C127EF-6917-41C2-9E61-CDE1F15080AC}</t>
  </si>
  <si>
    <t>XM 077</t>
  </si>
  <si>
    <t>{2BF87D49-6EE4-40E2-A365-A2817164B46D}</t>
  </si>
  <si>
    <t>očištění výstražného nátěru na pb 27</t>
  </si>
  <si>
    <t>73</t>
  </si>
  <si>
    <t>{416D972F-C886-49E7-A35E-78463EFD73F2}</t>
  </si>
  <si>
    <t>vč. pb 29</t>
  </si>
  <si>
    <t>zakotvení a odkotvení kotevních stožárů</t>
  </si>
  <si>
    <t>31</t>
  </si>
  <si>
    <t>{92F700B2-16B8-400D-A0A6-7CA5B14F3807}</t>
  </si>
  <si>
    <t>x026</t>
  </si>
  <si>
    <t>Zesílení stojin v místě vetknutí (odhad 30%stožárů)</t>
  </si>
  <si>
    <t>{1B0C29F1-B781-4CB3-8962-99C60B9FECCF}</t>
  </si>
  <si>
    <t>XM 043</t>
  </si>
  <si>
    <t>{289A3C47-1E90-477F-AA8E-9FE9B01BAB1B}</t>
  </si>
  <si>
    <t>460641211</t>
  </si>
  <si>
    <t>Výztuž základových konstrukcí při elektromontážích betonářskou ocelí 10 216</t>
  </si>
  <si>
    <t>{847B9C8E-B5F1-40DC-B832-AF1D3C331C0C}</t>
  </si>
  <si>
    <t>460641221</t>
  </si>
  <si>
    <t>Výztuž základových konstrukcí při elektromontážích svařovanými sítěmi Kari</t>
  </si>
  <si>
    <t>{CFEE65A6-C1F7-4FD1-AB8E-E2CC39351B19}</t>
  </si>
  <si>
    <t>XM 044</t>
  </si>
  <si>
    <t>{7EFE4CAC-B2E0-4619-A42F-2C85127453A9}</t>
  </si>
  <si>
    <t>963961114x027</t>
  </si>
  <si>
    <t>Kotvy chemickým tmelem M 16 hl 300 mm do betonu, ŽB nebo kamene s vyvrtáním otvoru</t>
  </si>
  <si>
    <t>{B9C19525-1CD5-4AFE-966D-59D603DB9BB8}</t>
  </si>
  <si>
    <t>{CC1D592B-92CE-4ABF-90D2-E31CFF0D061E}</t>
  </si>
  <si>
    <t>XM 045</t>
  </si>
  <si>
    <t>Podložka M12</t>
  </si>
  <si>
    <t>{EC8CBD9A-41DC-4FBB-A740-553CF9ABF147}</t>
  </si>
  <si>
    <t>210060202</t>
  </si>
  <si>
    <t>Příplatek k montáži vvn 110 a 220 kV za tažení vodičů jednoduché vedení kotevní závěsy</t>
  </si>
  <si>
    <t>tažení V1381</t>
  </si>
  <si>
    <t>pb 27+3ks</t>
  </si>
  <si>
    <t>30</t>
  </si>
  <si>
    <t>{A0B7F368-1427-4B26-B914-38D456D46F29}</t>
  </si>
  <si>
    <t>{362A8C55-80D7-48E7-9209-88B223DC6924}</t>
  </si>
  <si>
    <t>XM 046</t>
  </si>
  <si>
    <t>Podložka M16</t>
  </si>
  <si>
    <t>{E05E0457-2F13-4D2A-9E91-3A8E51B70092}</t>
  </si>
  <si>
    <t>tažení V1381/98 bez odbočky TR Planá</t>
  </si>
  <si>
    <t>{16550AF0-9CE7-466D-835D-949234CBD0ED}</t>
  </si>
  <si>
    <t>x028</t>
  </si>
  <si>
    <t>Nanesení adhézního můstku</t>
  </si>
  <si>
    <t>{AD0B011E-A5F3-495F-A864-22563CEF2AC2}</t>
  </si>
  <si>
    <t>XM 047</t>
  </si>
  <si>
    <t>{D68EDBF0-09CD-4B11-AC23-FDA772BF7317}</t>
  </si>
  <si>
    <t>210060201</t>
  </si>
  <si>
    <t>Příplatek k montáži vvn 110 a 220 kV za tažení vodičů jednoduché vedení nosné závěsy</t>
  </si>
  <si>
    <t>pb 72+3+2 s PKA</t>
  </si>
  <si>
    <t>77</t>
  </si>
  <si>
    <t>{034D0EB6-93BE-4408-B29C-9885D9120F08}</t>
  </si>
  <si>
    <t>x029</t>
  </si>
  <si>
    <t>Naložení a složení betonu</t>
  </si>
  <si>
    <t>2x 460120019</t>
  </si>
  <si>
    <t>{E596110C-A4AA-4717-9CCC-ACF3641F9735}</t>
  </si>
  <si>
    <t>XM 048</t>
  </si>
  <si>
    <t>Podložka pružná M12</t>
  </si>
  <si>
    <t>{7F7F5033-BEAE-4A07-8980-3AE5A04C63D7}</t>
  </si>
  <si>
    <t>tažení V1382/98 bez odbočky TR Planá</t>
  </si>
  <si>
    <t>72+3+2 s PKA</t>
  </si>
  <si>
    <t>{6D963DA6-F6FB-48A2-A94D-C9FD11C19592}</t>
  </si>
  <si>
    <t>628,2*2,2</t>
  </si>
  <si>
    <t>{8A847029-75DA-4746-B23F-076F032AAC12}</t>
  </si>
  <si>
    <t>XM 049</t>
  </si>
  <si>
    <t>{B93CFDA2-F176-47B4-8804-57A680AE73DF}</t>
  </si>
  <si>
    <t>210062155</t>
  </si>
  <si>
    <t>Přechodová bariéra pomocí konstrukce vvn 110 kV přes komunikaci I., II., III. třídy nebo dálnici dvojité vedení</t>
  </si>
  <si>
    <t>tažení FV pro V1381</t>
  </si>
  <si>
    <t xml:space="preserve">silnice I,II,III.tř+Dálnice z Přehl.soupisu </t>
  </si>
  <si>
    <t>rozpětí 8-9</t>
  </si>
  <si>
    <t>10 až11</t>
  </si>
  <si>
    <t>15 až 16</t>
  </si>
  <si>
    <t>27 až 28</t>
  </si>
  <si>
    <t>56 až 57</t>
  </si>
  <si>
    <t>66 až 67</t>
  </si>
  <si>
    <t>80 až 81</t>
  </si>
  <si>
    <t>87 až 88</t>
  </si>
  <si>
    <t>106 až 107</t>
  </si>
  <si>
    <t>116-port.Ves.</t>
  </si>
  <si>
    <t>10</t>
  </si>
  <si>
    <t>{81569E7F-3E86-4B65-8DFF-FB7E01696317}</t>
  </si>
  <si>
    <t>997013509</t>
  </si>
  <si>
    <t>Příplatek k odvozu suti a vybouraných hmot na skládku ZKD 1 km přes 1 km</t>
  </si>
  <si>
    <t>dovoz betonu (1382,04t) do 9km</t>
  </si>
  <si>
    <t>9*1382,04</t>
  </si>
  <si>
    <t>{33D68F82-B609-4219-83E9-F75D0DD840A6}</t>
  </si>
  <si>
    <t>XM 050</t>
  </si>
  <si>
    <t>{545DAF38-BBA4-4048-BC6F-356E3A959FC4}</t>
  </si>
  <si>
    <t xml:space="preserve">tažení FV pro1382/98 </t>
  </si>
  <si>
    <t>počet jako na V1381</t>
  </si>
  <si>
    <t>{4A4D66E5-2CF7-4BBB-BC08-2DFDF2765CB3}</t>
  </si>
  <si>
    <t>{3FB90231-7885-47BB-AE31-BC5C3724A04B}</t>
  </si>
  <si>
    <t>XM 051</t>
  </si>
  <si>
    <t>Matice M12</t>
  </si>
  <si>
    <t>{9B13846A-2064-4BB1-9463-05BB91D4A27C}</t>
  </si>
  <si>
    <t>tažení přes NN,VN,SD, neel.trať dle přehl.soupisu</t>
  </si>
  <si>
    <t>rozpětí 6-7</t>
  </si>
  <si>
    <t>8 až 9</t>
  </si>
  <si>
    <t>10 až 11</t>
  </si>
  <si>
    <t>17 až 18</t>
  </si>
  <si>
    <t>33 až 34</t>
  </si>
  <si>
    <t>53 až 54</t>
  </si>
  <si>
    <t>55 až 56</t>
  </si>
  <si>
    <t>74 až 75</t>
  </si>
  <si>
    <t>76 až 77</t>
  </si>
  <si>
    <t>81 až 82</t>
  </si>
  <si>
    <t>{733C488A-CFA7-4429-9526-19512C46CE94}</t>
  </si>
  <si>
    <t>{116B5262-8F18-4690-B5D3-0963FF08125D}</t>
  </si>
  <si>
    <t>XM 052</t>
  </si>
  <si>
    <t>{09538160-610D-45C1-B666-C2907511A236}</t>
  </si>
  <si>
    <t>tažení FV pro V1382/98</t>
  </si>
  <si>
    <t>počet jako na V 1381</t>
  </si>
  <si>
    <t>{5B99D49D-96CE-41CF-84FC-00F695439F1C}</t>
  </si>
  <si>
    <t>{543206CA-6FD6-4C89-AEEA-39422CBCD87A}</t>
  </si>
  <si>
    <t>XM 053</t>
  </si>
  <si>
    <t>{2CE9E2D3-BC17-4A00-899B-488AE8828D93}</t>
  </si>
  <si>
    <t>24m*105ks pb</t>
  </si>
  <si>
    <t>24*105</t>
  </si>
  <si>
    <t>{8D5E3CA8-E726-41D7-87D3-B5E1D59468BD}</t>
  </si>
  <si>
    <t>210062021</t>
  </si>
  <si>
    <t>Příplatek k montáži vvn 110, 220 nebo zvn 400 kV za tažení lana přes vodní plochu</t>
  </si>
  <si>
    <t xml:space="preserve">délky vod.ploch dle Pod.profilu </t>
  </si>
  <si>
    <t>kot.úsek 18-25 = 800m</t>
  </si>
  <si>
    <t>kot.úsek 44-47 = 72m</t>
  </si>
  <si>
    <t>kot.úsek 47-48 = 401m</t>
  </si>
  <si>
    <t>kot.úsek 94-101 = 106m</t>
  </si>
  <si>
    <t>kot.úsek 101-109 = 192m</t>
  </si>
  <si>
    <t>1571</t>
  </si>
  <si>
    <t>{5B2941EC-A4E5-4879-BFDE-79F590CE7EAC}</t>
  </si>
  <si>
    <t>x031</t>
  </si>
  <si>
    <t>Zpětná montáž příček nad základ včetně zaříznutí</t>
  </si>
  <si>
    <t>p.b.</t>
  </si>
  <si>
    <t>{E0C93FAD-2BEE-401E-B4F3-8E9317D64F56}</t>
  </si>
  <si>
    <t>460171172</t>
  </si>
  <si>
    <t>Hloubení kabelových nezapažených rýh strojně š 35 cm hl 80 cm v hornině tř I skupiny 3</t>
  </si>
  <si>
    <t>pro zemnící pásek</t>
  </si>
  <si>
    <t>{EA71BB9A-AE0A-47A8-B044-3E80C195FC46}</t>
  </si>
  <si>
    <t>XM 054</t>
  </si>
  <si>
    <t>{9D988740-382A-4F97-A633-0BF95DC53D60}</t>
  </si>
  <si>
    <t>{2EE0F9C0-271B-42AC-8062-CB1D50DDD3DB}</t>
  </si>
  <si>
    <t>celkem 3582m pásku, z toho 4/5 pod zemí (2865,6m)</t>
  </si>
  <si>
    <t>2865,6</t>
  </si>
  <si>
    <t>{45A014C6-2409-44A3-96B6-2CB3821A9A7A}</t>
  </si>
  <si>
    <t>XM 055</t>
  </si>
  <si>
    <t>Tabulka kombinovaná Pl.1,5x210 - 370 s držákem</t>
  </si>
  <si>
    <t>{CFF60520-0DC9-4935-87BF-D5E8DD09DD27}</t>
  </si>
  <si>
    <t>218220021</t>
  </si>
  <si>
    <t>Demontáž uzemňovacího vedení vodičů FeZn upevněného v zemi páskou do 120 mm2 v průmyslové výstavbě</t>
  </si>
  <si>
    <t>demontáž původního uzemnění</t>
  </si>
  <si>
    <t>{9A9BA358-672D-4ADF-B91B-15F4E12130E6}</t>
  </si>
  <si>
    <t>XM 056</t>
  </si>
  <si>
    <t>Ocel pro zesilování OK S355</t>
  </si>
  <si>
    <t>{BE806E93-2A56-4943-B0A1-918BBBFB1E71}</t>
  </si>
  <si>
    <t>1/5 délky z celkové délky uzemnění 3582m</t>
  </si>
  <si>
    <t>716,4</t>
  </si>
  <si>
    <t>{A9B62F4A-6A3E-43C9-91D0-A8B261EBAB8A}</t>
  </si>
  <si>
    <t>XM 057</t>
  </si>
  <si>
    <t>Matice M24</t>
  </si>
  <si>
    <t>{C82B972B-E546-4E04-BCD2-993F3B908A0B}</t>
  </si>
  <si>
    <t>demontáž původního uzemnění nad zemí</t>
  </si>
  <si>
    <t>{C4B5A41F-CE0E-41F8-A4E2-25BB311E69E8}</t>
  </si>
  <si>
    <t>XM 058</t>
  </si>
  <si>
    <t>Podložka M24</t>
  </si>
  <si>
    <t>{852E5DFD-CDC0-4A31-A627-AA5CD56FEA3E}</t>
  </si>
  <si>
    <t>XM 059</t>
  </si>
  <si>
    <t>Šroub M24x50</t>
  </si>
  <si>
    <t>{1D3EBA95-AC83-4EDD-A5CB-143F5802791B}</t>
  </si>
  <si>
    <t>natažení ZL+FV mezi pb 1-29</t>
  </si>
  <si>
    <t>1+1</t>
  </si>
  <si>
    <t>{922570A4-CBA4-48E0-BB5A-EDBC661E2CB0}</t>
  </si>
  <si>
    <t>3582m zemnění x 0,35x0,8m výkop</t>
  </si>
  <si>
    <t>3582*0,35*0,8</t>
  </si>
  <si>
    <t>{2B9D07B0-A9B8-435E-80E9-F0E5F3C8DC38}</t>
  </si>
  <si>
    <t>XM 060</t>
  </si>
  <si>
    <t>Matice M20</t>
  </si>
  <si>
    <t>{6FC84D44-3D2B-41E6-903F-D42CD1076011}</t>
  </si>
  <si>
    <t>84,333t vodiče 184-AL1/30-ST1A</t>
  </si>
  <si>
    <t>29,216t vodiče 243-AL3</t>
  </si>
  <si>
    <t>84,333+29,216</t>
  </si>
  <si>
    <t>{9B4EE18B-CEE2-4328-B614-E8B863D56F2A}</t>
  </si>
  <si>
    <t>x032</t>
  </si>
  <si>
    <t>{8FB09CF5-0AEF-45E6-B960-C7C4CD1651BA}</t>
  </si>
  <si>
    <t>XM 061</t>
  </si>
  <si>
    <t>Šroub M16x50</t>
  </si>
  <si>
    <t>{7C55102F-99B6-45ED-8963-E8CEF3DF8576}</t>
  </si>
  <si>
    <t>105 ks pb</t>
  </si>
  <si>
    <t>105</t>
  </si>
  <si>
    <t>{23B657E3-BFBB-4D3D-9A6D-292B2A6BB75A}</t>
  </si>
  <si>
    <t>210060053x023</t>
  </si>
  <si>
    <t>port.Tá + Ves</t>
  </si>
  <si>
    <t>6+6</t>
  </si>
  <si>
    <t>{9DA4E34F-3AF2-45DE-9635-3455BA9AC012}</t>
  </si>
  <si>
    <t>zakotvení stožárů se zesil. základy</t>
  </si>
  <si>
    <t>{64BDE7E4-11A2-495D-8A65-281548502054}</t>
  </si>
  <si>
    <t>XM 062</t>
  </si>
  <si>
    <t>{15687F7F-92A3-48A5-89D5-9B798B1961B9}</t>
  </si>
  <si>
    <t>E 235762</t>
  </si>
  <si>
    <t>Třmen</t>
  </si>
  <si>
    <t>{E74F4C4C-1F8B-420C-BBD1-C0DCADB245EA}</t>
  </si>
  <si>
    <t>XM 063</t>
  </si>
  <si>
    <t>Šroub M16x70</t>
  </si>
  <si>
    <t>{2200432A-2CC0-40EF-9873-1FF7A68A126C}</t>
  </si>
  <si>
    <t>XM 064</t>
  </si>
  <si>
    <t>Šroub M20x50</t>
  </si>
  <si>
    <t>{9C3695C8-FF45-4D0A-8C29-509C21A36CA4}</t>
  </si>
  <si>
    <t>{0E872FB2-3F6A-481A-B66B-840318B94A40}</t>
  </si>
  <si>
    <t>XM 030</t>
  </si>
  <si>
    <t>Ocelový pásek zemnící 30x4mm pozink</t>
  </si>
  <si>
    <t>{AAE81E24-DF49-4EF7-ACF8-819396FF6736}</t>
  </si>
  <si>
    <t>XM 065</t>
  </si>
  <si>
    <t>Šroub M20x55</t>
  </si>
  <si>
    <t>{24205911-96A0-430B-B1E9-4CBFBF2F8A68}</t>
  </si>
  <si>
    <t>{B876023F-CD3D-4F73-9788-0E84CA18FDB2}</t>
  </si>
  <si>
    <t>XM 031</t>
  </si>
  <si>
    <t>{7916F604-ED74-4259-A8B5-5332DF2DEFCF}</t>
  </si>
  <si>
    <t>{14BE1C89-8B80-4FFF-AEFE-532B53829B3E}</t>
  </si>
  <si>
    <t>XM 066</t>
  </si>
  <si>
    <t>Šroub M24x65</t>
  </si>
  <si>
    <t>{E5BD37E3-14DB-4907-8798-10D58BA79F37}</t>
  </si>
  <si>
    <t>XM 032</t>
  </si>
  <si>
    <t>Gumoasfalt - nátěr uzemnění</t>
  </si>
  <si>
    <t>{EADD0A8C-9BDE-476D-8725-7E5E5B409F78}</t>
  </si>
  <si>
    <t>XM 067</t>
  </si>
  <si>
    <t>{B14956A9-06B2-429E-9F27-D92F73C5C879}</t>
  </si>
  <si>
    <t>E233417</t>
  </si>
  <si>
    <t>{BA5F5539-B65F-421F-920E-9839EB4ECC77}</t>
  </si>
  <si>
    <t>XM 033</t>
  </si>
  <si>
    <t>{281D470E-6227-4A46-AF7F-5214FD7F34B6}</t>
  </si>
  <si>
    <t>XM 068</t>
  </si>
  <si>
    <t>Podložka M20</t>
  </si>
  <si>
    <t>{66246C42-8260-492B-843E-B82E91C0979D}</t>
  </si>
  <si>
    <t>{EC2E9941-AC59-491B-9C71-21388B9584BE}</t>
  </si>
  <si>
    <t>XM 034</t>
  </si>
  <si>
    <t>{7016AE4F-F920-444F-A632-920E3081A123}</t>
  </si>
  <si>
    <t>XM 069</t>
  </si>
  <si>
    <t>{7978F0B1-3CA9-4B04-93FF-52C0D4FEF152}</t>
  </si>
  <si>
    <t>{2B41D5CB-2AA5-4805-B636-00AE087E42DA}</t>
  </si>
  <si>
    <t>XM 035</t>
  </si>
  <si>
    <t>Barva rozpouštědlová RAL 7033</t>
  </si>
  <si>
    <t>{DB6F20AC-AAC8-405E-867A-A2B770E8EA07}</t>
  </si>
  <si>
    <t>E 235791.1</t>
  </si>
  <si>
    <t>{0DEC230E-60E2-4E21-B035-F14C288F9126}</t>
  </si>
  <si>
    <t>XM078</t>
  </si>
  <si>
    <t>OK Elektrody pro svařování ocelových konstrukcí</t>
  </si>
  <si>
    <t>balení</t>
  </si>
  <si>
    <t>18 bal./tunu</t>
  </si>
  <si>
    <t>16,234*18</t>
  </si>
  <si>
    <t>{C95ABCC7-7CEA-4C03-8B94-9387857390A2}</t>
  </si>
  <si>
    <t>XM 036</t>
  </si>
  <si>
    <t>AL štítek pro označení odporu uzemnění</t>
  </si>
  <si>
    <t>{2C89E339-7A2A-4C27-B585-FF790863A880}</t>
  </si>
  <si>
    <t>XM 079</t>
  </si>
  <si>
    <t>Vkládané příhradové díly pro navyšování</t>
  </si>
  <si>
    <t>{6D5C06EF-D997-444E-87D8-8E7D880F446F}</t>
  </si>
  <si>
    <t>Dojité oko křížové</t>
  </si>
  <si>
    <t>{0AE61968-EF6F-41FF-A5B4-AD176D920B48}</t>
  </si>
  <si>
    <t>XM 037</t>
  </si>
  <si>
    <t>Roxor V12 do zálkadů</t>
  </si>
  <si>
    <t>{7082262F-74DF-4830-A0A9-178EE8BDE864}</t>
  </si>
  <si>
    <t>X001</t>
  </si>
  <si>
    <t>Zpracování dílenské dokumentace pro vkládané díly</t>
  </si>
  <si>
    <t>{FD4AADE6-5FAF-4426-8BD8-5066C97EE4BF}</t>
  </si>
  <si>
    <t>{7361DB24-1A84-4A80-A326-52DA716DBCC4}</t>
  </si>
  <si>
    <t>XM 038</t>
  </si>
  <si>
    <t>Ocel na opravu vetknutí S355</t>
  </si>
  <si>
    <t>{6D5192C7-ED90-4948-8CEA-542160E11110}</t>
  </si>
  <si>
    <t>E 235840</t>
  </si>
  <si>
    <t>{CB765AFD-064A-4B4A-B2AC-C5A699C41084}</t>
  </si>
  <si>
    <t>XM 039</t>
  </si>
  <si>
    <t>Adhézní můstek Ravenit Hafbrucke</t>
  </si>
  <si>
    <t>{ADD17938-2ED0-4891-8B2E-E346E99B7A59}</t>
  </si>
  <si>
    <t>{580C6890-C465-4EF6-BFAF-54CB3807A2F4}</t>
  </si>
  <si>
    <t>XM 040</t>
  </si>
  <si>
    <t>Zálivková malta CHK Superfix F</t>
  </si>
  <si>
    <t>{287D7A53-94D8-4606-8978-EC2B18919BC6}</t>
  </si>
  <si>
    <t>E 165618</t>
  </si>
  <si>
    <t>{8153B3F4-167C-4A10-92BD-3A8F149FE988}</t>
  </si>
  <si>
    <t>XM 041</t>
  </si>
  <si>
    <t>Vázací drát</t>
  </si>
  <si>
    <t>{AA652DE2-E4CD-4DD1-BF18-6411837ABE9B}</t>
  </si>
  <si>
    <t>Rozebíratelná svorka</t>
  </si>
  <si>
    <t>{30AE2597-5C27-416F-8005-7208B734B558}</t>
  </si>
  <si>
    <t>XM 042</t>
  </si>
  <si>
    <t>Přísada do betonu Xypex</t>
  </si>
  <si>
    <t>{44C3A613-E81B-4AD2-AFDA-01EB811CDCF2}</t>
  </si>
  <si>
    <t>E 235541</t>
  </si>
  <si>
    <t>{81765CFD-DC55-4927-AF31-FC07E407B53C}</t>
  </si>
  <si>
    <t>E 235573</t>
  </si>
  <si>
    <t>{88DE1F98-1659-4B79-8C8E-3904164A8749}</t>
  </si>
  <si>
    <t>E 235372</t>
  </si>
  <si>
    <t>{2D56F233-680B-4445-A2E1-078DB3793C45}</t>
  </si>
  <si>
    <t>Odbočná svorka</t>
  </si>
  <si>
    <t>{6FCFE31F-484C-46CE-AD28-C54044A15C8D}</t>
  </si>
  <si>
    <t>{2A1B6558-6B3D-48C4-8531-5DA4CDD9B9A9}</t>
  </si>
  <si>
    <t>{C11A91A7-3336-4F1A-A745-85E781283106}</t>
  </si>
  <si>
    <t>E 521506</t>
  </si>
  <si>
    <t>{B8992605-34BC-4F9B-9C68-626BA892F939}</t>
  </si>
  <si>
    <t>E 195070</t>
  </si>
  <si>
    <t>Stožárová příchytka pro ochrannou tyč</t>
  </si>
  <si>
    <t>{3992206E-4011-47E9-8CE4-B3D05E13C319}</t>
  </si>
  <si>
    <t>{9C27007E-AAE3-46FA-99FD-F8CAA3A6DE97}</t>
  </si>
  <si>
    <t>{31B0F346-2324-4A04-B48A-1F2D8C2EC021}</t>
  </si>
  <si>
    <t>R B161001a01</t>
  </si>
  <si>
    <t>{A292AA08-543E-4EFE-AA68-CCBF37365F80}</t>
  </si>
  <si>
    <t>{7B356B73-2794-482C-8A42-E6816BFBF099}</t>
  </si>
  <si>
    <t>{A51071BC-0D9D-4AE5-BC7D-431F8E845807}</t>
  </si>
  <si>
    <t>{AF3D8454-FF3C-422E-9A94-686F705026AD}</t>
  </si>
  <si>
    <t>{7BD29C17-75F0-4E36-AB06-FA08BB21FFD4}</t>
  </si>
  <si>
    <t>1100105845</t>
  </si>
  <si>
    <t>Lano AlFe 184-AL1/30-ST1A - dodávka EGD - NEOCEŇOVAT</t>
  </si>
  <si>
    <t>{5841A2BF-E736-4D5D-9DF1-0F4997C1A148}</t>
  </si>
  <si>
    <t>{43187F14-6D62-401A-A017-E34F5DF57833}</t>
  </si>
  <si>
    <t>XM 029</t>
  </si>
  <si>
    <t>{5DC70F44-BA2D-4CEC-8BF5-F5336A16B5F7}</t>
  </si>
  <si>
    <t>{F1001C5E-997F-4874-B354-90F9E9A3266C}</t>
  </si>
  <si>
    <t>R 104203kb</t>
  </si>
  <si>
    <t>{FB8E10F9-4318-4A05-B2E5-2113FB8710DF}</t>
  </si>
  <si>
    <t>{821B981E-AF2F-4B69-9C4D-70ED40003A41}</t>
  </si>
  <si>
    <t>{C11B5CCB-A07D-494D-8724-73596E7A367A}</t>
  </si>
  <si>
    <t>E 321319.4</t>
  </si>
  <si>
    <t>{1FCF7ED4-ECDF-43A3-BDF6-5398C3B7F612}</t>
  </si>
  <si>
    <t>E 409144.3</t>
  </si>
  <si>
    <t>{944FFA0F-78C7-4FBA-883F-2CC541318D1E}</t>
  </si>
  <si>
    <t>{9A08E3B3-704D-4ACE-A74D-EFFC7643934F}</t>
  </si>
  <si>
    <t>revize pb vč.port.Tá, Ves., vyjma 29</t>
  </si>
  <si>
    <t>115</t>
  </si>
  <si>
    <t>{49680427-CA0B-4D74-A541-A6A95C1E010F}</t>
  </si>
  <si>
    <t>E 213317</t>
  </si>
  <si>
    <t>{876B3F56-1845-43A4-8C18-6692F7A64035}</t>
  </si>
  <si>
    <t>XON 002</t>
  </si>
  <si>
    <t>Územní vlivy</t>
  </si>
  <si>
    <t>komplet</t>
  </si>
  <si>
    <t>1,8% z celk.ceny</t>
  </si>
  <si>
    <t>{806296A2-F44B-4E00-870B-6381BBCA60D2}</t>
  </si>
  <si>
    <t>Příprava a zařízení staveniště</t>
  </si>
  <si>
    <t>2,4% z celk.ceny</t>
  </si>
  <si>
    <t>{D91A508D-97E1-408D-9AB4-02E4E8690C06}</t>
  </si>
  <si>
    <t>XON 003</t>
  </si>
  <si>
    <t>Inženýrská činnost</t>
  </si>
  <si>
    <t>Poptávka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</si>
</sst>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8" formatCode="_(#,##0.000_);[Red]\-\ #,##0.000_);&quot;–&quot;??;_(@_)"/>
  </numFmts>
  <fonts count="28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777777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i/>
      <sz val="8"/>
      <color rgb="FF000000"/>
      <name val="Arial"/>
      <family val="2"/>
      <charset val="238"/>
    </font>
    <font>
      <i/>
      <sz val="6"/>
      <color rgb="FF0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theme="9" tint="-0.499984740745262"/>
      <name val="Arial"/>
      <family val="2"/>
      <charset val="238"/>
    </font>
    <font>
      <sz val="8"/>
      <color rgb="FF008000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rgb="FFC00000"/>
      <name val="Arial"/>
      <family val="2"/>
      <charset val="238"/>
    </font>
    <font>
      <sz val="12"/>
      <color rgb="FF777777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EAEAEA"/>
        <bgColor auto="1"/>
      </patternFill>
    </fill>
    <fill>
      <patternFill patternType="solid">
        <fgColor rgb="FFDDDDDD"/>
        <bgColor auto="1"/>
      </patternFill>
    </fill>
  </fills>
  <borders count="11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/>
      <top/>
      <bottom style="thin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/>
      <top style="thin">
        <color rgb="FFFF0000"/>
      </top>
      <bottom/>
      <diagonal/>
    </border>
    <border>
      <left/>
      <right/>
      <top style="hair">
        <color auto="1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3" fillId="0" borderId="0" xfId="0" applyFont="1"/>
    <xf numFmtId="0" fontId="4" fillId="0" borderId="0" xfId="0" applyFont="1"/>
    <xf numFmtId="0" fontId="6" fillId="0" borderId="1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9" fillId="0" borderId="0" xfId="0" applyFont="1" applyAlignment="1">
      <alignment horizontal="center"/>
    </xf>
    <xf numFmtId="0" fontId="12" fillId="0" borderId="0" xfId="0" applyFont="1"/>
    <xf numFmtId="0" fontId="9" fillId="0" borderId="0" xfId="0" applyFont="1" applyAlignment="1">
      <alignment horizontal="right" vertical="top"/>
    </xf>
    <xf numFmtId="0" fontId="5" fillId="0" borderId="0" xfId="0" applyFont="1"/>
    <xf numFmtId="0" fontId="14" fillId="0" borderId="0" xfId="0" applyFont="1"/>
    <xf numFmtId="0" fontId="16" fillId="0" borderId="0" xfId="0" applyFont="1"/>
    <xf numFmtId="0" fontId="17" fillId="0" borderId="0" xfId="0" applyFont="1" applyAlignment="1">
      <alignment horizontal="center"/>
    </xf>
    <xf numFmtId="0" fontId="10" fillId="2" borderId="0" xfId="0" applyFont="1" applyFill="1" applyAlignment="1">
      <alignment horizontal="center"/>
    </xf>
    <xf numFmtId="0" fontId="18" fillId="0" borderId="0" xfId="0" applyFont="1" applyAlignment="1">
      <alignment horizontal="right" vertical="top"/>
    </xf>
    <xf numFmtId="0" fontId="16" fillId="0" borderId="1" xfId="0" applyFont="1" applyBorder="1"/>
    <xf numFmtId="0" fontId="16" fillId="0" borderId="6" xfId="0" applyFont="1" applyBorder="1"/>
    <xf numFmtId="0" fontId="16" fillId="0" borderId="6" xfId="0" applyFont="1" applyBorder="1" applyAlignment="1">
      <alignment horizontal="left"/>
    </xf>
    <xf numFmtId="0" fontId="16" fillId="0" borderId="0" xfId="0" applyFont="1" applyAlignment="1">
      <alignment vertical="top"/>
    </xf>
    <xf numFmtId="0" fontId="9" fillId="0" borderId="0" xfId="0" applyFont="1" applyAlignment="1">
      <alignment vertical="top"/>
    </xf>
    <xf numFmtId="0" fontId="16" fillId="0" borderId="0" xfId="0" applyFont="1" applyAlignment="1">
      <alignment horizontal="left"/>
    </xf>
    <xf numFmtId="0" fontId="16" fillId="0" borderId="7" xfId="0" applyFont="1" applyBorder="1"/>
    <xf numFmtId="0" fontId="16" fillId="0" borderId="7" xfId="0" applyFont="1" applyBorder="1" applyAlignment="1">
      <alignment horizontal="left"/>
    </xf>
    <xf numFmtId="0" fontId="9" fillId="4" borderId="0" xfId="0" applyFont="1" applyFill="1"/>
    <xf numFmtId="0" fontId="12" fillId="0" borderId="0" xfId="0" applyFont="1" applyAlignment="1" applyProtection="1">
      <alignment horizontal="left" vertical="top" wrapText="1"/>
      <protection locked="0"/>
    </xf>
    <xf numFmtId="0" fontId="10" fillId="0" borderId="0" xfId="0" applyFont="1" applyProtection="1">
      <protection locked="0"/>
    </xf>
    <xf numFmtId="49" fontId="9" fillId="0" borderId="0" xfId="0" applyNumberFormat="1" applyFont="1" applyAlignment="1">
      <alignment horizontal="left" vertical="top" wrapText="1"/>
    </xf>
    <xf numFmtId="0" fontId="14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2" fillId="0" borderId="0" xfId="0" applyFont="1"/>
    <xf numFmtId="0" fontId="0" fillId="0" borderId="0" xfId="0" applyAlignment="1">
      <alignment vertical="top" wrapText="1"/>
    </xf>
    <xf numFmtId="0" fontId="0" fillId="4" borderId="0" xfId="0" applyFill="1"/>
    <xf numFmtId="14" fontId="4" fillId="0" borderId="0" xfId="0" applyNumberFormat="1" applyFont="1" applyAlignment="1">
      <alignment horizontal="left" vertical="top" wrapText="1"/>
    </xf>
    <xf numFmtId="14" fontId="0" fillId="0" borderId="0" xfId="0" applyNumberFormat="1" applyAlignment="1">
      <alignment horizontal="left" vertical="top" wrapText="1"/>
    </xf>
    <xf numFmtId="0" fontId="21" fillId="0" borderId="0" xfId="0" applyFont="1"/>
    <xf numFmtId="0" fontId="22" fillId="0" borderId="0" xfId="0" applyFont="1"/>
    <xf numFmtId="0" fontId="23" fillId="0" borderId="0" xfId="0" applyFont="1"/>
    <xf numFmtId="0" fontId="24" fillId="0" borderId="0" xfId="0" applyFont="1"/>
    <xf numFmtId="49" fontId="5" fillId="0" borderId="0" xfId="0" applyNumberFormat="1" applyFont="1" applyAlignment="1">
      <alignment horizontal="right" vertical="top"/>
    </xf>
    <xf numFmtId="49" fontId="4" fillId="0" borderId="3" xfId="0" applyNumberFormat="1" applyFont="1" applyBorder="1" applyAlignment="1">
      <alignment horizontal="center" vertical="top"/>
    </xf>
    <xf numFmtId="0" fontId="22" fillId="0" borderId="0" xfId="0" applyFont="1" applyAlignment="1">
      <alignment horizontal="left"/>
    </xf>
    <xf numFmtId="0" fontId="2" fillId="2" borderId="0" xfId="0" applyFont="1" applyFill="1" applyAlignment="1">
      <alignment horizontal="center"/>
    </xf>
    <xf numFmtId="0" fontId="15" fillId="0" borderId="5" xfId="0" applyFont="1" applyBorder="1" applyAlignment="1">
      <alignment horizontal="center"/>
    </xf>
    <xf numFmtId="0" fontId="21" fillId="4" borderId="0" xfId="0" applyFont="1" applyFill="1"/>
    <xf numFmtId="49" fontId="4" fillId="0" borderId="0" xfId="0" applyNumberFormat="1" applyFont="1" applyAlignment="1">
      <alignment horizontal="left" vertical="top"/>
    </xf>
    <xf numFmtId="0" fontId="4" fillId="0" borderId="0" xfId="0" applyFont="1" applyAlignment="1">
      <alignment vertical="top"/>
    </xf>
    <xf numFmtId="0" fontId="0" fillId="0" borderId="0" xfId="0" applyAlignment="1">
      <alignment vertical="top"/>
    </xf>
    <xf numFmtId="0" fontId="25" fillId="0" borderId="0" xfId="0" applyFont="1"/>
    <xf numFmtId="0" fontId="25" fillId="0" borderId="0" xfId="0" applyFont="1" applyAlignment="1">
      <alignment shrinkToFit="1"/>
    </xf>
    <xf numFmtId="0" fontId="0" fillId="0" borderId="10" xfId="0" applyBorder="1"/>
    <xf numFmtId="0" fontId="9" fillId="0" borderId="10" xfId="0" applyFont="1" applyBorder="1"/>
    <xf numFmtId="49" fontId="10" fillId="0" borderId="0" xfId="0" applyNumberFormat="1" applyFont="1"/>
    <xf numFmtId="49" fontId="9" fillId="0" borderId="0" xfId="0" applyNumberFormat="1" applyFont="1"/>
    <xf numFmtId="49" fontId="9" fillId="0" borderId="1" xfId="0" applyNumberFormat="1" applyFont="1" applyBorder="1"/>
    <xf numFmtId="164" fontId="9" fillId="0" borderId="0" xfId="0" applyNumberFormat="1" applyFont="1"/>
    <xf numFmtId="164" fontId="9" fillId="0" borderId="0" xfId="0" applyNumberFormat="1" applyFont="1" applyAlignment="1">
      <alignment horizontal="right" vertical="top"/>
    </xf>
    <xf numFmtId="164" fontId="9" fillId="0" borderId="1" xfId="0" applyNumberFormat="1" applyFont="1" applyBorder="1"/>
    <xf numFmtId="164" fontId="12" fillId="0" borderId="0" xfId="0" applyNumberFormat="1" applyFont="1"/>
    <xf numFmtId="49" fontId="6" fillId="0" borderId="1" xfId="0" applyNumberFormat="1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4" fontId="4" fillId="0" borderId="0" xfId="0" applyNumberFormat="1" applyFont="1" applyAlignment="1">
      <alignment horizontal="right" vertical="top"/>
    </xf>
    <xf numFmtId="49" fontId="5" fillId="0" borderId="8" xfId="0" applyNumberFormat="1" applyFont="1" applyBorder="1"/>
    <xf numFmtId="164" fontId="5" fillId="0" borderId="8" xfId="0" applyNumberFormat="1" applyFont="1" applyBorder="1" applyAlignment="1">
      <alignment horizontal="right"/>
    </xf>
    <xf numFmtId="164" fontId="5" fillId="0" borderId="8" xfId="0" applyNumberFormat="1" applyFont="1" applyBorder="1"/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/>
    </xf>
    <xf numFmtId="164" fontId="7" fillId="0" borderId="0" xfId="0" applyNumberFormat="1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1"/>
    </xf>
    <xf numFmtId="0" fontId="6" fillId="0" borderId="0" xfId="0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2"/>
    </xf>
    <xf numFmtId="164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3"/>
    </xf>
    <xf numFmtId="0" fontId="1" fillId="0" borderId="0" xfId="0" applyFont="1" applyAlignment="1">
      <alignment horizontal="center" vertical="top"/>
    </xf>
    <xf numFmtId="49" fontId="12" fillId="0" borderId="0" xfId="0" applyNumberFormat="1" applyFont="1"/>
    <xf numFmtId="1" fontId="10" fillId="0" borderId="0" xfId="0" applyNumberFormat="1" applyFont="1"/>
    <xf numFmtId="1" fontId="9" fillId="0" borderId="0" xfId="0" applyNumberFormat="1" applyFont="1"/>
    <xf numFmtId="1" fontId="9" fillId="0" borderId="0" xfId="0" applyNumberFormat="1" applyFont="1" applyAlignment="1">
      <alignment horizontal="center" vertical="top"/>
    </xf>
    <xf numFmtId="49" fontId="9" fillId="0" borderId="0" xfId="0" applyNumberFormat="1" applyFont="1" applyAlignment="1">
      <alignment horizontal="right" vertical="top"/>
    </xf>
    <xf numFmtId="49" fontId="13" fillId="0" borderId="0" xfId="0" applyNumberFormat="1" applyFont="1" applyAlignment="1">
      <alignment horizontal="left" wrapText="1"/>
    </xf>
    <xf numFmtId="49" fontId="12" fillId="0" borderId="0" xfId="0" applyNumberFormat="1" applyFont="1" applyAlignment="1">
      <alignment horizontal="left" vertical="top" wrapText="1"/>
    </xf>
    <xf numFmtId="49" fontId="19" fillId="0" borderId="0" xfId="0" applyNumberFormat="1" applyFont="1" applyAlignment="1">
      <alignment horizontal="center" vertical="top"/>
    </xf>
    <xf numFmtId="168" fontId="9" fillId="0" borderId="0" xfId="0" applyNumberFormat="1" applyFont="1"/>
    <xf numFmtId="168" fontId="12" fillId="0" borderId="0" xfId="0" applyNumberFormat="1" applyFont="1"/>
    <xf numFmtId="168" fontId="19" fillId="0" borderId="0" xfId="0" applyNumberFormat="1" applyFont="1" applyAlignment="1">
      <alignment horizontal="right" vertical="top"/>
    </xf>
    <xf numFmtId="168" fontId="9" fillId="0" borderId="0" xfId="0" applyNumberFormat="1" applyFont="1" applyAlignment="1">
      <alignment horizontal="right" vertical="top"/>
    </xf>
    <xf numFmtId="165" fontId="9" fillId="0" borderId="0" xfId="0" applyNumberFormat="1" applyFont="1"/>
    <xf numFmtId="165" fontId="12" fillId="0" borderId="0" xfId="0" applyNumberFormat="1" applyFont="1" applyAlignment="1" applyProtection="1">
      <alignment horizontal="right" vertical="top"/>
      <protection locked="0"/>
    </xf>
    <xf numFmtId="49" fontId="12" fillId="0" borderId="0" xfId="0" applyNumberFormat="1" applyFont="1" applyAlignment="1" applyProtection="1">
      <alignment horizontal="left" vertical="top" wrapText="1"/>
      <protection locked="0"/>
    </xf>
    <xf numFmtId="168" fontId="10" fillId="0" borderId="0" xfId="0" applyNumberFormat="1" applyFont="1"/>
    <xf numFmtId="1" fontId="6" fillId="0" borderId="1" xfId="0" applyNumberFormat="1" applyFont="1" applyBorder="1" applyAlignment="1">
      <alignment horizontal="center"/>
    </xf>
    <xf numFmtId="168" fontId="6" fillId="0" borderId="1" xfId="0" applyNumberFormat="1" applyFont="1" applyBorder="1" applyAlignment="1">
      <alignment horizontal="center"/>
    </xf>
    <xf numFmtId="165" fontId="6" fillId="0" borderId="1" xfId="0" applyNumberFormat="1" applyFont="1" applyBorder="1" applyAlignment="1">
      <alignment horizontal="center"/>
    </xf>
    <xf numFmtId="164" fontId="7" fillId="0" borderId="5" xfId="0" applyNumberFormat="1" applyFont="1" applyBorder="1" applyAlignment="1">
      <alignment horizontal="right" vertical="top"/>
    </xf>
    <xf numFmtId="0" fontId="7" fillId="0" borderId="5" xfId="0" applyFont="1" applyBorder="1" applyAlignment="1">
      <alignment horizontal="left" vertical="top"/>
    </xf>
    <xf numFmtId="49" fontId="7" fillId="0" borderId="0" xfId="0" applyNumberFormat="1" applyFont="1"/>
    <xf numFmtId="1" fontId="7" fillId="0" borderId="0" xfId="0" applyNumberFormat="1" applyFont="1"/>
    <xf numFmtId="168" fontId="7" fillId="0" borderId="0" xfId="0" applyNumberFormat="1" applyFont="1"/>
    <xf numFmtId="165" fontId="7" fillId="0" borderId="0" xfId="0" applyNumberFormat="1" applyFont="1"/>
    <xf numFmtId="49" fontId="7" fillId="0" borderId="0" xfId="0" applyNumberFormat="1" applyFont="1" applyAlignment="1">
      <alignment horizontal="right" vertical="top"/>
    </xf>
    <xf numFmtId="0" fontId="7" fillId="0" borderId="4" xfId="0" applyFont="1" applyBorder="1" applyAlignment="1">
      <alignment horizontal="right" vertical="top"/>
    </xf>
    <xf numFmtId="168" fontId="7" fillId="0" borderId="0" xfId="0" applyNumberFormat="1" applyFont="1" applyAlignment="1">
      <alignment horizontal="right" vertical="top"/>
    </xf>
    <xf numFmtId="49" fontId="6" fillId="0" borderId="0" xfId="0" applyNumberFormat="1" applyFont="1"/>
    <xf numFmtId="1" fontId="6" fillId="0" borderId="0" xfId="0" applyNumberFormat="1" applyFont="1"/>
    <xf numFmtId="49" fontId="6" fillId="0" borderId="0" xfId="0" applyNumberFormat="1" applyFont="1" applyAlignment="1">
      <alignment horizontal="left" vertical="top" wrapText="1"/>
    </xf>
    <xf numFmtId="168" fontId="6" fillId="0" borderId="0" xfId="0" applyNumberFormat="1" applyFont="1"/>
    <xf numFmtId="165" fontId="6" fillId="0" borderId="0" xfId="0" applyNumberFormat="1" applyFont="1"/>
    <xf numFmtId="49" fontId="6" fillId="0" borderId="0" xfId="0" applyNumberFormat="1" applyFont="1" applyAlignment="1">
      <alignment horizontal="right" vertical="top"/>
    </xf>
    <xf numFmtId="0" fontId="6" fillId="0" borderId="4" xfId="0" applyFont="1" applyBorder="1" applyAlignment="1">
      <alignment horizontal="right" vertical="top"/>
    </xf>
    <xf numFmtId="168" fontId="6" fillId="0" borderId="0" xfId="0" applyNumberFormat="1" applyFont="1" applyAlignment="1">
      <alignment horizontal="right" vertical="top"/>
    </xf>
    <xf numFmtId="49" fontId="8" fillId="0" borderId="2" xfId="0" applyNumberFormat="1" applyFont="1" applyBorder="1" applyAlignment="1">
      <alignment horizontal="center" vertical="top"/>
    </xf>
    <xf numFmtId="1" fontId="8" fillId="0" borderId="0" xfId="0" applyNumberFormat="1" applyFont="1"/>
    <xf numFmtId="1" fontId="8" fillId="0" borderId="2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 wrapText="1"/>
    </xf>
    <xf numFmtId="49" fontId="8" fillId="0" borderId="3" xfId="0" applyNumberFormat="1" applyFont="1" applyBorder="1" applyAlignment="1">
      <alignment horizontal="center" vertical="top"/>
    </xf>
    <xf numFmtId="168" fontId="8" fillId="0" borderId="3" xfId="0" applyNumberFormat="1" applyFont="1" applyBorder="1" applyAlignment="1">
      <alignment horizontal="right" vertical="top"/>
    </xf>
    <xf numFmtId="164" fontId="8" fillId="0" borderId="3" xfId="0" applyNumberFormat="1" applyFont="1" applyBorder="1" applyAlignment="1">
      <alignment horizontal="right" vertical="top"/>
    </xf>
    <xf numFmtId="0" fontId="8" fillId="0" borderId="3" xfId="0" applyFont="1" applyBorder="1" applyAlignment="1">
      <alignment horizontal="right" vertical="top"/>
    </xf>
    <xf numFmtId="165" fontId="8" fillId="3" borderId="3" xfId="0" applyNumberFormat="1" applyFont="1" applyFill="1" applyBorder="1" applyAlignment="1" applyProtection="1">
      <alignment horizontal="right" vertical="top"/>
      <protection locked="0"/>
    </xf>
    <xf numFmtId="49" fontId="8" fillId="3" borderId="3" xfId="0" applyNumberFormat="1" applyFont="1" applyFill="1" applyBorder="1" applyAlignment="1" applyProtection="1">
      <alignment horizontal="left" vertical="top" wrapText="1"/>
      <protection locked="0"/>
    </xf>
    <xf numFmtId="0" fontId="20" fillId="0" borderId="0" xfId="0" applyFont="1"/>
    <xf numFmtId="49" fontId="20" fillId="0" borderId="0" xfId="0" applyNumberFormat="1" applyFont="1"/>
    <xf numFmtId="1" fontId="20" fillId="0" borderId="0" xfId="0" applyNumberFormat="1" applyFont="1"/>
    <xf numFmtId="1" fontId="20" fillId="0" borderId="0" xfId="0" applyNumberFormat="1" applyFont="1" applyAlignment="1">
      <alignment horizontal="center" vertical="top"/>
    </xf>
    <xf numFmtId="49" fontId="20" fillId="0" borderId="0" xfId="0" applyNumberFormat="1" applyFont="1" applyAlignment="1">
      <alignment horizontal="right" vertical="top"/>
    </xf>
    <xf numFmtId="49" fontId="20" fillId="0" borderId="0" xfId="0" applyNumberFormat="1" applyFont="1" applyAlignment="1">
      <alignment horizontal="left" vertical="top" wrapText="1"/>
    </xf>
    <xf numFmtId="49" fontId="20" fillId="0" borderId="0" xfId="0" applyNumberFormat="1" applyFont="1" applyAlignment="1">
      <alignment horizontal="center" vertical="top"/>
    </xf>
    <xf numFmtId="168" fontId="20" fillId="0" borderId="0" xfId="0" applyNumberFormat="1" applyFont="1"/>
    <xf numFmtId="168" fontId="20" fillId="0" borderId="0" xfId="0" applyNumberFormat="1" applyFont="1" applyAlignment="1">
      <alignment horizontal="right" vertical="top"/>
    </xf>
    <xf numFmtId="165" fontId="20" fillId="0" borderId="0" xfId="0" applyNumberFormat="1" applyFont="1" applyAlignment="1" applyProtection="1">
      <alignment horizontal="right" vertical="top"/>
      <protection locked="0"/>
    </xf>
    <xf numFmtId="164" fontId="20" fillId="0" borderId="0" xfId="0" applyNumberFormat="1" applyFont="1" applyAlignment="1">
      <alignment horizontal="right" vertical="top"/>
    </xf>
    <xf numFmtId="0" fontId="20" fillId="0" borderId="0" xfId="0" applyFont="1" applyAlignment="1">
      <alignment horizontal="right" vertical="top"/>
    </xf>
    <xf numFmtId="49" fontId="20" fillId="0" borderId="0" xfId="0" applyNumberFormat="1" applyFont="1" applyAlignment="1" applyProtection="1">
      <alignment horizontal="left" vertical="top" wrapText="1"/>
      <protection locked="0"/>
    </xf>
    <xf numFmtId="0" fontId="20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>
      <alignment horizontal="center"/>
    </xf>
    <xf numFmtId="0" fontId="21" fillId="0" borderId="0" xfId="0" applyFont="1"/>
    <xf numFmtId="49" fontId="4" fillId="3" borderId="0" xfId="0" applyNumberFormat="1" applyFont="1" applyFill="1" applyAlignment="1" applyProtection="1">
      <alignment horizontal="left" vertical="top" wrapText="1"/>
      <protection locked="0"/>
    </xf>
    <xf numFmtId="49" fontId="4" fillId="0" borderId="0" xfId="0" applyNumberFormat="1" applyFont="1" applyAlignment="1" applyProtection="1">
      <alignment horizontal="left" vertical="top" wrapText="1"/>
      <protection locked="0"/>
    </xf>
    <xf numFmtId="49" fontId="4" fillId="0" borderId="0" xfId="0" applyNumberFormat="1" applyFont="1" applyAlignment="1">
      <alignment horizontal="left" vertical="top"/>
    </xf>
    <xf numFmtId="49" fontId="0" fillId="0" borderId="0" xfId="0" applyNumberFormat="1" applyAlignment="1">
      <alignment horizontal="left" vertical="top"/>
    </xf>
    <xf numFmtId="49" fontId="4" fillId="3" borderId="0" xfId="0" applyNumberFormat="1" applyFont="1" applyFill="1" applyAlignment="1" applyProtection="1">
      <alignment horizontal="left" vertical="top"/>
      <protection locked="0"/>
    </xf>
    <xf numFmtId="49" fontId="4" fillId="0" borderId="0" xfId="0" applyNumberFormat="1" applyFont="1" applyAlignment="1" applyProtection="1">
      <alignment horizontal="left" vertical="top"/>
      <protection locked="0"/>
    </xf>
    <xf numFmtId="0" fontId="21" fillId="0" borderId="0" xfId="0" applyFont="1" applyAlignment="1">
      <alignment horizontal="center"/>
    </xf>
    <xf numFmtId="0" fontId="15" fillId="0" borderId="5" xfId="0" applyFont="1" applyBorder="1" applyAlignment="1">
      <alignment horizontal="center"/>
    </xf>
    <xf numFmtId="49" fontId="4" fillId="0" borderId="9" xfId="0" applyNumberFormat="1" applyFont="1" applyBorder="1" applyAlignment="1">
      <alignment horizontal="left" vertical="top"/>
    </xf>
    <xf numFmtId="49" fontId="0" fillId="0" borderId="9" xfId="0" applyNumberFormat="1" applyBorder="1" applyAlignment="1">
      <alignment horizontal="left" vertical="top"/>
    </xf>
    <xf numFmtId="49" fontId="4" fillId="0" borderId="3" xfId="0" applyNumberFormat="1" applyFont="1" applyBorder="1" applyAlignment="1">
      <alignment horizontal="center" vertical="top"/>
    </xf>
    <xf numFmtId="49" fontId="0" fillId="0" borderId="2" xfId="0" applyNumberFormat="1" applyBorder="1" applyAlignment="1">
      <alignment horizontal="center" vertical="top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49" fontId="4" fillId="0" borderId="0" xfId="0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0" fontId="26" fillId="0" borderId="0" xfId="0" applyFont="1" applyAlignment="1">
      <alignment horizontal="center" vertical="center" shrinkToFit="1"/>
    </xf>
    <xf numFmtId="0" fontId="27" fillId="0" borderId="0" xfId="0" applyFont="1" applyAlignment="1">
      <alignment shrinkToFit="1"/>
    </xf>
    <xf numFmtId="0" fontId="7" fillId="0" borderId="5" xfId="0" applyFont="1" applyBorder="1" applyAlignment="1">
      <alignment horizontal="right" vertical="top"/>
    </xf>
    <xf numFmtId="0" fontId="7" fillId="0" borderId="5" xfId="0" applyFont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161925</xdr:colOff>
      <xdr:row>1</xdr:row>
      <xdr:rowOff>9525</xdr:rowOff>
    </xdr:from>
    <xdr:to>
      <xdr:col>6</xdr:col>
      <xdr:colOff>962025</xdr:colOff>
      <xdr:row>3</xdr:row>
      <xdr:rowOff>85725</xdr:rowOff>
    </xdr:to>
    <xdr:pic>
      <xdr:nvPicPr>
        <xdr:cNvPr id="1025" name="&lt;#ecLogo&gt;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L57"/>
  <sheetViews>
    <sheetView showGridLines="0" tabSelected="1" topLeftCell="B1" zoomScaleNormal="100" workbookViewId="0">
      <selection activeCell="F22" sqref="F22:G22"/>
    </sheetView>
  </sheetViews>
  <sheetFormatPr defaultColWidth="9.140625" defaultRowHeight="8.25" x14ac:dyDescent="0.15"/>
  <cols>
    <col min="1" max="1" width="20.5703125" style="6" hidden="1" customWidth="1"/>
    <col min="2" max="7" width="14.7109375" style="6" customWidth="1"/>
    <col min="8" max="8" width="9.140625" style="6" customWidth="1"/>
    <col min="9" max="10" width="9.140625" style="6"/>
    <col min="11" max="11" width="56" style="6" hidden="1" customWidth="1"/>
    <col min="12" max="16384" width="9.140625" style="6"/>
  </cols>
  <sheetData>
    <row r="1" spans="1:12" ht="11.25" x14ac:dyDescent="0.2">
      <c r="B1" s="50" t="s">
        <v>65</v>
      </c>
    </row>
    <row r="2" spans="1:12" ht="11.25" x14ac:dyDescent="0.2">
      <c r="B2" s="50" t="s">
        <v>68</v>
      </c>
    </row>
    <row r="3" spans="1:12" ht="11.25" customHeight="1" x14ac:dyDescent="0.2">
      <c r="B3" s="50" t="s">
        <v>71</v>
      </c>
      <c r="C3" s="157" t="s">
        <v>15</v>
      </c>
      <c r="D3" s="158"/>
      <c r="E3" s="158"/>
      <c r="F3" s="158"/>
    </row>
    <row r="4" spans="1:12" ht="11.25" customHeight="1" x14ac:dyDescent="0.2">
      <c r="B4" s="51"/>
      <c r="C4" s="158"/>
      <c r="D4" s="158"/>
      <c r="E4" s="158"/>
      <c r="F4" s="158"/>
    </row>
    <row r="5" spans="1:12" ht="12.75" x14ac:dyDescent="0.2">
      <c r="B5" s="52"/>
      <c r="C5" s="53"/>
      <c r="D5" s="53"/>
      <c r="E5" s="53"/>
      <c r="F5" s="53"/>
      <c r="G5" s="53"/>
      <c r="K5" s="15"/>
    </row>
    <row r="6" spans="1:12" s="13" customFormat="1" ht="33" customHeight="1" x14ac:dyDescent="0.2">
      <c r="B6" s="153" t="s">
        <v>19</v>
      </c>
      <c r="C6" s="153"/>
      <c r="D6" s="153"/>
      <c r="E6" s="153" t="s">
        <v>20</v>
      </c>
      <c r="F6" s="154"/>
      <c r="G6" s="154"/>
      <c r="K6" s="30" t="s">
        <v>21</v>
      </c>
    </row>
    <row r="7" spans="1:12" x14ac:dyDescent="0.15">
      <c r="B7" s="14"/>
      <c r="C7" s="14"/>
      <c r="D7" s="14"/>
      <c r="E7" s="14"/>
      <c r="F7" s="14"/>
      <c r="G7" s="14"/>
      <c r="I7" s="7"/>
      <c r="J7" s="7"/>
      <c r="K7" s="16">
        <f ca="1">CELL("width",D7)+CELL("width",E7)+CELL("width",F7)+CELL("width",G7)</f>
        <v>56</v>
      </c>
      <c r="L7" s="8"/>
    </row>
    <row r="8" spans="1:12" customFormat="1" ht="12.75" x14ac:dyDescent="0.2">
      <c r="B8" s="2"/>
      <c r="C8" s="31" t="s">
        <v>55</v>
      </c>
      <c r="D8" s="155" t="s">
        <v>60</v>
      </c>
      <c r="E8" s="156"/>
      <c r="F8" s="156"/>
      <c r="G8" s="156"/>
      <c r="I8" s="32"/>
      <c r="J8" s="32"/>
      <c r="K8" s="33" t="str">
        <f>D8</f>
        <v>V1381/1382/1398 - modernizace vedení</v>
      </c>
      <c r="L8" s="1"/>
    </row>
    <row r="9" spans="1:12" customFormat="1" ht="12.75" x14ac:dyDescent="0.2">
      <c r="A9" s="34">
        <v>0</v>
      </c>
      <c r="B9" s="2"/>
      <c r="C9" s="31" t="s">
        <v>22</v>
      </c>
      <c r="D9" s="155"/>
      <c r="E9" s="156"/>
      <c r="F9" s="156"/>
      <c r="G9" s="156"/>
      <c r="I9" s="32"/>
      <c r="J9" s="32"/>
      <c r="K9" s="33">
        <f>D9</f>
        <v>0</v>
      </c>
      <c r="L9" s="1"/>
    </row>
    <row r="10" spans="1:12" customFormat="1" ht="12.75" x14ac:dyDescent="0.2">
      <c r="A10" s="34" t="e">
        <f>INDEX(VAT_RATES,MATCH(0,COUNTIF($A$5:A9,VAT_RATES),0))</f>
        <v>#N/A</v>
      </c>
      <c r="B10" s="2"/>
      <c r="C10" s="31" t="s">
        <v>23</v>
      </c>
      <c r="D10" s="156" t="s">
        <v>61</v>
      </c>
      <c r="E10" s="156"/>
      <c r="F10" s="156"/>
      <c r="G10" s="156"/>
      <c r="I10" s="32"/>
      <c r="J10" s="32"/>
      <c r="K10" s="33" t="str">
        <f>D10</f>
        <v xml:space="preserve">V1381_ZZVZ </v>
      </c>
      <c r="L10" s="1"/>
    </row>
    <row r="11" spans="1:12" customFormat="1" ht="12.75" x14ac:dyDescent="0.2">
      <c r="A11" s="34">
        <f t="array" ref="A11">INDEX(VAT_RATES,MATCH(0,COUNTIF($A$5:A10,VAT_RATES),0))</f>
        <v>21</v>
      </c>
      <c r="B11" s="2"/>
      <c r="C11" s="31" t="s">
        <v>24</v>
      </c>
      <c r="D11" s="155"/>
      <c r="E11" s="156"/>
      <c r="F11" s="156"/>
      <c r="G11" s="156"/>
      <c r="I11" s="32"/>
      <c r="J11" s="32"/>
      <c r="K11" s="33">
        <f>D11</f>
        <v>0</v>
      </c>
      <c r="L11" s="1"/>
    </row>
    <row r="12" spans="1:12" customFormat="1" ht="12.75" x14ac:dyDescent="0.2">
      <c r="A12" s="34" t="e">
        <f t="array" ref="A12">INDEX(VAT_RATES,MATCH(0,COUNTIF($A$5:A11,VAT_RATES),0))</f>
        <v>#N/A</v>
      </c>
      <c r="B12" s="2"/>
      <c r="C12" s="31" t="s">
        <v>25</v>
      </c>
      <c r="D12" s="155"/>
      <c r="E12" s="156"/>
      <c r="F12" s="156"/>
      <c r="G12" s="156"/>
      <c r="I12" s="32"/>
      <c r="J12" s="32"/>
      <c r="K12" s="33">
        <f>D12</f>
        <v>0</v>
      </c>
      <c r="L12" s="1"/>
    </row>
    <row r="13" spans="1:12" customFormat="1" ht="12.75" x14ac:dyDescent="0.2">
      <c r="A13" s="34">
        <f ca="1">SUMIF(GROUP_ID,"",ITEM_PRICES)</f>
        <v>0</v>
      </c>
      <c r="B13" s="2"/>
      <c r="C13" s="31" t="s">
        <v>26</v>
      </c>
      <c r="D13" s="35"/>
      <c r="E13" s="36"/>
      <c r="F13" s="36"/>
      <c r="G13" s="36"/>
      <c r="I13" s="32"/>
      <c r="J13" s="32"/>
      <c r="L13" s="1"/>
    </row>
    <row r="14" spans="1:12" customFormat="1" ht="12.75" x14ac:dyDescent="0.2">
      <c r="A14" s="34">
        <f>IF(ISNUMBER($A$10),SUMIF(VAT_RATES,$A$10,ITEM_PRICES),0)</f>
        <v>0</v>
      </c>
      <c r="B14" s="2"/>
      <c r="C14" s="31" t="s">
        <v>27</v>
      </c>
      <c r="D14" s="35"/>
      <c r="E14" s="36"/>
      <c r="F14" s="36"/>
      <c r="G14" s="36"/>
      <c r="I14" s="32"/>
      <c r="J14" s="32"/>
      <c r="L14" s="1"/>
    </row>
    <row r="15" spans="1:12" customFormat="1" ht="12.75" x14ac:dyDescent="0.2">
      <c r="A15" s="34">
        <f>IF(ISNUMBER($A$11),SUMIF(VAT_RATES,$A$11,ITEM_PRICES),0)</f>
        <v>0</v>
      </c>
      <c r="B15" s="2"/>
      <c r="C15" s="31" t="s">
        <v>28</v>
      </c>
      <c r="D15" s="35"/>
      <c r="E15" s="36"/>
      <c r="F15" s="36"/>
      <c r="G15" s="36"/>
      <c r="I15" s="32"/>
      <c r="J15" s="32"/>
      <c r="L15" s="1"/>
    </row>
    <row r="16" spans="1:12" x14ac:dyDescent="0.15">
      <c r="A16" s="26">
        <f>IF(ISNUMBER($A$12),SUMIF(VAT_RATES,$A$12,ITEM_PRICES),0)</f>
        <v>0</v>
      </c>
      <c r="B16" s="18"/>
      <c r="C16" s="18"/>
      <c r="D16" s="18"/>
      <c r="E16" s="18"/>
      <c r="F16" s="18"/>
      <c r="G16" s="18"/>
      <c r="I16" s="7"/>
      <c r="J16" s="7"/>
      <c r="K16" s="6" t="s">
        <v>62</v>
      </c>
      <c r="L16" s="8"/>
    </row>
    <row r="17" spans="1:12" x14ac:dyDescent="0.15">
      <c r="A17" s="26" t="str">
        <f>IF($A14=0,"","DPH " &amp; $A10 &amp; " % ze základny: " &amp; TEXT($A14,"# ##0"))</f>
        <v/>
      </c>
      <c r="B17" s="14"/>
      <c r="C17" s="14"/>
      <c r="D17" s="14"/>
      <c r="E17" s="14"/>
      <c r="F17" s="14"/>
      <c r="G17" s="14"/>
      <c r="I17" s="7"/>
      <c r="J17" s="7"/>
      <c r="L17" s="8"/>
    </row>
    <row r="18" spans="1:12" s="37" customFormat="1" ht="15.75" x14ac:dyDescent="0.25">
      <c r="A18" s="46" t="str">
        <f>IF($A15=0,"","DPH " &amp; $A11 &amp; " % ze základny: " &amp; TEXT($A15,"# ##0"))</f>
        <v/>
      </c>
      <c r="B18" s="139" t="s">
        <v>29</v>
      </c>
      <c r="C18" s="140"/>
      <c r="D18" s="140"/>
      <c r="E18" s="139" t="s">
        <v>56</v>
      </c>
      <c r="F18" s="140"/>
      <c r="G18" s="140"/>
      <c r="I18" s="39"/>
      <c r="J18" s="39"/>
      <c r="L18" s="40"/>
    </row>
    <row r="19" spans="1:12" x14ac:dyDescent="0.15">
      <c r="A19" s="26" t="str">
        <f>IF($A16=0,"","DPH " &amp; $A12 &amp; " % ze základny: " &amp; TEXT($A16,"# ##0"))</f>
        <v/>
      </c>
      <c r="B19" s="14"/>
      <c r="C19" s="14"/>
      <c r="D19" s="14"/>
      <c r="E19" s="14"/>
      <c r="F19" s="14"/>
      <c r="G19" s="14"/>
      <c r="I19" s="7"/>
      <c r="J19" s="7"/>
      <c r="L19" s="8"/>
    </row>
    <row r="20" spans="1:12" customFormat="1" ht="12.75" x14ac:dyDescent="0.2">
      <c r="A20" s="34" t="str">
        <f>IF($A14=0,"",$A14*$A10/100)</f>
        <v/>
      </c>
      <c r="B20" s="31" t="s">
        <v>30</v>
      </c>
      <c r="C20" s="143" t="s">
        <v>65</v>
      </c>
      <c r="D20" s="144"/>
      <c r="E20" s="31" t="s">
        <v>58</v>
      </c>
      <c r="F20" s="145"/>
      <c r="G20" s="146"/>
      <c r="I20" s="32"/>
      <c r="J20" s="32"/>
      <c r="L20" s="1"/>
    </row>
    <row r="21" spans="1:12" customFormat="1" ht="12.75" x14ac:dyDescent="0.2">
      <c r="A21" s="34" t="str">
        <f>IF($A15=0,"",$A15*$A11/100)</f>
        <v/>
      </c>
      <c r="B21" s="31" t="s">
        <v>31</v>
      </c>
      <c r="C21" s="143" t="s">
        <v>66</v>
      </c>
      <c r="D21" s="144"/>
      <c r="E21" s="31" t="s">
        <v>31</v>
      </c>
      <c r="F21" s="145"/>
      <c r="G21" s="146"/>
      <c r="I21" s="32"/>
      <c r="J21" s="32"/>
      <c r="L21" s="1"/>
    </row>
    <row r="22" spans="1:12" customFormat="1" ht="12.75" x14ac:dyDescent="0.2">
      <c r="A22" s="34" t="str">
        <f>IF($A16=0,"",$A16*$A12/100)</f>
        <v/>
      </c>
      <c r="B22" s="31" t="s">
        <v>32</v>
      </c>
      <c r="C22" s="143" t="s">
        <v>67</v>
      </c>
      <c r="D22" s="144"/>
      <c r="E22" s="31" t="s">
        <v>32</v>
      </c>
      <c r="F22" s="145"/>
      <c r="G22" s="146"/>
      <c r="I22" s="32"/>
      <c r="J22" s="32"/>
      <c r="L22" s="1"/>
    </row>
    <row r="23" spans="1:12" x14ac:dyDescent="0.15">
      <c r="A23" s="26">
        <f>SUM(A20:A22)</f>
        <v>0</v>
      </c>
      <c r="B23" s="19"/>
      <c r="C23" s="20"/>
      <c r="D23" s="19"/>
      <c r="E23" s="19"/>
      <c r="F23" s="19"/>
      <c r="G23" s="19"/>
      <c r="I23" s="7"/>
      <c r="J23" s="7"/>
      <c r="L23" s="8"/>
    </row>
    <row r="24" spans="1:12" x14ac:dyDescent="0.15">
      <c r="B24" s="17"/>
      <c r="C24" s="17"/>
      <c r="D24" s="21"/>
      <c r="E24" s="21"/>
      <c r="F24" s="21"/>
      <c r="G24" s="21"/>
      <c r="I24" s="7"/>
      <c r="J24" s="7"/>
      <c r="L24" s="8"/>
    </row>
    <row r="25" spans="1:12" customFormat="1" ht="12.75" x14ac:dyDescent="0.2">
      <c r="B25" s="31" t="s">
        <v>33</v>
      </c>
      <c r="C25" s="31"/>
      <c r="D25" s="48"/>
      <c r="E25" s="31" t="s">
        <v>33</v>
      </c>
      <c r="F25" s="48"/>
      <c r="G25" s="48"/>
      <c r="I25" s="32"/>
      <c r="J25" s="32"/>
      <c r="L25" s="1"/>
    </row>
    <row r="26" spans="1:12" customFormat="1" ht="12.75" x14ac:dyDescent="0.2">
      <c r="B26" s="31" t="s">
        <v>34</v>
      </c>
      <c r="C26" s="143" t="s">
        <v>68</v>
      </c>
      <c r="D26" s="144"/>
      <c r="E26" s="31" t="s">
        <v>34</v>
      </c>
      <c r="F26" s="145"/>
      <c r="G26" s="146"/>
      <c r="I26" s="32"/>
      <c r="J26" s="32"/>
      <c r="L26" s="1"/>
    </row>
    <row r="27" spans="1:12" customFormat="1" ht="12.75" x14ac:dyDescent="0.2">
      <c r="B27" s="31" t="s">
        <v>35</v>
      </c>
      <c r="C27" s="143" t="s">
        <v>69</v>
      </c>
      <c r="D27" s="144"/>
      <c r="E27" s="31" t="s">
        <v>35</v>
      </c>
      <c r="F27" s="145"/>
      <c r="G27" s="146"/>
      <c r="I27" s="32"/>
      <c r="J27" s="32"/>
      <c r="L27" s="1"/>
    </row>
    <row r="28" spans="1:12" customFormat="1" ht="12.75" x14ac:dyDescent="0.2">
      <c r="B28" s="31" t="s">
        <v>36</v>
      </c>
      <c r="C28" s="143" t="s">
        <v>70</v>
      </c>
      <c r="D28" s="144"/>
      <c r="E28" s="31" t="s">
        <v>36</v>
      </c>
      <c r="F28" s="145"/>
      <c r="G28" s="146"/>
      <c r="I28" s="32"/>
      <c r="J28" s="32"/>
      <c r="L28" s="1"/>
    </row>
    <row r="29" spans="1:12" x14ac:dyDescent="0.15">
      <c r="B29" s="17"/>
      <c r="C29" s="17"/>
      <c r="D29" s="22"/>
      <c r="E29" s="17"/>
      <c r="F29" s="21"/>
      <c r="G29" s="22"/>
      <c r="I29" s="7"/>
      <c r="J29" s="7"/>
      <c r="L29" s="8"/>
    </row>
    <row r="30" spans="1:12" customFormat="1" ht="12.75" x14ac:dyDescent="0.2">
      <c r="B30" s="31" t="s">
        <v>37</v>
      </c>
      <c r="C30" s="31"/>
      <c r="D30" s="49"/>
      <c r="E30" s="31" t="s">
        <v>37</v>
      </c>
      <c r="F30" s="48"/>
      <c r="G30" s="49"/>
      <c r="I30" s="32"/>
      <c r="J30" s="32"/>
      <c r="L30" s="1"/>
    </row>
    <row r="31" spans="1:12" customFormat="1" ht="12.75" x14ac:dyDescent="0.2">
      <c r="B31" s="31" t="s">
        <v>38</v>
      </c>
      <c r="C31" s="143"/>
      <c r="D31" s="144"/>
      <c r="E31" s="31" t="s">
        <v>38</v>
      </c>
      <c r="F31" s="145"/>
      <c r="G31" s="146"/>
      <c r="I31" s="32"/>
      <c r="J31" s="32"/>
      <c r="L31" s="1"/>
    </row>
    <row r="32" spans="1:12" customFormat="1" ht="12.75" x14ac:dyDescent="0.2">
      <c r="B32" s="31" t="s">
        <v>39</v>
      </c>
      <c r="C32" s="143"/>
      <c r="D32" s="144"/>
      <c r="E32" s="31" t="s">
        <v>39</v>
      </c>
      <c r="F32" s="145"/>
      <c r="G32" s="146"/>
      <c r="I32" s="32"/>
      <c r="J32" s="32"/>
      <c r="L32" s="1"/>
    </row>
    <row r="33" spans="2:12" customFormat="1" ht="12.75" x14ac:dyDescent="0.2">
      <c r="B33" s="31" t="s">
        <v>40</v>
      </c>
      <c r="C33" s="143"/>
      <c r="D33" s="144"/>
      <c r="E33" s="31" t="s">
        <v>40</v>
      </c>
      <c r="F33" s="145"/>
      <c r="G33" s="146"/>
      <c r="I33" s="32"/>
      <c r="J33" s="32"/>
      <c r="L33" s="1"/>
    </row>
    <row r="34" spans="2:12" x14ac:dyDescent="0.15">
      <c r="B34" s="19"/>
      <c r="C34" s="20"/>
      <c r="D34" s="19"/>
      <c r="E34" s="19"/>
      <c r="F34" s="19"/>
      <c r="G34" s="19"/>
      <c r="I34" s="7"/>
      <c r="J34" s="7"/>
      <c r="L34" s="8"/>
    </row>
    <row r="35" spans="2:12" x14ac:dyDescent="0.15">
      <c r="B35" s="14"/>
      <c r="C35" s="14"/>
      <c r="D35" s="14"/>
      <c r="E35" s="14"/>
      <c r="F35" s="14"/>
      <c r="G35" s="14"/>
      <c r="I35" s="7"/>
      <c r="J35" s="7"/>
      <c r="L35" s="8"/>
    </row>
    <row r="36" spans="2:12" s="37" customFormat="1" ht="15.75" x14ac:dyDescent="0.25">
      <c r="B36" s="38"/>
      <c r="C36" s="139" t="s">
        <v>41</v>
      </c>
      <c r="D36" s="140"/>
      <c r="E36" s="140"/>
      <c r="F36" s="140"/>
      <c r="G36" s="38"/>
      <c r="I36" s="39"/>
      <c r="J36" s="39"/>
      <c r="L36" s="40"/>
    </row>
    <row r="37" spans="2:12" ht="11.25" x14ac:dyDescent="0.2">
      <c r="B37" s="14"/>
      <c r="C37" s="14"/>
      <c r="D37" s="14"/>
      <c r="E37" s="45" t="s">
        <v>42</v>
      </c>
      <c r="F37" s="148" t="s">
        <v>43</v>
      </c>
      <c r="G37" s="148"/>
      <c r="I37" s="7"/>
      <c r="J37" s="7"/>
      <c r="L37" s="8"/>
    </row>
    <row r="38" spans="2:12" customFormat="1" ht="12.75" x14ac:dyDescent="0.2">
      <c r="B38" s="41" t="s">
        <v>63</v>
      </c>
      <c r="C38" s="149" t="s">
        <v>64</v>
      </c>
      <c r="D38" s="150"/>
      <c r="E38" s="42" t="s">
        <v>64</v>
      </c>
      <c r="F38" s="151" t="s">
        <v>64</v>
      </c>
      <c r="G38" s="152"/>
      <c r="I38" s="32"/>
      <c r="J38" s="32"/>
      <c r="L38" s="1"/>
    </row>
    <row r="39" spans="2:12" x14ac:dyDescent="0.15">
      <c r="B39" s="19"/>
      <c r="C39" s="20"/>
      <c r="D39" s="19"/>
      <c r="E39" s="19"/>
      <c r="F39" s="19"/>
      <c r="G39" s="19"/>
      <c r="I39" s="7"/>
      <c r="J39" s="7"/>
      <c r="L39" s="8"/>
    </row>
    <row r="40" spans="2:12" x14ac:dyDescent="0.15">
      <c r="B40" s="14"/>
      <c r="C40" s="23"/>
      <c r="D40" s="14"/>
      <c r="E40" s="14"/>
      <c r="F40" s="14"/>
      <c r="G40" s="14"/>
      <c r="I40" s="7"/>
      <c r="J40" s="7"/>
      <c r="L40" s="8"/>
    </row>
    <row r="41" spans="2:12" s="37" customFormat="1" ht="15.75" x14ac:dyDescent="0.25">
      <c r="B41" s="38"/>
      <c r="C41" s="43"/>
      <c r="D41" s="139" t="s">
        <v>57</v>
      </c>
      <c r="E41" s="147"/>
      <c r="F41" s="38"/>
      <c r="G41" s="38"/>
      <c r="I41" s="39"/>
      <c r="J41" s="39"/>
      <c r="L41" s="40"/>
    </row>
    <row r="42" spans="2:12" x14ac:dyDescent="0.15">
      <c r="B42" s="14"/>
      <c r="C42" s="23"/>
      <c r="D42" s="14"/>
      <c r="E42" s="14"/>
      <c r="F42" s="14"/>
      <c r="G42" s="14"/>
      <c r="I42" s="7"/>
      <c r="J42" s="7"/>
      <c r="L42" s="8"/>
    </row>
    <row r="43" spans="2:12" customFormat="1" ht="12.75" x14ac:dyDescent="0.2">
      <c r="B43" s="141"/>
      <c r="C43" s="142"/>
      <c r="D43" s="142"/>
      <c r="E43" s="142"/>
      <c r="F43" s="142"/>
      <c r="G43" s="142"/>
      <c r="I43" s="32"/>
      <c r="J43" s="32"/>
      <c r="K43" s="32"/>
      <c r="L43" s="1"/>
    </row>
    <row r="44" spans="2:12" customFormat="1" ht="12.75" x14ac:dyDescent="0.2">
      <c r="B44" s="142"/>
      <c r="C44" s="142"/>
      <c r="D44" s="142"/>
      <c r="E44" s="142"/>
      <c r="F44" s="142"/>
      <c r="G44" s="142"/>
      <c r="I44" s="32"/>
      <c r="J44" s="32"/>
      <c r="K44" s="44"/>
      <c r="L44" s="1"/>
    </row>
    <row r="45" spans="2:12" customFormat="1" ht="12.75" x14ac:dyDescent="0.2">
      <c r="B45" s="142"/>
      <c r="C45" s="142"/>
      <c r="D45" s="142"/>
      <c r="E45" s="142"/>
      <c r="F45" s="142"/>
      <c r="G45" s="142"/>
      <c r="I45" s="32"/>
      <c r="J45" s="32"/>
      <c r="K45" s="32"/>
      <c r="L45" s="1"/>
    </row>
    <row r="46" spans="2:12" ht="9" thickBot="1" x14ac:dyDescent="0.2">
      <c r="B46" s="24"/>
      <c r="C46" s="25"/>
      <c r="D46" s="24"/>
      <c r="E46" s="24"/>
      <c r="F46" s="24"/>
      <c r="G46" s="24"/>
    </row>
    <row r="47" spans="2:12" x14ac:dyDescent="0.15">
      <c r="B47" s="14"/>
      <c r="C47" s="14"/>
      <c r="D47" s="14"/>
      <c r="E47" s="14"/>
      <c r="F47" s="14"/>
      <c r="G47" s="14"/>
    </row>
    <row r="48" spans="2:12" x14ac:dyDescent="0.15">
      <c r="B48" s="14"/>
      <c r="C48" s="14"/>
      <c r="D48" s="14"/>
      <c r="E48" s="14"/>
      <c r="F48" s="14"/>
      <c r="G48" s="14"/>
    </row>
    <row r="49" spans="2:7" x14ac:dyDescent="0.15">
      <c r="B49" s="14"/>
      <c r="C49" s="14"/>
      <c r="D49" s="14"/>
      <c r="E49" s="14"/>
      <c r="F49" s="14"/>
      <c r="G49" s="14"/>
    </row>
    <row r="50" spans="2:7" x14ac:dyDescent="0.15">
      <c r="B50" s="14"/>
      <c r="C50" s="14"/>
      <c r="D50" s="14"/>
      <c r="E50" s="14"/>
      <c r="F50" s="14"/>
      <c r="G50" s="14"/>
    </row>
    <row r="51" spans="2:7" x14ac:dyDescent="0.15">
      <c r="B51" s="14"/>
      <c r="C51" s="14"/>
      <c r="D51" s="14"/>
      <c r="E51" s="14"/>
      <c r="F51" s="14"/>
      <c r="G51" s="14"/>
    </row>
    <row r="52" spans="2:7" x14ac:dyDescent="0.15">
      <c r="B52" s="14"/>
      <c r="C52" s="14"/>
      <c r="D52" s="14"/>
      <c r="E52" s="14"/>
      <c r="F52" s="14"/>
      <c r="G52" s="14"/>
    </row>
    <row r="53" spans="2:7" x14ac:dyDescent="0.15">
      <c r="B53" s="14"/>
      <c r="C53" s="14"/>
      <c r="D53" s="14"/>
      <c r="E53" s="14"/>
      <c r="F53" s="14"/>
      <c r="G53" s="14"/>
    </row>
    <row r="54" spans="2:7" x14ac:dyDescent="0.15">
      <c r="B54" s="14"/>
      <c r="C54" s="14"/>
      <c r="D54" s="14"/>
      <c r="E54" s="14"/>
      <c r="F54" s="14"/>
      <c r="G54" s="14"/>
    </row>
    <row r="55" spans="2:7" x14ac:dyDescent="0.15">
      <c r="B55" s="14"/>
      <c r="C55" s="14"/>
      <c r="D55" s="14"/>
      <c r="E55" s="14"/>
      <c r="F55" s="14"/>
      <c r="G55" s="14"/>
    </row>
    <row r="56" spans="2:7" x14ac:dyDescent="0.15">
      <c r="B56" s="14"/>
      <c r="C56" s="14"/>
      <c r="D56" s="14"/>
      <c r="E56" s="14"/>
      <c r="F56" s="14"/>
      <c r="G56" s="14"/>
    </row>
    <row r="57" spans="2:7" x14ac:dyDescent="0.15">
      <c r="B57" s="14"/>
      <c r="C57" s="14"/>
      <c r="D57" s="14"/>
      <c r="E57" s="14"/>
      <c r="F57" s="14"/>
      <c r="G57" s="14"/>
    </row>
  </sheetData>
  <mergeCells count="34">
    <mergeCell ref="F22:G22"/>
    <mergeCell ref="C3:F4"/>
    <mergeCell ref="B6:D6"/>
    <mergeCell ref="E6:G6"/>
    <mergeCell ref="C27:D27"/>
    <mergeCell ref="C28:D28"/>
    <mergeCell ref="F26:G26"/>
    <mergeCell ref="E18:G18"/>
    <mergeCell ref="F27:G27"/>
    <mergeCell ref="D9:G9"/>
    <mergeCell ref="D10:G10"/>
    <mergeCell ref="D12:G12"/>
    <mergeCell ref="D8:G8"/>
    <mergeCell ref="D11:G11"/>
    <mergeCell ref="F28:G28"/>
    <mergeCell ref="C26:D26"/>
    <mergeCell ref="C20:D20"/>
    <mergeCell ref="C21:D21"/>
    <mergeCell ref="B18:D18"/>
    <mergeCell ref="B43:G45"/>
    <mergeCell ref="C31:D31"/>
    <mergeCell ref="C32:D32"/>
    <mergeCell ref="C33:D33"/>
    <mergeCell ref="F31:G31"/>
    <mergeCell ref="F33:G33"/>
    <mergeCell ref="D41:E41"/>
    <mergeCell ref="C36:F36"/>
    <mergeCell ref="F37:G37"/>
    <mergeCell ref="C38:D38"/>
    <mergeCell ref="F38:G38"/>
    <mergeCell ref="F32:G32"/>
    <mergeCell ref="C22:D22"/>
    <mergeCell ref="F20:G20"/>
    <mergeCell ref="F21:G21"/>
  </mergeCells>
  <pageMargins left="0.70866141732283505" right="0.70866141732283505" top="0.78740157480314998" bottom="0.78740157480314998" header="0.31496062992126" footer="0.31496062992126"/>
  <pageSetup paperSize="9" orientation="portrait" r:id="rId1"/>
  <headerFooter>
    <oddFooter xml:space="preserve">&amp;C&amp;9 </oddFooter>
  </headerFooter>
  <rowBreaks count="1" manualBreakCount="1">
    <brk id="34" min="1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3"/>
  <sheetViews>
    <sheetView topLeftCell="B1" workbookViewId="0">
      <selection activeCell="B2" sqref="B2"/>
    </sheetView>
  </sheetViews>
  <sheetFormatPr defaultColWidth="9.140625" defaultRowHeight="12.75" outlineLevelRow="3" x14ac:dyDescent="0.2"/>
  <cols>
    <col min="1" max="1" width="34.7109375" hidden="1" customWidth="1"/>
    <col min="2" max="2" width="80.7109375" customWidth="1"/>
    <col min="3" max="3" width="15.7109375" customWidth="1"/>
    <col min="4" max="5" width="15.7109375" hidden="1" customWidth="1"/>
    <col min="6" max="6" width="25.5703125" bestFit="1" customWidth="1"/>
  </cols>
  <sheetData>
    <row r="1" spans="1:6" ht="15.75" x14ac:dyDescent="0.2">
      <c r="B1" s="77" t="s">
        <v>91</v>
      </c>
    </row>
    <row r="2" spans="1:6" ht="15.75" x14ac:dyDescent="0.2">
      <c r="A2" s="6"/>
      <c r="B2" s="77" t="s">
        <v>92</v>
      </c>
      <c r="C2" s="57"/>
      <c r="D2" s="57"/>
      <c r="E2" s="57"/>
      <c r="F2" s="6"/>
    </row>
    <row r="3" spans="1:6" ht="7.5" customHeight="1" x14ac:dyDescent="0.2">
      <c r="A3" s="7"/>
      <c r="B3" s="55"/>
      <c r="C3" s="57"/>
      <c r="D3" s="60"/>
      <c r="E3" s="60"/>
      <c r="F3" s="10"/>
    </row>
    <row r="4" spans="1:6" x14ac:dyDescent="0.2">
      <c r="A4" s="3"/>
      <c r="B4" s="61" t="s">
        <v>1</v>
      </c>
      <c r="C4" s="62" t="s">
        <v>5</v>
      </c>
      <c r="D4" s="62" t="s">
        <v>12</v>
      </c>
      <c r="E4" s="62" t="s">
        <v>49</v>
      </c>
      <c r="F4" s="7"/>
    </row>
    <row r="5" spans="1:6" ht="7.5" customHeight="1" x14ac:dyDescent="0.2">
      <c r="A5" s="6"/>
      <c r="B5" s="55"/>
      <c r="C5" s="57"/>
      <c r="D5" s="57"/>
      <c r="E5" s="57"/>
      <c r="F5" s="10"/>
    </row>
    <row r="6" spans="1:6" x14ac:dyDescent="0.2">
      <c r="A6" s="69" t="s">
        <v>72</v>
      </c>
      <c r="B6" s="70" t="s">
        <v>73</v>
      </c>
      <c r="C6" s="71">
        <f>SUMIFS('Poptávané položky'!L:L,'Poptávané položky'!A:A,Rekapitulace!A6,'Poptávané položky'!G:G,Rekapitulace!B6)</f>
        <v>0</v>
      </c>
      <c r="D6" s="71">
        <f>VLOOKUP($A6,'Poptávané položky'!A:P,15,FALSE)</f>
        <v>0</v>
      </c>
      <c r="E6" s="71">
        <f>VLOOKUP($A6,'Poptávané položky'!A:Q,16,FALSE)</f>
        <v>0</v>
      </c>
      <c r="F6" s="7"/>
    </row>
    <row r="7" spans="1:6" outlineLevel="1" x14ac:dyDescent="0.2">
      <c r="A7" s="69" t="s">
        <v>74</v>
      </c>
      <c r="B7" s="72" t="s">
        <v>75</v>
      </c>
      <c r="C7" s="71">
        <f>SUMIFS('Poptávané položky'!L:L,'Poptávané položky'!A:A,Rekapitulace!A7,'Poptávané položky'!G:G,Rekapitulace!B7)</f>
        <v>0</v>
      </c>
      <c r="D7" s="71">
        <f>VLOOKUP($A7,'Poptávané položky'!A:P,15,FALSE)</f>
        <v>0</v>
      </c>
      <c r="E7" s="71">
        <f>VLOOKUP($A7,'Poptávané položky'!A:Q,16,FALSE)</f>
        <v>0</v>
      </c>
      <c r="F7" s="7"/>
    </row>
    <row r="8" spans="1:6" outlineLevel="2" x14ac:dyDescent="0.2">
      <c r="A8" s="73" t="s">
        <v>76</v>
      </c>
      <c r="B8" s="74" t="s">
        <v>77</v>
      </c>
      <c r="C8" s="75">
        <f>SUMIFS('Poptávané položky'!L:L,'Poptávané položky'!A:A,Rekapitulace!A8,'Poptávané položky'!G:G,Rekapitulace!B8)</f>
        <v>0</v>
      </c>
      <c r="D8" s="75">
        <f>VLOOKUP($A8,'Poptávané položky'!A:P,15,FALSE)</f>
        <v>0</v>
      </c>
      <c r="E8" s="75">
        <f>VLOOKUP($A8,'Poptávané položky'!A:Q,16,FALSE)</f>
        <v>0</v>
      </c>
      <c r="F8" s="7"/>
    </row>
    <row r="9" spans="1:6" outlineLevel="3" x14ac:dyDescent="0.2">
      <c r="A9" s="73" t="s">
        <v>78</v>
      </c>
      <c r="B9" s="76" t="s">
        <v>79</v>
      </c>
      <c r="C9" s="75">
        <f>SUMIFS('Poptávané položky'!L:L,'Poptávané položky'!A:A,Rekapitulace!A9,'Poptávané položky'!G:G,Rekapitulace!B9)</f>
        <v>0</v>
      </c>
      <c r="D9" s="75">
        <f>VLOOKUP($A9,'Poptávané položky'!A:P,15,FALSE)</f>
        <v>0</v>
      </c>
      <c r="E9" s="75">
        <f>VLOOKUP($A9,'Poptávané položky'!A:Q,16,FALSE)</f>
        <v>0</v>
      </c>
      <c r="F9" s="7"/>
    </row>
    <row r="10" spans="1:6" outlineLevel="2" x14ac:dyDescent="0.2">
      <c r="A10" s="73" t="s">
        <v>80</v>
      </c>
      <c r="B10" s="74" t="s">
        <v>81</v>
      </c>
      <c r="C10" s="75">
        <f>SUMIFS('Poptávané položky'!L:L,'Poptávané položky'!A:A,Rekapitulace!A10,'Poptávané položky'!G:G,Rekapitulace!B10)</f>
        <v>0</v>
      </c>
      <c r="D10" s="75">
        <f>VLOOKUP($A10,'Poptávané položky'!A:P,15,FALSE)</f>
        <v>0</v>
      </c>
      <c r="E10" s="75">
        <f>VLOOKUP($A10,'Poptávané položky'!A:Q,16,FALSE)</f>
        <v>0</v>
      </c>
      <c r="F10" s="7"/>
    </row>
    <row r="11" spans="1:6" outlineLevel="3" x14ac:dyDescent="0.2">
      <c r="A11" s="73" t="s">
        <v>82</v>
      </c>
      <c r="B11" s="76" t="s">
        <v>79</v>
      </c>
      <c r="C11" s="75">
        <f>SUMIFS('Poptávané položky'!L:L,'Poptávané položky'!A:A,Rekapitulace!A11,'Poptávané položky'!G:G,Rekapitulace!B11)</f>
        <v>0</v>
      </c>
      <c r="D11" s="75">
        <f>VLOOKUP($A11,'Poptávané položky'!A:P,15,FALSE)</f>
        <v>0</v>
      </c>
      <c r="E11" s="75">
        <f>VLOOKUP($A11,'Poptávané položky'!A:Q,16,FALSE)</f>
        <v>0</v>
      </c>
      <c r="F11" s="7"/>
    </row>
    <row r="12" spans="1:6" outlineLevel="3" x14ac:dyDescent="0.2">
      <c r="A12" s="73" t="s">
        <v>83</v>
      </c>
      <c r="B12" s="76" t="s">
        <v>84</v>
      </c>
      <c r="C12" s="75">
        <f>SUMIFS('Poptávané položky'!L:L,'Poptávané položky'!A:A,Rekapitulace!A12,'Poptávané položky'!G:G,Rekapitulace!B12)</f>
        <v>0</v>
      </c>
      <c r="D12" s="75">
        <f>VLOOKUP($A12,'Poptávané položky'!A:P,15,FALSE)</f>
        <v>0</v>
      </c>
      <c r="E12" s="75">
        <f>VLOOKUP($A12,'Poptávané položky'!A:Q,16,FALSE)</f>
        <v>0</v>
      </c>
      <c r="F12" s="7"/>
    </row>
    <row r="13" spans="1:6" outlineLevel="2" x14ac:dyDescent="0.2">
      <c r="A13" s="73" t="s">
        <v>85</v>
      </c>
      <c r="B13" s="74" t="s">
        <v>86</v>
      </c>
      <c r="C13" s="75">
        <f>SUMIFS('Poptávané položky'!L:L,'Poptávané položky'!A:A,Rekapitulace!A13,'Poptávané položky'!G:G,Rekapitulace!B13)</f>
        <v>0</v>
      </c>
      <c r="D13" s="75">
        <f>VLOOKUP($A13,'Poptávané položky'!A:P,15,FALSE)</f>
        <v>0</v>
      </c>
      <c r="E13" s="75">
        <f>VLOOKUP($A13,'Poptávané položky'!A:Q,16,FALSE)</f>
        <v>0</v>
      </c>
      <c r="F13" s="7"/>
    </row>
    <row r="14" spans="1:6" outlineLevel="3" x14ac:dyDescent="0.2">
      <c r="A14" s="73" t="s">
        <v>87</v>
      </c>
      <c r="B14" s="76" t="s">
        <v>79</v>
      </c>
      <c r="C14" s="75">
        <f>SUMIFS('Poptávané položky'!L:L,'Poptávané položky'!A:A,Rekapitulace!A14,'Poptávané položky'!G:G,Rekapitulace!B14)</f>
        <v>0</v>
      </c>
      <c r="D14" s="75">
        <f>VLOOKUP($A14,'Poptávané položky'!A:P,15,FALSE)</f>
        <v>0</v>
      </c>
      <c r="E14" s="75">
        <f>VLOOKUP($A14,'Poptávané položky'!A:Q,16,FALSE)</f>
        <v>0</v>
      </c>
      <c r="F14" s="7"/>
    </row>
    <row r="15" spans="1:6" outlineLevel="2" x14ac:dyDescent="0.2">
      <c r="A15" s="73" t="s">
        <v>88</v>
      </c>
      <c r="B15" s="74" t="s">
        <v>89</v>
      </c>
      <c r="C15" s="75">
        <f>SUMIFS('Poptávané položky'!L:L,'Poptávané položky'!A:A,Rekapitulace!A15,'Poptávané položky'!G:G,Rekapitulace!B15)</f>
        <v>0</v>
      </c>
      <c r="D15" s="75">
        <f>VLOOKUP($A15,'Poptávané položky'!A:P,15,FALSE)</f>
        <v>0</v>
      </c>
      <c r="E15" s="75">
        <f>VLOOKUP($A15,'Poptávané položky'!A:Q,16,FALSE)</f>
        <v>0</v>
      </c>
      <c r="F15" s="7"/>
    </row>
    <row r="16" spans="1:6" outlineLevel="3" x14ac:dyDescent="0.2">
      <c r="A16" s="73" t="s">
        <v>90</v>
      </c>
      <c r="B16" s="76" t="s">
        <v>84</v>
      </c>
      <c r="C16" s="75">
        <f>SUMIFS('Poptávané položky'!L:L,'Poptávané položky'!A:A,Rekapitulace!A16,'Poptávané položky'!G:G,Rekapitulace!B16)</f>
        <v>0</v>
      </c>
      <c r="D16" s="75">
        <f>VLOOKUP($A16,'Poptávané položky'!A:P,15,FALSE)</f>
        <v>0</v>
      </c>
      <c r="E16" s="75">
        <f>VLOOKUP($A16,'Poptávané položky'!A:Q,16,FALSE)</f>
        <v>0</v>
      </c>
      <c r="F16" s="7"/>
    </row>
    <row r="17" spans="1:6" ht="7.5" customHeight="1" x14ac:dyDescent="0.2">
      <c r="A17" s="6"/>
      <c r="B17" s="56"/>
      <c r="C17" s="59"/>
      <c r="D17" s="59"/>
      <c r="E17" s="59"/>
      <c r="F17" s="10"/>
    </row>
    <row r="18" spans="1:6" x14ac:dyDescent="0.2">
      <c r="A18" s="12"/>
      <c r="B18" s="63" t="s">
        <v>48</v>
      </c>
      <c r="C18" s="64">
        <f ca="1">SUMIF(GROUP_ID,"",ITEM_PRICES)</f>
        <v>0</v>
      </c>
      <c r="D18" s="64"/>
      <c r="E18" s="64"/>
      <c r="F18" s="7"/>
    </row>
    <row r="19" spans="1:6" x14ac:dyDescent="0.2">
      <c r="A19" s="12"/>
      <c r="B19" s="63" t="s">
        <v>12</v>
      </c>
      <c r="C19" s="64">
        <f ca="1">SUM(C20:C21)</f>
        <v>0</v>
      </c>
      <c r="D19" s="64"/>
      <c r="E19" s="64"/>
      <c r="F19" s="7"/>
    </row>
    <row r="20" spans="1:6" x14ac:dyDescent="0.2">
      <c r="A20" s="2"/>
      <c r="B20" s="47" t="str">
        <f ca="1">INDIRECT(ADDRESS(17,1,,,"Krycí List"))</f>
        <v/>
      </c>
      <c r="C20" s="65" t="str">
        <f ca="1">INDIRECT(ADDRESS(20,1,,,"Krycí List"))</f>
        <v/>
      </c>
      <c r="D20" s="65"/>
      <c r="E20" s="65"/>
      <c r="F20" s="7"/>
    </row>
    <row r="21" spans="1:6" x14ac:dyDescent="0.2">
      <c r="A21" s="2"/>
      <c r="B21" s="47" t="str">
        <f ca="1">INDIRECT(ADDRESS(18,1,,,"Krycí List"))</f>
        <v/>
      </c>
      <c r="C21" s="65" t="str">
        <f ca="1">INDIRECT(ADDRESS(21,1,,,"Krycí List"))</f>
        <v/>
      </c>
      <c r="D21" s="65"/>
      <c r="E21" s="65"/>
      <c r="F21" s="7"/>
    </row>
    <row r="22" spans="1:6" x14ac:dyDescent="0.2">
      <c r="A22" s="12"/>
      <c r="B22" s="66" t="s">
        <v>50</v>
      </c>
      <c r="C22" s="67">
        <f ca="1">C18+C19</f>
        <v>0</v>
      </c>
      <c r="D22" s="68"/>
      <c r="E22" s="68"/>
      <c r="F22" s="7"/>
    </row>
    <row r="23" spans="1:6" x14ac:dyDescent="0.2">
      <c r="B23" s="7"/>
      <c r="C23" s="10"/>
      <c r="D23" s="10"/>
      <c r="E23" s="10"/>
    </row>
  </sheetData>
  <sheetProtection sheet="1" formatColumns="0" formatRows="0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Z796"/>
  <sheetViews>
    <sheetView zoomScaleNormal="100" workbookViewId="0">
      <pane ySplit="5" topLeftCell="A63" activePane="bottomLeft" state="frozen"/>
      <selection pane="bottomLeft" activeCell="J34" sqref="J34"/>
    </sheetView>
  </sheetViews>
  <sheetFormatPr defaultColWidth="9.140625" defaultRowHeight="8.25" outlineLevelRow="5" x14ac:dyDescent="0.15"/>
  <cols>
    <col min="1" max="1" width="9.140625" style="6" hidden="1" customWidth="1"/>
    <col min="2" max="2" width="4.42578125" style="6" hidden="1" customWidth="1"/>
    <col min="3" max="3" width="4.5703125" style="6" hidden="1" customWidth="1"/>
    <col min="4" max="4" width="5.7109375" style="6" customWidth="1"/>
    <col min="5" max="5" width="4.7109375" style="6" customWidth="1"/>
    <col min="6" max="6" width="14.7109375" style="6" customWidth="1"/>
    <col min="7" max="7" width="72.7109375" style="6" customWidth="1"/>
    <col min="8" max="8" width="4.7109375" style="6" customWidth="1"/>
    <col min="9" max="9" width="14.7109375" style="6" hidden="1" customWidth="1"/>
    <col min="10" max="10" width="14.7109375" style="6" customWidth="1"/>
    <col min="11" max="11" width="12.7109375" style="6" customWidth="1"/>
    <col min="12" max="12" width="15.7109375" style="6" customWidth="1"/>
    <col min="13" max="13" width="27.5703125" style="6" customWidth="1"/>
    <col min="14" max="16" width="9.7109375" style="6" hidden="1" customWidth="1"/>
    <col min="17" max="17" width="23.42578125" style="6" customWidth="1"/>
    <col min="18" max="18" width="14.7109375" style="6" customWidth="1"/>
    <col min="19" max="20" width="11.7109375" style="6" hidden="1" customWidth="1"/>
    <col min="21" max="21" width="12.7109375" style="6" hidden="1" customWidth="1"/>
    <col min="22" max="22" width="38.7109375" style="6" customWidth="1"/>
    <col min="23" max="25" width="9.140625" style="6"/>
    <col min="26" max="26" width="9.140625" style="6" customWidth="1"/>
    <col min="27" max="27" width="5.5703125" style="6" customWidth="1"/>
    <col min="28" max="16384" width="9.140625" style="6"/>
  </cols>
  <sheetData>
    <row r="1" spans="1:26" ht="15.75" x14ac:dyDescent="0.15">
      <c r="G1" s="77" t="s">
        <v>1268</v>
      </c>
    </row>
    <row r="2" spans="1:26" ht="15.75" x14ac:dyDescent="0.15">
      <c r="B2" s="55"/>
      <c r="C2" s="80"/>
      <c r="D2" s="80"/>
      <c r="E2" s="55"/>
      <c r="F2" s="55"/>
      <c r="G2" s="77" t="s">
        <v>92</v>
      </c>
      <c r="H2" s="55"/>
      <c r="I2" s="86"/>
      <c r="J2" s="86"/>
      <c r="K2" s="90"/>
      <c r="L2" s="57"/>
      <c r="M2" s="55"/>
      <c r="Q2" s="55"/>
      <c r="S2" s="86"/>
      <c r="T2" s="86"/>
      <c r="U2" s="55"/>
      <c r="W2" s="8"/>
      <c r="Z2" s="9"/>
    </row>
    <row r="3" spans="1:26" ht="56.25" x14ac:dyDescent="0.2">
      <c r="B3" s="55"/>
      <c r="C3" s="80"/>
      <c r="D3" s="80"/>
      <c r="E3" s="55"/>
      <c r="F3" s="55"/>
      <c r="G3" s="83" t="s">
        <v>18</v>
      </c>
      <c r="H3" s="55"/>
      <c r="I3" s="86"/>
      <c r="J3" s="86"/>
      <c r="K3" s="90"/>
      <c r="L3" s="57"/>
      <c r="M3" s="55"/>
      <c r="Q3" s="55"/>
      <c r="S3" s="86"/>
      <c r="T3" s="86"/>
      <c r="U3" s="55"/>
      <c r="W3" s="8"/>
      <c r="Z3" s="9"/>
    </row>
    <row r="4" spans="1:26" ht="7.5" customHeight="1" x14ac:dyDescent="0.15">
      <c r="A4" s="7"/>
      <c r="B4" s="54"/>
      <c r="C4" s="79"/>
      <c r="D4" s="80"/>
      <c r="E4" s="78"/>
      <c r="F4" s="55"/>
      <c r="G4" s="55"/>
      <c r="H4" s="55"/>
      <c r="I4" s="87"/>
      <c r="J4" s="86"/>
      <c r="K4" s="90"/>
      <c r="L4" s="57"/>
      <c r="M4" s="55"/>
      <c r="N4" s="10"/>
      <c r="O4" s="10"/>
      <c r="P4" s="10"/>
      <c r="Q4" s="55"/>
      <c r="S4" s="93"/>
      <c r="T4" s="93"/>
      <c r="U4" s="54"/>
      <c r="V4" s="10"/>
    </row>
    <row r="5" spans="1:26" ht="11.25" x14ac:dyDescent="0.2">
      <c r="A5" s="3"/>
      <c r="B5" s="61" t="s">
        <v>7</v>
      </c>
      <c r="C5" s="94" t="s">
        <v>16</v>
      </c>
      <c r="D5" s="94" t="s">
        <v>2</v>
      </c>
      <c r="E5" s="61" t="s">
        <v>8</v>
      </c>
      <c r="F5" s="61" t="s">
        <v>3</v>
      </c>
      <c r="G5" s="61" t="s">
        <v>1</v>
      </c>
      <c r="H5" s="61" t="s">
        <v>4</v>
      </c>
      <c r="I5" s="95" t="s">
        <v>9</v>
      </c>
      <c r="J5" s="95" t="s">
        <v>10</v>
      </c>
      <c r="K5" s="96" t="s">
        <v>6</v>
      </c>
      <c r="L5" s="62" t="s">
        <v>5</v>
      </c>
      <c r="M5" s="61" t="s">
        <v>11</v>
      </c>
      <c r="N5" s="3" t="s">
        <v>14</v>
      </c>
      <c r="O5" s="3" t="s">
        <v>12</v>
      </c>
      <c r="P5" s="3" t="s">
        <v>49</v>
      </c>
      <c r="Q5" s="61" t="s">
        <v>59</v>
      </c>
      <c r="R5" s="3" t="s">
        <v>54</v>
      </c>
      <c r="S5" s="95" t="s">
        <v>44</v>
      </c>
      <c r="T5" s="95" t="s">
        <v>45</v>
      </c>
      <c r="U5" s="61" t="s">
        <v>13</v>
      </c>
      <c r="V5" s="7"/>
      <c r="W5" s="10"/>
    </row>
    <row r="6" spans="1:26" ht="7.5" customHeight="1" x14ac:dyDescent="0.15">
      <c r="B6" s="55"/>
      <c r="C6" s="80"/>
      <c r="D6" s="80"/>
      <c r="E6" s="55"/>
      <c r="F6" s="55"/>
      <c r="G6" s="55"/>
      <c r="H6" s="55"/>
      <c r="I6" s="86"/>
      <c r="J6" s="86"/>
      <c r="K6" s="90"/>
      <c r="L6" s="57"/>
      <c r="M6" s="55"/>
      <c r="Q6" s="55"/>
      <c r="S6" s="86"/>
      <c r="T6" s="86"/>
      <c r="U6" s="55"/>
      <c r="V6" s="10"/>
    </row>
    <row r="7" spans="1:26" ht="12" x14ac:dyDescent="0.2">
      <c r="A7" s="69" t="s">
        <v>72</v>
      </c>
      <c r="B7" s="99"/>
      <c r="C7" s="100">
        <v>1</v>
      </c>
      <c r="D7" s="100"/>
      <c r="E7" s="99" t="s">
        <v>94</v>
      </c>
      <c r="F7" s="99"/>
      <c r="G7" s="70" t="s">
        <v>73</v>
      </c>
      <c r="H7" s="99"/>
      <c r="I7" s="101"/>
      <c r="J7" s="101"/>
      <c r="K7" s="102"/>
      <c r="L7" s="71">
        <f>SUBTOTAL(9,L8:L793)</f>
        <v>0</v>
      </c>
      <c r="M7" s="103"/>
      <c r="N7" s="69"/>
      <c r="O7" s="104">
        <f>SUBTOTAL(9,O8:O793)</f>
        <v>0</v>
      </c>
      <c r="P7" s="104">
        <f>SUBTOTAL(9,P8:P793)</f>
        <v>0</v>
      </c>
      <c r="Q7" s="103"/>
      <c r="R7" s="69"/>
      <c r="S7" s="105"/>
      <c r="T7" s="105"/>
      <c r="U7" s="103"/>
      <c r="V7" s="7"/>
      <c r="W7" s="10"/>
      <c r="X7" s="10"/>
    </row>
    <row r="8" spans="1:26" ht="12" outlineLevel="1" x14ac:dyDescent="0.2">
      <c r="A8" s="69" t="s">
        <v>74</v>
      </c>
      <c r="B8" s="99"/>
      <c r="C8" s="100">
        <v>2</v>
      </c>
      <c r="D8" s="100"/>
      <c r="E8" s="99" t="s">
        <v>95</v>
      </c>
      <c r="F8" s="99"/>
      <c r="G8" s="70" t="s">
        <v>75</v>
      </c>
      <c r="H8" s="99"/>
      <c r="I8" s="101"/>
      <c r="J8" s="101"/>
      <c r="K8" s="102"/>
      <c r="L8" s="71">
        <f>SUBTOTAL(9,L9:L792)</f>
        <v>0</v>
      </c>
      <c r="M8" s="103"/>
      <c r="N8" s="69"/>
      <c r="O8" s="104">
        <f>SUBTOTAL(9,O9:O792)</f>
        <v>0</v>
      </c>
      <c r="P8" s="104">
        <f>SUBTOTAL(9,P9:P792)</f>
        <v>0</v>
      </c>
      <c r="Q8" s="103"/>
      <c r="R8" s="69"/>
      <c r="S8" s="105"/>
      <c r="T8" s="105"/>
      <c r="U8" s="103"/>
      <c r="V8" s="7"/>
      <c r="W8" s="10"/>
      <c r="X8" s="10"/>
    </row>
    <row r="9" spans="1:26" ht="11.25" outlineLevel="2" x14ac:dyDescent="0.2">
      <c r="A9" s="73" t="s">
        <v>76</v>
      </c>
      <c r="B9" s="106"/>
      <c r="C9" s="107">
        <v>3</v>
      </c>
      <c r="D9" s="107"/>
      <c r="E9" s="106" t="s">
        <v>96</v>
      </c>
      <c r="F9" s="106"/>
      <c r="G9" s="108" t="s">
        <v>77</v>
      </c>
      <c r="H9" s="106"/>
      <c r="I9" s="109"/>
      <c r="J9" s="109"/>
      <c r="K9" s="110"/>
      <c r="L9" s="75">
        <f>SUBTOTAL(9,L10:L105)</f>
        <v>0</v>
      </c>
      <c r="M9" s="111"/>
      <c r="N9" s="73"/>
      <c r="O9" s="112">
        <f>SUBTOTAL(9,O10:O105)</f>
        <v>0</v>
      </c>
      <c r="P9" s="112">
        <f>SUBTOTAL(9,P10:P105)</f>
        <v>0</v>
      </c>
      <c r="Q9" s="111"/>
      <c r="R9" s="73"/>
      <c r="S9" s="113"/>
      <c r="T9" s="113"/>
      <c r="U9" s="111"/>
      <c r="V9" s="7"/>
      <c r="W9" s="10"/>
      <c r="X9" s="10"/>
    </row>
    <row r="10" spans="1:26" ht="11.25" outlineLevel="3" x14ac:dyDescent="0.2">
      <c r="A10" s="73" t="s">
        <v>78</v>
      </c>
      <c r="B10" s="106"/>
      <c r="C10" s="107">
        <v>4</v>
      </c>
      <c r="D10" s="107"/>
      <c r="E10" s="106" t="s">
        <v>97</v>
      </c>
      <c r="F10" s="106"/>
      <c r="G10" s="108" t="s">
        <v>79</v>
      </c>
      <c r="H10" s="106"/>
      <c r="I10" s="109"/>
      <c r="J10" s="109"/>
      <c r="K10" s="110"/>
      <c r="L10" s="75">
        <f>SUBTOTAL(9,L11:L105)</f>
        <v>0</v>
      </c>
      <c r="M10" s="111"/>
      <c r="N10" s="73"/>
      <c r="O10" s="112">
        <f>SUBTOTAL(9,O11:O105)</f>
        <v>0</v>
      </c>
      <c r="P10" s="112">
        <f>SUBTOTAL(9,P11:P105)</f>
        <v>0</v>
      </c>
      <c r="Q10" s="111"/>
      <c r="R10" s="73"/>
      <c r="S10" s="113"/>
      <c r="T10" s="113"/>
      <c r="U10" s="111"/>
      <c r="V10" s="7"/>
      <c r="W10" s="10"/>
      <c r="X10" s="10"/>
    </row>
    <row r="11" spans="1:26" ht="11.25" outlineLevel="4" x14ac:dyDescent="0.2">
      <c r="A11" s="5"/>
      <c r="B11" s="114" t="s">
        <v>98</v>
      </c>
      <c r="C11" s="115" t="s">
        <v>47</v>
      </c>
      <c r="D11" s="116">
        <v>2</v>
      </c>
      <c r="E11" s="117" t="s">
        <v>99</v>
      </c>
      <c r="F11" s="117" t="s">
        <v>100</v>
      </c>
      <c r="G11" s="118" t="s">
        <v>101</v>
      </c>
      <c r="H11" s="119" t="s">
        <v>102</v>
      </c>
      <c r="I11" s="120">
        <v>3</v>
      </c>
      <c r="J11" s="120">
        <v>3</v>
      </c>
      <c r="K11" s="123"/>
      <c r="L11" s="121" t="str">
        <f>IF(K11&lt;&gt;"",J11*K11,"")</f>
        <v/>
      </c>
      <c r="M11" s="118"/>
      <c r="N11" s="122">
        <v>21</v>
      </c>
      <c r="O11" s="122" t="str">
        <f>IFERROR(L11*(N11/100),"0")</f>
        <v>0</v>
      </c>
      <c r="P11" s="122" t="str">
        <f>IFERROR((L11+O11),"0")</f>
        <v>0</v>
      </c>
      <c r="Q11" s="124"/>
      <c r="R11" s="122" t="s">
        <v>103</v>
      </c>
      <c r="S11" s="120"/>
      <c r="T11" s="120"/>
      <c r="U11" s="117"/>
      <c r="V11" s="10"/>
      <c r="W11" s="10"/>
      <c r="X11" s="10"/>
    </row>
    <row r="12" spans="1:26" ht="11.25" outlineLevel="4" x14ac:dyDescent="0.2">
      <c r="A12" s="5"/>
      <c r="B12" s="114" t="s">
        <v>104</v>
      </c>
      <c r="C12" s="115" t="s">
        <v>47</v>
      </c>
      <c r="D12" s="116">
        <v>2</v>
      </c>
      <c r="E12" s="117" t="s">
        <v>99</v>
      </c>
      <c r="F12" s="117" t="s">
        <v>105</v>
      </c>
      <c r="G12" s="118" t="s">
        <v>106</v>
      </c>
      <c r="H12" s="119" t="s">
        <v>102</v>
      </c>
      <c r="I12" s="120">
        <v>6</v>
      </c>
      <c r="J12" s="120">
        <v>6</v>
      </c>
      <c r="K12" s="123"/>
      <c r="L12" s="121" t="str">
        <f>IF(K12&lt;&gt;"",J12*K12,"")</f>
        <v/>
      </c>
      <c r="M12" s="118"/>
      <c r="N12" s="122">
        <v>21</v>
      </c>
      <c r="O12" s="122" t="str">
        <f>IFERROR(L12*(N12/100),"0")</f>
        <v>0</v>
      </c>
      <c r="P12" s="122" t="str">
        <f>IFERROR((L12+O12),"0")</f>
        <v>0</v>
      </c>
      <c r="Q12" s="124"/>
      <c r="R12" s="122"/>
      <c r="S12" s="120"/>
      <c r="T12" s="120"/>
      <c r="U12" s="117"/>
      <c r="V12" s="10"/>
      <c r="W12" s="10"/>
      <c r="X12" s="10"/>
    </row>
    <row r="13" spans="1:26" ht="11.25" outlineLevel="4" x14ac:dyDescent="0.2">
      <c r="A13" s="5"/>
      <c r="B13" s="114" t="s">
        <v>107</v>
      </c>
      <c r="C13" s="115" t="s">
        <v>47</v>
      </c>
      <c r="D13" s="116">
        <v>4</v>
      </c>
      <c r="E13" s="117" t="s">
        <v>99</v>
      </c>
      <c r="F13" s="117" t="s">
        <v>108</v>
      </c>
      <c r="G13" s="118" t="s">
        <v>109</v>
      </c>
      <c r="H13" s="119" t="s">
        <v>110</v>
      </c>
      <c r="I13" s="120">
        <v>2.2193000000000001</v>
      </c>
      <c r="J13" s="120">
        <v>2.2193000000000001</v>
      </c>
      <c r="K13" s="123"/>
      <c r="L13" s="121" t="str">
        <f>IF(K13&lt;&gt;"",J13*K13,"")</f>
        <v/>
      </c>
      <c r="M13" s="118"/>
      <c r="N13" s="122">
        <v>21</v>
      </c>
      <c r="O13" s="122" t="str">
        <f>IFERROR(L13*(N13/100),"0")</f>
        <v>0</v>
      </c>
      <c r="P13" s="122" t="str">
        <f>IFERROR((L13+O13),"0")</f>
        <v>0</v>
      </c>
      <c r="Q13" s="124"/>
      <c r="R13" s="122" t="s">
        <v>103</v>
      </c>
      <c r="S13" s="120"/>
      <c r="T13" s="120"/>
      <c r="U13" s="117"/>
      <c r="V13" s="10"/>
      <c r="W13" s="10"/>
      <c r="X13" s="10"/>
    </row>
    <row r="14" spans="1:26" ht="33.75" outlineLevel="4" x14ac:dyDescent="0.2">
      <c r="A14" s="5"/>
      <c r="B14" s="114" t="s">
        <v>111</v>
      </c>
      <c r="C14" s="115" t="s">
        <v>47</v>
      </c>
      <c r="D14" s="116">
        <v>5</v>
      </c>
      <c r="E14" s="117" t="s">
        <v>99</v>
      </c>
      <c r="F14" s="117" t="s">
        <v>112</v>
      </c>
      <c r="G14" s="118" t="s">
        <v>113</v>
      </c>
      <c r="H14" s="119" t="s">
        <v>110</v>
      </c>
      <c r="I14" s="120">
        <v>41.02</v>
      </c>
      <c r="J14" s="120">
        <v>41.02</v>
      </c>
      <c r="K14" s="123"/>
      <c r="L14" s="121" t="str">
        <f>IF(K14&lt;&gt;"",J14*K14,"")</f>
        <v/>
      </c>
      <c r="M14" s="118" t="s">
        <v>114</v>
      </c>
      <c r="N14" s="122">
        <v>21</v>
      </c>
      <c r="O14" s="122" t="str">
        <f>IFERROR(L14*(N14/100),"0")</f>
        <v>0</v>
      </c>
      <c r="P14" s="122" t="str">
        <f>IFERROR((L14+O14),"0")</f>
        <v>0</v>
      </c>
      <c r="Q14" s="124"/>
      <c r="R14" s="122"/>
      <c r="S14" s="120"/>
      <c r="T14" s="120"/>
      <c r="U14" s="117"/>
      <c r="V14" s="10"/>
      <c r="W14" s="10"/>
      <c r="X14" s="10"/>
    </row>
    <row r="15" spans="1:26" ht="11.25" outlineLevel="5" x14ac:dyDescent="0.2">
      <c r="A15" s="125"/>
      <c r="B15" s="126"/>
      <c r="C15" s="127" t="s">
        <v>46</v>
      </c>
      <c r="D15" s="128"/>
      <c r="E15" s="129"/>
      <c r="F15" s="129" t="s">
        <v>51</v>
      </c>
      <c r="G15" s="130" t="s">
        <v>115</v>
      </c>
      <c r="H15" s="131"/>
      <c r="I15" s="132"/>
      <c r="J15" s="133">
        <v>0</v>
      </c>
      <c r="K15" s="134"/>
      <c r="L15" s="135"/>
      <c r="M15" s="130"/>
      <c r="N15" s="136"/>
      <c r="O15" s="136"/>
      <c r="P15" s="136"/>
      <c r="Q15" s="137"/>
      <c r="R15" s="138"/>
      <c r="S15" s="133"/>
      <c r="T15" s="133"/>
      <c r="U15" s="129"/>
      <c r="V15" s="28"/>
      <c r="W15" s="10"/>
      <c r="X15" s="10"/>
    </row>
    <row r="16" spans="1:26" ht="11.25" outlineLevel="5" x14ac:dyDescent="0.2">
      <c r="A16" s="125"/>
      <c r="B16" s="126"/>
      <c r="C16" s="127" t="s">
        <v>46</v>
      </c>
      <c r="D16" s="128"/>
      <c r="E16" s="129"/>
      <c r="F16" s="129"/>
      <c r="G16" s="130" t="s">
        <v>116</v>
      </c>
      <c r="H16" s="131"/>
      <c r="I16" s="132"/>
      <c r="J16" s="133">
        <v>0</v>
      </c>
      <c r="K16" s="134"/>
      <c r="L16" s="135"/>
      <c r="M16" s="130"/>
      <c r="N16" s="136"/>
      <c r="O16" s="136"/>
      <c r="P16" s="136"/>
      <c r="Q16" s="137"/>
      <c r="R16" s="138"/>
      <c r="S16" s="133"/>
      <c r="T16" s="133"/>
      <c r="U16" s="129"/>
      <c r="V16" s="28"/>
      <c r="W16" s="10"/>
      <c r="X16" s="10"/>
    </row>
    <row r="17" spans="1:24" ht="11.25" outlineLevel="5" x14ac:dyDescent="0.2">
      <c r="A17" s="125"/>
      <c r="B17" s="126"/>
      <c r="C17" s="127" t="s">
        <v>46</v>
      </c>
      <c r="D17" s="128"/>
      <c r="E17" s="129"/>
      <c r="F17" s="129"/>
      <c r="G17" s="130" t="s">
        <v>117</v>
      </c>
      <c r="H17" s="131"/>
      <c r="I17" s="132"/>
      <c r="J17" s="133">
        <v>41.02</v>
      </c>
      <c r="K17" s="134"/>
      <c r="L17" s="135"/>
      <c r="M17" s="130"/>
      <c r="N17" s="136"/>
      <c r="O17" s="136"/>
      <c r="P17" s="136"/>
      <c r="Q17" s="137"/>
      <c r="R17" s="138"/>
      <c r="S17" s="133"/>
      <c r="T17" s="133"/>
      <c r="U17" s="129"/>
      <c r="V17" s="28"/>
      <c r="W17" s="10"/>
      <c r="X17" s="10"/>
    </row>
    <row r="18" spans="1:24" ht="7.5" customHeight="1" outlineLevel="5" x14ac:dyDescent="0.15">
      <c r="B18" s="78"/>
      <c r="C18" s="80" t="s">
        <v>46</v>
      </c>
      <c r="D18" s="81"/>
      <c r="E18" s="82"/>
      <c r="F18" s="55"/>
      <c r="G18" s="84"/>
      <c r="H18" s="85"/>
      <c r="I18" s="88"/>
      <c r="J18" s="89"/>
      <c r="K18" s="91"/>
      <c r="L18" s="58"/>
      <c r="M18" s="29"/>
      <c r="N18" s="11"/>
      <c r="O18" s="11"/>
      <c r="P18" s="11"/>
      <c r="Q18" s="92"/>
      <c r="R18" s="27"/>
      <c r="S18" s="89"/>
      <c r="T18" s="89"/>
      <c r="U18" s="82"/>
      <c r="V18" s="10"/>
      <c r="W18" s="10"/>
      <c r="X18" s="10"/>
    </row>
    <row r="19" spans="1:24" ht="11.25" outlineLevel="4" x14ac:dyDescent="0.2">
      <c r="A19" s="5"/>
      <c r="B19" s="114" t="s">
        <v>118</v>
      </c>
      <c r="C19" s="115" t="s">
        <v>47</v>
      </c>
      <c r="D19" s="116">
        <v>6</v>
      </c>
      <c r="E19" s="117" t="s">
        <v>99</v>
      </c>
      <c r="F19" s="117" t="s">
        <v>119</v>
      </c>
      <c r="G19" s="118" t="s">
        <v>120</v>
      </c>
      <c r="H19" s="119" t="s">
        <v>110</v>
      </c>
      <c r="I19" s="120">
        <v>2.2189999999999999</v>
      </c>
      <c r="J19" s="120">
        <v>2.2189999999999999</v>
      </c>
      <c r="K19" s="123"/>
      <c r="L19" s="121" t="str">
        <f>IF(K19&lt;&gt;"",J19*K19,"")</f>
        <v/>
      </c>
      <c r="M19" s="118"/>
      <c r="N19" s="122">
        <v>21</v>
      </c>
      <c r="O19" s="122" t="str">
        <f>IFERROR(L19*(N19/100),"0")</f>
        <v>0</v>
      </c>
      <c r="P19" s="122" t="str">
        <f>IFERROR((L19+O19),"0")</f>
        <v>0</v>
      </c>
      <c r="Q19" s="124"/>
      <c r="R19" s="122"/>
      <c r="S19" s="120"/>
      <c r="T19" s="120"/>
      <c r="U19" s="117"/>
      <c r="V19" s="10"/>
      <c r="W19" s="10"/>
      <c r="X19" s="10"/>
    </row>
    <row r="20" spans="1:24" ht="11.25" outlineLevel="4" x14ac:dyDescent="0.2">
      <c r="A20" s="5"/>
      <c r="B20" s="114" t="s">
        <v>121</v>
      </c>
      <c r="C20" s="115" t="s">
        <v>47</v>
      </c>
      <c r="D20" s="116">
        <v>7</v>
      </c>
      <c r="E20" s="117" t="s">
        <v>99</v>
      </c>
      <c r="F20" s="117" t="s">
        <v>122</v>
      </c>
      <c r="G20" s="118" t="s">
        <v>123</v>
      </c>
      <c r="H20" s="119" t="s">
        <v>102</v>
      </c>
      <c r="I20" s="120">
        <v>9</v>
      </c>
      <c r="J20" s="120">
        <v>9</v>
      </c>
      <c r="K20" s="123"/>
      <c r="L20" s="121" t="str">
        <f>IF(K20&lt;&gt;"",J20*K20,"")</f>
        <v/>
      </c>
      <c r="M20" s="118"/>
      <c r="N20" s="122">
        <v>21</v>
      </c>
      <c r="O20" s="122" t="str">
        <f>IFERROR(L20*(N20/100),"0")</f>
        <v>0</v>
      </c>
      <c r="P20" s="122" t="str">
        <f>IFERROR((L20+O20),"0")</f>
        <v>0</v>
      </c>
      <c r="Q20" s="124"/>
      <c r="R20" s="122" t="s">
        <v>103</v>
      </c>
      <c r="S20" s="120"/>
      <c r="T20" s="120"/>
      <c r="U20" s="117"/>
      <c r="V20" s="10"/>
      <c r="W20" s="10"/>
      <c r="X20" s="10"/>
    </row>
    <row r="21" spans="1:24" ht="11.25" outlineLevel="4" x14ac:dyDescent="0.2">
      <c r="A21" s="5"/>
      <c r="B21" s="114" t="s">
        <v>124</v>
      </c>
      <c r="C21" s="115" t="s">
        <v>47</v>
      </c>
      <c r="D21" s="116">
        <v>8</v>
      </c>
      <c r="E21" s="117" t="s">
        <v>99</v>
      </c>
      <c r="F21" s="117" t="s">
        <v>125</v>
      </c>
      <c r="G21" s="118" t="s">
        <v>126</v>
      </c>
      <c r="H21" s="119" t="s">
        <v>102</v>
      </c>
      <c r="I21" s="120">
        <v>3</v>
      </c>
      <c r="J21" s="120">
        <v>3</v>
      </c>
      <c r="K21" s="123"/>
      <c r="L21" s="121" t="str">
        <f>IF(K21&lt;&gt;"",J21*K21,"")</f>
        <v/>
      </c>
      <c r="M21" s="118"/>
      <c r="N21" s="122">
        <v>21</v>
      </c>
      <c r="O21" s="122" t="str">
        <f>IFERROR(L21*(N21/100),"0")</f>
        <v>0</v>
      </c>
      <c r="P21" s="122" t="str">
        <f>IFERROR((L21+O21),"0")</f>
        <v>0</v>
      </c>
      <c r="Q21" s="124"/>
      <c r="R21" s="122" t="s">
        <v>103</v>
      </c>
      <c r="S21" s="120"/>
      <c r="T21" s="120"/>
      <c r="U21" s="117"/>
      <c r="V21" s="10"/>
      <c r="W21" s="10"/>
      <c r="X21" s="10"/>
    </row>
    <row r="22" spans="1:24" ht="11.25" outlineLevel="5" x14ac:dyDescent="0.2">
      <c r="A22" s="125"/>
      <c r="B22" s="126"/>
      <c r="C22" s="127" t="s">
        <v>46</v>
      </c>
      <c r="D22" s="128"/>
      <c r="E22" s="129"/>
      <c r="F22" s="129" t="s">
        <v>51</v>
      </c>
      <c r="G22" s="130" t="s">
        <v>127</v>
      </c>
      <c r="H22" s="131"/>
      <c r="I22" s="132"/>
      <c r="J22" s="133">
        <v>0</v>
      </c>
      <c r="K22" s="134"/>
      <c r="L22" s="135"/>
      <c r="M22" s="130"/>
      <c r="N22" s="136"/>
      <c r="O22" s="136"/>
      <c r="P22" s="136"/>
      <c r="Q22" s="137"/>
      <c r="R22" s="138"/>
      <c r="S22" s="133"/>
      <c r="T22" s="133"/>
      <c r="U22" s="129"/>
      <c r="V22" s="28"/>
      <c r="W22" s="10"/>
      <c r="X22" s="10"/>
    </row>
    <row r="23" spans="1:24" ht="11.25" outlineLevel="5" x14ac:dyDescent="0.2">
      <c r="A23" s="125"/>
      <c r="B23" s="126"/>
      <c r="C23" s="127" t="s">
        <v>46</v>
      </c>
      <c r="D23" s="128"/>
      <c r="E23" s="129"/>
      <c r="F23" s="129"/>
      <c r="G23" s="130" t="s">
        <v>128</v>
      </c>
      <c r="H23" s="131"/>
      <c r="I23" s="132"/>
      <c r="J23" s="133">
        <v>9</v>
      </c>
      <c r="K23" s="134"/>
      <c r="L23" s="135"/>
      <c r="M23" s="130"/>
      <c r="N23" s="136"/>
      <c r="O23" s="136"/>
      <c r="P23" s="136"/>
      <c r="Q23" s="137"/>
      <c r="R23" s="138"/>
      <c r="S23" s="133"/>
      <c r="T23" s="133"/>
      <c r="U23" s="129"/>
      <c r="V23" s="28"/>
      <c r="W23" s="10"/>
      <c r="X23" s="10"/>
    </row>
    <row r="24" spans="1:24" ht="7.5" customHeight="1" outlineLevel="5" x14ac:dyDescent="0.15">
      <c r="B24" s="78"/>
      <c r="C24" s="80" t="s">
        <v>46</v>
      </c>
      <c r="D24" s="81"/>
      <c r="E24" s="82"/>
      <c r="F24" s="55"/>
      <c r="G24" s="84"/>
      <c r="H24" s="85"/>
      <c r="I24" s="88"/>
      <c r="J24" s="89"/>
      <c r="K24" s="91"/>
      <c r="L24" s="58"/>
      <c r="M24" s="29"/>
      <c r="N24" s="11"/>
      <c r="O24" s="11"/>
      <c r="P24" s="11"/>
      <c r="Q24" s="92"/>
      <c r="R24" s="27"/>
      <c r="S24" s="89"/>
      <c r="T24" s="89"/>
      <c r="U24" s="82"/>
      <c r="V24" s="10"/>
      <c r="W24" s="10"/>
      <c r="X24" s="10"/>
    </row>
    <row r="25" spans="1:24" ht="11.25" outlineLevel="4" x14ac:dyDescent="0.2">
      <c r="A25" s="5"/>
      <c r="B25" s="114" t="s">
        <v>129</v>
      </c>
      <c r="C25" s="115" t="s">
        <v>47</v>
      </c>
      <c r="D25" s="116">
        <v>10</v>
      </c>
      <c r="E25" s="117" t="s">
        <v>99</v>
      </c>
      <c r="F25" s="117" t="s">
        <v>130</v>
      </c>
      <c r="G25" s="118" t="s">
        <v>131</v>
      </c>
      <c r="H25" s="119" t="s">
        <v>102</v>
      </c>
      <c r="I25" s="120">
        <v>4</v>
      </c>
      <c r="J25" s="120">
        <v>4</v>
      </c>
      <c r="K25" s="123"/>
      <c r="L25" s="121" t="str">
        <f>IF(K25&lt;&gt;"",J25*K25,"")</f>
        <v/>
      </c>
      <c r="M25" s="118"/>
      <c r="N25" s="122">
        <v>21</v>
      </c>
      <c r="O25" s="122" t="str">
        <f>IFERROR(L25*(N25/100),"0")</f>
        <v>0</v>
      </c>
      <c r="P25" s="122" t="str">
        <f>IFERROR((L25+O25),"0")</f>
        <v>0</v>
      </c>
      <c r="Q25" s="124"/>
      <c r="R25" s="122" t="s">
        <v>103</v>
      </c>
      <c r="S25" s="120"/>
      <c r="T25" s="120"/>
      <c r="U25" s="117"/>
      <c r="V25" s="10"/>
      <c r="W25" s="10"/>
      <c r="X25" s="10"/>
    </row>
    <row r="26" spans="1:24" ht="11.25" outlineLevel="5" x14ac:dyDescent="0.2">
      <c r="A26" s="125"/>
      <c r="B26" s="126"/>
      <c r="C26" s="127" t="s">
        <v>46</v>
      </c>
      <c r="D26" s="128"/>
      <c r="E26" s="129"/>
      <c r="F26" s="129" t="s">
        <v>51</v>
      </c>
      <c r="G26" s="130" t="s">
        <v>132</v>
      </c>
      <c r="H26" s="131"/>
      <c r="I26" s="132"/>
      <c r="J26" s="133">
        <v>0</v>
      </c>
      <c r="K26" s="134"/>
      <c r="L26" s="135"/>
      <c r="M26" s="130"/>
      <c r="N26" s="136"/>
      <c r="O26" s="136"/>
      <c r="P26" s="136"/>
      <c r="Q26" s="137"/>
      <c r="R26" s="138"/>
      <c r="S26" s="133"/>
      <c r="T26" s="133"/>
      <c r="U26" s="129"/>
      <c r="V26" s="28"/>
      <c r="W26" s="10"/>
      <c r="X26" s="10"/>
    </row>
    <row r="27" spans="1:24" ht="11.25" outlineLevel="5" x14ac:dyDescent="0.2">
      <c r="A27" s="125"/>
      <c r="B27" s="126"/>
      <c r="C27" s="127" t="s">
        <v>46</v>
      </c>
      <c r="D27" s="128"/>
      <c r="E27" s="129"/>
      <c r="F27" s="129"/>
      <c r="G27" s="130" t="s">
        <v>133</v>
      </c>
      <c r="H27" s="131"/>
      <c r="I27" s="132"/>
      <c r="J27" s="133">
        <v>4</v>
      </c>
      <c r="K27" s="134"/>
      <c r="L27" s="135"/>
      <c r="M27" s="130"/>
      <c r="N27" s="136"/>
      <c r="O27" s="136"/>
      <c r="P27" s="136"/>
      <c r="Q27" s="137"/>
      <c r="R27" s="138"/>
      <c r="S27" s="133"/>
      <c r="T27" s="133"/>
      <c r="U27" s="129"/>
      <c r="V27" s="28"/>
      <c r="W27" s="10"/>
      <c r="X27" s="10"/>
    </row>
    <row r="28" spans="1:24" ht="7.5" customHeight="1" outlineLevel="5" x14ac:dyDescent="0.15">
      <c r="B28" s="78"/>
      <c r="C28" s="80" t="s">
        <v>46</v>
      </c>
      <c r="D28" s="81"/>
      <c r="E28" s="82"/>
      <c r="F28" s="55"/>
      <c r="G28" s="84"/>
      <c r="H28" s="85"/>
      <c r="I28" s="88"/>
      <c r="J28" s="89"/>
      <c r="K28" s="91"/>
      <c r="L28" s="58"/>
      <c r="M28" s="29"/>
      <c r="N28" s="11"/>
      <c r="O28" s="11"/>
      <c r="P28" s="11"/>
      <c r="Q28" s="92"/>
      <c r="R28" s="27"/>
      <c r="S28" s="89"/>
      <c r="T28" s="89"/>
      <c r="U28" s="82"/>
      <c r="V28" s="10"/>
      <c r="W28" s="10"/>
      <c r="X28" s="10"/>
    </row>
    <row r="29" spans="1:24" ht="22.5" outlineLevel="4" x14ac:dyDescent="0.2">
      <c r="A29" s="5"/>
      <c r="B29" s="114" t="s">
        <v>134</v>
      </c>
      <c r="C29" s="115" t="s">
        <v>47</v>
      </c>
      <c r="D29" s="116">
        <v>11</v>
      </c>
      <c r="E29" s="117" t="s">
        <v>99</v>
      </c>
      <c r="F29" s="117" t="s">
        <v>135</v>
      </c>
      <c r="G29" s="118" t="s">
        <v>136</v>
      </c>
      <c r="H29" s="119" t="s">
        <v>102</v>
      </c>
      <c r="I29" s="120">
        <v>4</v>
      </c>
      <c r="J29" s="120">
        <v>4</v>
      </c>
      <c r="K29" s="123"/>
      <c r="L29" s="121" t="str">
        <f>IF(K29&lt;&gt;"",J29*K29,"")</f>
        <v/>
      </c>
      <c r="M29" s="118"/>
      <c r="N29" s="122">
        <v>21</v>
      </c>
      <c r="O29" s="122" t="str">
        <f>IFERROR(L29*(N29/100),"0")</f>
        <v>0</v>
      </c>
      <c r="P29" s="122" t="str">
        <f>IFERROR((L29+O29),"0")</f>
        <v>0</v>
      </c>
      <c r="Q29" s="124"/>
      <c r="R29" s="122" t="s">
        <v>103</v>
      </c>
      <c r="S29" s="120"/>
      <c r="T29" s="120"/>
      <c r="U29" s="117"/>
      <c r="V29" s="10"/>
      <c r="W29" s="10"/>
      <c r="X29" s="10"/>
    </row>
    <row r="30" spans="1:24" ht="11.25" outlineLevel="4" x14ac:dyDescent="0.2">
      <c r="A30" s="5"/>
      <c r="B30" s="114" t="s">
        <v>137</v>
      </c>
      <c r="C30" s="115" t="s">
        <v>47</v>
      </c>
      <c r="D30" s="116">
        <v>12</v>
      </c>
      <c r="E30" s="117" t="s">
        <v>99</v>
      </c>
      <c r="F30" s="117" t="s">
        <v>138</v>
      </c>
      <c r="G30" s="118" t="s">
        <v>139</v>
      </c>
      <c r="H30" s="119" t="s">
        <v>102</v>
      </c>
      <c r="I30" s="120">
        <v>6</v>
      </c>
      <c r="J30" s="120">
        <v>6</v>
      </c>
      <c r="K30" s="123"/>
      <c r="L30" s="121" t="str">
        <f>IF(K30&lt;&gt;"",J30*K30,"")</f>
        <v/>
      </c>
      <c r="M30" s="118"/>
      <c r="N30" s="122">
        <v>21</v>
      </c>
      <c r="O30" s="122" t="str">
        <f>IFERROR(L30*(N30/100),"0")</f>
        <v>0</v>
      </c>
      <c r="P30" s="122" t="str">
        <f>IFERROR((L30+O30),"0")</f>
        <v>0</v>
      </c>
      <c r="Q30" s="124"/>
      <c r="R30" s="122" t="s">
        <v>103</v>
      </c>
      <c r="S30" s="120"/>
      <c r="T30" s="120"/>
      <c r="U30" s="117"/>
      <c r="V30" s="10"/>
      <c r="W30" s="10"/>
      <c r="X30" s="10"/>
    </row>
    <row r="31" spans="1:24" ht="11.25" outlineLevel="5" x14ac:dyDescent="0.2">
      <c r="A31" s="125"/>
      <c r="B31" s="126"/>
      <c r="C31" s="127" t="s">
        <v>46</v>
      </c>
      <c r="D31" s="128"/>
      <c r="E31" s="129"/>
      <c r="F31" s="129" t="s">
        <v>51</v>
      </c>
      <c r="G31" s="130" t="s">
        <v>140</v>
      </c>
      <c r="H31" s="131"/>
      <c r="I31" s="132"/>
      <c r="J31" s="133">
        <v>0</v>
      </c>
      <c r="K31" s="134"/>
      <c r="L31" s="135"/>
      <c r="M31" s="130"/>
      <c r="N31" s="136"/>
      <c r="O31" s="136"/>
      <c r="P31" s="136"/>
      <c r="Q31" s="137"/>
      <c r="R31" s="138"/>
      <c r="S31" s="133"/>
      <c r="T31" s="133"/>
      <c r="U31" s="129"/>
      <c r="V31" s="28"/>
      <c r="W31" s="10"/>
      <c r="X31" s="10"/>
    </row>
    <row r="32" spans="1:24" ht="11.25" outlineLevel="5" x14ac:dyDescent="0.2">
      <c r="A32" s="125"/>
      <c r="B32" s="126"/>
      <c r="C32" s="127" t="s">
        <v>46</v>
      </c>
      <c r="D32" s="128"/>
      <c r="E32" s="129"/>
      <c r="F32" s="129"/>
      <c r="G32" s="130" t="s">
        <v>141</v>
      </c>
      <c r="H32" s="131"/>
      <c r="I32" s="132"/>
      <c r="J32" s="133">
        <v>6</v>
      </c>
      <c r="K32" s="134"/>
      <c r="L32" s="135"/>
      <c r="M32" s="130"/>
      <c r="N32" s="136"/>
      <c r="O32" s="136"/>
      <c r="P32" s="136"/>
      <c r="Q32" s="137"/>
      <c r="R32" s="138"/>
      <c r="S32" s="133"/>
      <c r="T32" s="133"/>
      <c r="U32" s="129"/>
      <c r="V32" s="28"/>
      <c r="W32" s="10"/>
      <c r="X32" s="10"/>
    </row>
    <row r="33" spans="1:24" ht="7.5" customHeight="1" outlineLevel="5" x14ac:dyDescent="0.15">
      <c r="B33" s="78"/>
      <c r="C33" s="80" t="s">
        <v>46</v>
      </c>
      <c r="D33" s="81"/>
      <c r="E33" s="82"/>
      <c r="F33" s="55"/>
      <c r="G33" s="84"/>
      <c r="H33" s="85"/>
      <c r="I33" s="88"/>
      <c r="J33" s="89"/>
      <c r="K33" s="91"/>
      <c r="L33" s="58"/>
      <c r="M33" s="29"/>
      <c r="N33" s="11"/>
      <c r="O33" s="11"/>
      <c r="P33" s="11"/>
      <c r="Q33" s="92"/>
      <c r="R33" s="27"/>
      <c r="S33" s="89"/>
      <c r="T33" s="89"/>
      <c r="U33" s="82"/>
      <c r="V33" s="10"/>
      <c r="W33" s="10"/>
      <c r="X33" s="10"/>
    </row>
    <row r="34" spans="1:24" ht="22.5" outlineLevel="4" x14ac:dyDescent="0.2">
      <c r="A34" s="5"/>
      <c r="B34" s="114" t="s">
        <v>142</v>
      </c>
      <c r="C34" s="115" t="s">
        <v>47</v>
      </c>
      <c r="D34" s="116">
        <v>13</v>
      </c>
      <c r="E34" s="117" t="s">
        <v>99</v>
      </c>
      <c r="F34" s="117" t="s">
        <v>143</v>
      </c>
      <c r="G34" s="118" t="s">
        <v>144</v>
      </c>
      <c r="H34" s="119" t="s">
        <v>102</v>
      </c>
      <c r="I34" s="120">
        <v>6</v>
      </c>
      <c r="J34" s="120">
        <v>6</v>
      </c>
      <c r="K34" s="123"/>
      <c r="L34" s="121" t="str">
        <f>IF(K34&lt;&gt;"",J34*K34,"")</f>
        <v/>
      </c>
      <c r="M34" s="118"/>
      <c r="N34" s="122">
        <v>21</v>
      </c>
      <c r="O34" s="122" t="str">
        <f>IFERROR(L34*(N34/100),"0")</f>
        <v>0</v>
      </c>
      <c r="P34" s="122" t="str">
        <f>IFERROR((L34+O34),"0")</f>
        <v>0</v>
      </c>
      <c r="Q34" s="124"/>
      <c r="R34" s="122" t="s">
        <v>103</v>
      </c>
      <c r="S34" s="120"/>
      <c r="T34" s="120"/>
      <c r="U34" s="117"/>
      <c r="V34" s="10"/>
      <c r="W34" s="10"/>
      <c r="X34" s="10"/>
    </row>
    <row r="35" spans="1:24" ht="11.25" outlineLevel="4" x14ac:dyDescent="0.2">
      <c r="A35" s="5"/>
      <c r="B35" s="114" t="s">
        <v>145</v>
      </c>
      <c r="C35" s="115" t="s">
        <v>47</v>
      </c>
      <c r="D35" s="116">
        <v>14</v>
      </c>
      <c r="E35" s="117" t="s">
        <v>99</v>
      </c>
      <c r="F35" s="117" t="s">
        <v>146</v>
      </c>
      <c r="G35" s="118" t="s">
        <v>147</v>
      </c>
      <c r="H35" s="119" t="s">
        <v>148</v>
      </c>
      <c r="I35" s="120">
        <v>45</v>
      </c>
      <c r="J35" s="120">
        <v>45</v>
      </c>
      <c r="K35" s="123"/>
      <c r="L35" s="121" t="str">
        <f>IF(K35&lt;&gt;"",J35*K35,"")</f>
        <v/>
      </c>
      <c r="M35" s="118"/>
      <c r="N35" s="122">
        <v>21</v>
      </c>
      <c r="O35" s="122" t="str">
        <f>IFERROR(L35*(N35/100),"0")</f>
        <v>0</v>
      </c>
      <c r="P35" s="122" t="str">
        <f>IFERROR((L35+O35),"0")</f>
        <v>0</v>
      </c>
      <c r="Q35" s="124"/>
      <c r="R35" s="122" t="s">
        <v>103</v>
      </c>
      <c r="S35" s="120"/>
      <c r="T35" s="120"/>
      <c r="U35" s="117"/>
      <c r="V35" s="10"/>
      <c r="W35" s="10"/>
      <c r="X35" s="10"/>
    </row>
    <row r="36" spans="1:24" ht="11.25" outlineLevel="5" x14ac:dyDescent="0.2">
      <c r="A36" s="125"/>
      <c r="B36" s="126"/>
      <c r="C36" s="127" t="s">
        <v>46</v>
      </c>
      <c r="D36" s="128"/>
      <c r="E36" s="129"/>
      <c r="F36" s="129" t="s">
        <v>51</v>
      </c>
      <c r="G36" s="130" t="s">
        <v>149</v>
      </c>
      <c r="H36" s="131"/>
      <c r="I36" s="132"/>
      <c r="J36" s="133">
        <v>0</v>
      </c>
      <c r="K36" s="134"/>
      <c r="L36" s="135"/>
      <c r="M36" s="130"/>
      <c r="N36" s="136"/>
      <c r="O36" s="136"/>
      <c r="P36" s="136"/>
      <c r="Q36" s="137"/>
      <c r="R36" s="138"/>
      <c r="S36" s="133"/>
      <c r="T36" s="133"/>
      <c r="U36" s="129"/>
      <c r="V36" s="28"/>
      <c r="W36" s="10"/>
      <c r="X36" s="10"/>
    </row>
    <row r="37" spans="1:24" ht="11.25" outlineLevel="5" x14ac:dyDescent="0.2">
      <c r="A37" s="125"/>
      <c r="B37" s="126"/>
      <c r="C37" s="127" t="s">
        <v>46</v>
      </c>
      <c r="D37" s="128"/>
      <c r="E37" s="129"/>
      <c r="F37" s="129"/>
      <c r="G37" s="130" t="s">
        <v>150</v>
      </c>
      <c r="H37" s="131"/>
      <c r="I37" s="132"/>
      <c r="J37" s="133">
        <v>0</v>
      </c>
      <c r="K37" s="134"/>
      <c r="L37" s="135"/>
      <c r="M37" s="130"/>
      <c r="N37" s="136"/>
      <c r="O37" s="136"/>
      <c r="P37" s="136"/>
      <c r="Q37" s="137"/>
      <c r="R37" s="138"/>
      <c r="S37" s="133"/>
      <c r="T37" s="133"/>
      <c r="U37" s="129"/>
      <c r="V37" s="28"/>
      <c r="W37" s="10"/>
      <c r="X37" s="10"/>
    </row>
    <row r="38" spans="1:24" ht="11.25" outlineLevel="5" x14ac:dyDescent="0.2">
      <c r="A38" s="125"/>
      <c r="B38" s="126"/>
      <c r="C38" s="127" t="s">
        <v>46</v>
      </c>
      <c r="D38" s="128"/>
      <c r="E38" s="129"/>
      <c r="F38" s="129"/>
      <c r="G38" s="130" t="s">
        <v>151</v>
      </c>
      <c r="H38" s="131"/>
      <c r="I38" s="132"/>
      <c r="J38" s="133">
        <v>45</v>
      </c>
      <c r="K38" s="134"/>
      <c r="L38" s="135"/>
      <c r="M38" s="130"/>
      <c r="N38" s="136"/>
      <c r="O38" s="136"/>
      <c r="P38" s="136"/>
      <c r="Q38" s="137"/>
      <c r="R38" s="138"/>
      <c r="S38" s="133"/>
      <c r="T38" s="133"/>
      <c r="U38" s="129"/>
      <c r="V38" s="28"/>
      <c r="W38" s="10"/>
      <c r="X38" s="10"/>
    </row>
    <row r="39" spans="1:24" ht="7.5" customHeight="1" outlineLevel="5" x14ac:dyDescent="0.15">
      <c r="B39" s="78"/>
      <c r="C39" s="80" t="s">
        <v>46</v>
      </c>
      <c r="D39" s="81"/>
      <c r="E39" s="82"/>
      <c r="F39" s="55"/>
      <c r="G39" s="84"/>
      <c r="H39" s="85"/>
      <c r="I39" s="88"/>
      <c r="J39" s="89"/>
      <c r="K39" s="91"/>
      <c r="L39" s="58"/>
      <c r="M39" s="29"/>
      <c r="N39" s="11"/>
      <c r="O39" s="11"/>
      <c r="P39" s="11"/>
      <c r="Q39" s="92"/>
      <c r="R39" s="27"/>
      <c r="S39" s="89"/>
      <c r="T39" s="89"/>
      <c r="U39" s="82"/>
      <c r="V39" s="10"/>
      <c r="W39" s="10"/>
      <c r="X39" s="10"/>
    </row>
    <row r="40" spans="1:24" ht="11.25" outlineLevel="4" x14ac:dyDescent="0.2">
      <c r="A40" s="5"/>
      <c r="B40" s="114" t="s">
        <v>152</v>
      </c>
      <c r="C40" s="115" t="s">
        <v>47</v>
      </c>
      <c r="D40" s="116">
        <v>15</v>
      </c>
      <c r="E40" s="117" t="s">
        <v>99</v>
      </c>
      <c r="F40" s="117" t="s">
        <v>153</v>
      </c>
      <c r="G40" s="118" t="s">
        <v>154</v>
      </c>
      <c r="H40" s="119" t="s">
        <v>148</v>
      </c>
      <c r="I40" s="120">
        <v>45</v>
      </c>
      <c r="J40" s="120">
        <v>45</v>
      </c>
      <c r="K40" s="123"/>
      <c r="L40" s="121" t="str">
        <f>IF(K40&lt;&gt;"",J40*K40,"")</f>
        <v/>
      </c>
      <c r="M40" s="118"/>
      <c r="N40" s="122">
        <v>21</v>
      </c>
      <c r="O40" s="122" t="str">
        <f>IFERROR(L40*(N40/100),"0")</f>
        <v>0</v>
      </c>
      <c r="P40" s="122" t="str">
        <f>IFERROR((L40+O40),"0")</f>
        <v>0</v>
      </c>
      <c r="Q40" s="124"/>
      <c r="R40" s="122" t="s">
        <v>103</v>
      </c>
      <c r="S40" s="120"/>
      <c r="T40" s="120"/>
      <c r="U40" s="117"/>
      <c r="V40" s="10"/>
      <c r="W40" s="10"/>
      <c r="X40" s="10"/>
    </row>
    <row r="41" spans="1:24" ht="11.25" outlineLevel="4" x14ac:dyDescent="0.2">
      <c r="A41" s="5"/>
      <c r="B41" s="114" t="s">
        <v>155</v>
      </c>
      <c r="C41" s="115" t="s">
        <v>47</v>
      </c>
      <c r="D41" s="116">
        <v>16</v>
      </c>
      <c r="E41" s="117" t="s">
        <v>99</v>
      </c>
      <c r="F41" s="117" t="s">
        <v>156</v>
      </c>
      <c r="G41" s="118" t="s">
        <v>157</v>
      </c>
      <c r="H41" s="119" t="s">
        <v>158</v>
      </c>
      <c r="I41" s="120">
        <v>18</v>
      </c>
      <c r="J41" s="120">
        <v>18</v>
      </c>
      <c r="K41" s="123"/>
      <c r="L41" s="121" t="str">
        <f>IF(K41&lt;&gt;"",J41*K41,"")</f>
        <v/>
      </c>
      <c r="M41" s="118"/>
      <c r="N41" s="122">
        <v>21</v>
      </c>
      <c r="O41" s="122" t="str">
        <f>IFERROR(L41*(N41/100),"0")</f>
        <v>0</v>
      </c>
      <c r="P41" s="122" t="str">
        <f>IFERROR((L41+O41),"0")</f>
        <v>0</v>
      </c>
      <c r="Q41" s="124"/>
      <c r="R41" s="122" t="s">
        <v>103</v>
      </c>
      <c r="S41" s="120"/>
      <c r="T41" s="120"/>
      <c r="U41" s="117"/>
      <c r="V41" s="10"/>
      <c r="W41" s="10"/>
      <c r="X41" s="10"/>
    </row>
    <row r="42" spans="1:24" ht="11.25" outlineLevel="5" x14ac:dyDescent="0.2">
      <c r="A42" s="125"/>
      <c r="B42" s="126"/>
      <c r="C42" s="127" t="s">
        <v>46</v>
      </c>
      <c r="D42" s="128"/>
      <c r="E42" s="129"/>
      <c r="F42" s="129" t="s">
        <v>51</v>
      </c>
      <c r="G42" s="130" t="s">
        <v>159</v>
      </c>
      <c r="H42" s="131"/>
      <c r="I42" s="132"/>
      <c r="J42" s="133">
        <v>0</v>
      </c>
      <c r="K42" s="134"/>
      <c r="L42" s="135"/>
      <c r="M42" s="130"/>
      <c r="N42" s="136"/>
      <c r="O42" s="136"/>
      <c r="P42" s="136"/>
      <c r="Q42" s="137"/>
      <c r="R42" s="138"/>
      <c r="S42" s="133"/>
      <c r="T42" s="133"/>
      <c r="U42" s="129"/>
      <c r="V42" s="28"/>
      <c r="W42" s="10"/>
      <c r="X42" s="10"/>
    </row>
    <row r="43" spans="1:24" ht="11.25" outlineLevel="5" x14ac:dyDescent="0.2">
      <c r="A43" s="125"/>
      <c r="B43" s="126"/>
      <c r="C43" s="127" t="s">
        <v>46</v>
      </c>
      <c r="D43" s="128"/>
      <c r="E43" s="129"/>
      <c r="F43" s="129"/>
      <c r="G43" s="130" t="s">
        <v>150</v>
      </c>
      <c r="H43" s="131"/>
      <c r="I43" s="132"/>
      <c r="J43" s="133">
        <v>0</v>
      </c>
      <c r="K43" s="134"/>
      <c r="L43" s="135"/>
      <c r="M43" s="130"/>
      <c r="N43" s="136"/>
      <c r="O43" s="136"/>
      <c r="P43" s="136"/>
      <c r="Q43" s="137"/>
      <c r="R43" s="138"/>
      <c r="S43" s="133"/>
      <c r="T43" s="133"/>
      <c r="U43" s="129"/>
      <c r="V43" s="28"/>
      <c r="W43" s="10"/>
      <c r="X43" s="10"/>
    </row>
    <row r="44" spans="1:24" ht="11.25" outlineLevel="5" x14ac:dyDescent="0.2">
      <c r="A44" s="125"/>
      <c r="B44" s="126"/>
      <c r="C44" s="127" t="s">
        <v>46</v>
      </c>
      <c r="D44" s="128"/>
      <c r="E44" s="129"/>
      <c r="F44" s="129"/>
      <c r="G44" s="130" t="s">
        <v>160</v>
      </c>
      <c r="H44" s="131"/>
      <c r="I44" s="132"/>
      <c r="J44" s="133">
        <v>18</v>
      </c>
      <c r="K44" s="134"/>
      <c r="L44" s="135"/>
      <c r="M44" s="130"/>
      <c r="N44" s="136"/>
      <c r="O44" s="136"/>
      <c r="P44" s="136"/>
      <c r="Q44" s="137"/>
      <c r="R44" s="138"/>
      <c r="S44" s="133"/>
      <c r="T44" s="133"/>
      <c r="U44" s="129"/>
      <c r="V44" s="28"/>
      <c r="W44" s="10"/>
      <c r="X44" s="10"/>
    </row>
    <row r="45" spans="1:24" ht="7.5" customHeight="1" outlineLevel="5" x14ac:dyDescent="0.15">
      <c r="B45" s="78"/>
      <c r="C45" s="80" t="s">
        <v>46</v>
      </c>
      <c r="D45" s="81"/>
      <c r="E45" s="82"/>
      <c r="F45" s="55"/>
      <c r="G45" s="84"/>
      <c r="H45" s="85"/>
      <c r="I45" s="88"/>
      <c r="J45" s="89"/>
      <c r="K45" s="91"/>
      <c r="L45" s="58"/>
      <c r="M45" s="29"/>
      <c r="N45" s="11"/>
      <c r="O45" s="11"/>
      <c r="P45" s="11"/>
      <c r="Q45" s="92"/>
      <c r="R45" s="27"/>
      <c r="S45" s="89"/>
      <c r="T45" s="89"/>
      <c r="U45" s="82"/>
      <c r="V45" s="10"/>
      <c r="W45" s="10"/>
      <c r="X45" s="10"/>
    </row>
    <row r="46" spans="1:24" ht="11.25" outlineLevel="4" x14ac:dyDescent="0.2">
      <c r="A46" s="5"/>
      <c r="B46" s="114" t="s">
        <v>161</v>
      </c>
      <c r="C46" s="115" t="s">
        <v>47</v>
      </c>
      <c r="D46" s="116">
        <v>17</v>
      </c>
      <c r="E46" s="117" t="s">
        <v>99</v>
      </c>
      <c r="F46" s="117" t="s">
        <v>162</v>
      </c>
      <c r="G46" s="118" t="s">
        <v>163</v>
      </c>
      <c r="H46" s="119" t="s">
        <v>158</v>
      </c>
      <c r="I46" s="120">
        <v>18</v>
      </c>
      <c r="J46" s="120">
        <v>18</v>
      </c>
      <c r="K46" s="123"/>
      <c r="L46" s="121" t="str">
        <f>IF(K46&lt;&gt;"",J46*K46,"")</f>
        <v/>
      </c>
      <c r="M46" s="118"/>
      <c r="N46" s="122">
        <v>21</v>
      </c>
      <c r="O46" s="122" t="str">
        <f>IFERROR(L46*(N46/100),"0")</f>
        <v>0</v>
      </c>
      <c r="P46" s="122" t="str">
        <f>IFERROR((L46+O46),"0")</f>
        <v>0</v>
      </c>
      <c r="Q46" s="124"/>
      <c r="R46" s="122" t="s">
        <v>103</v>
      </c>
      <c r="S46" s="120"/>
      <c r="T46" s="120"/>
      <c r="U46" s="117"/>
      <c r="V46" s="10"/>
      <c r="W46" s="10"/>
      <c r="X46" s="10"/>
    </row>
    <row r="47" spans="1:24" ht="11.25" outlineLevel="4" x14ac:dyDescent="0.2">
      <c r="A47" s="5"/>
      <c r="B47" s="114" t="s">
        <v>164</v>
      </c>
      <c r="C47" s="115" t="s">
        <v>47</v>
      </c>
      <c r="D47" s="116">
        <v>18</v>
      </c>
      <c r="E47" s="117" t="s">
        <v>99</v>
      </c>
      <c r="F47" s="117" t="s">
        <v>165</v>
      </c>
      <c r="G47" s="118" t="s">
        <v>166</v>
      </c>
      <c r="H47" s="119" t="s">
        <v>158</v>
      </c>
      <c r="I47" s="120">
        <v>9</v>
      </c>
      <c r="J47" s="120">
        <v>9</v>
      </c>
      <c r="K47" s="123"/>
      <c r="L47" s="121" t="str">
        <f>IF(K47&lt;&gt;"",J47*K47,"")</f>
        <v/>
      </c>
      <c r="M47" s="118"/>
      <c r="N47" s="122">
        <v>21</v>
      </c>
      <c r="O47" s="122" t="str">
        <f>IFERROR(L47*(N47/100),"0")</f>
        <v>0</v>
      </c>
      <c r="P47" s="122" t="str">
        <f>IFERROR((L47+O47),"0")</f>
        <v>0</v>
      </c>
      <c r="Q47" s="124"/>
      <c r="R47" s="122" t="s">
        <v>103</v>
      </c>
      <c r="S47" s="120"/>
      <c r="T47" s="120"/>
      <c r="U47" s="117"/>
      <c r="V47" s="10"/>
      <c r="W47" s="10"/>
      <c r="X47" s="10"/>
    </row>
    <row r="48" spans="1:24" ht="22.5" outlineLevel="4" x14ac:dyDescent="0.2">
      <c r="A48" s="5"/>
      <c r="B48" s="114" t="s">
        <v>167</v>
      </c>
      <c r="C48" s="115" t="s">
        <v>47</v>
      </c>
      <c r="D48" s="116">
        <v>19</v>
      </c>
      <c r="E48" s="117" t="s">
        <v>99</v>
      </c>
      <c r="F48" s="117" t="s">
        <v>168</v>
      </c>
      <c r="G48" s="118" t="s">
        <v>169</v>
      </c>
      <c r="H48" s="119" t="s">
        <v>102</v>
      </c>
      <c r="I48" s="120">
        <v>1</v>
      </c>
      <c r="J48" s="120">
        <v>1</v>
      </c>
      <c r="K48" s="123"/>
      <c r="L48" s="121" t="str">
        <f>IF(K48&lt;&gt;"",J48*K48,"")</f>
        <v/>
      </c>
      <c r="M48" s="118"/>
      <c r="N48" s="122">
        <v>21</v>
      </c>
      <c r="O48" s="122" t="str">
        <f>IFERROR(L48*(N48/100),"0")</f>
        <v>0</v>
      </c>
      <c r="P48" s="122" t="str">
        <f>IFERROR((L48+O48),"0")</f>
        <v>0</v>
      </c>
      <c r="Q48" s="124"/>
      <c r="R48" s="122" t="s">
        <v>103</v>
      </c>
      <c r="S48" s="120"/>
      <c r="T48" s="120"/>
      <c r="U48" s="117"/>
      <c r="V48" s="10"/>
      <c r="W48" s="10"/>
      <c r="X48" s="10"/>
    </row>
    <row r="49" spans="1:24" ht="11.25" outlineLevel="5" x14ac:dyDescent="0.2">
      <c r="A49" s="125"/>
      <c r="B49" s="126"/>
      <c r="C49" s="127" t="s">
        <v>46</v>
      </c>
      <c r="D49" s="128"/>
      <c r="E49" s="129"/>
      <c r="F49" s="129" t="s">
        <v>51</v>
      </c>
      <c r="G49" s="130" t="s">
        <v>170</v>
      </c>
      <c r="H49" s="131"/>
      <c r="I49" s="132"/>
      <c r="J49" s="133">
        <v>0</v>
      </c>
      <c r="K49" s="134"/>
      <c r="L49" s="135"/>
      <c r="M49" s="130"/>
      <c r="N49" s="136"/>
      <c r="O49" s="136"/>
      <c r="P49" s="136"/>
      <c r="Q49" s="137"/>
      <c r="R49" s="138"/>
      <c r="S49" s="133"/>
      <c r="T49" s="133"/>
      <c r="U49" s="129"/>
      <c r="V49" s="28"/>
      <c r="W49" s="10"/>
      <c r="X49" s="10"/>
    </row>
    <row r="50" spans="1:24" ht="11.25" outlineLevel="5" x14ac:dyDescent="0.2">
      <c r="A50" s="125"/>
      <c r="B50" s="126"/>
      <c r="C50" s="127" t="s">
        <v>46</v>
      </c>
      <c r="D50" s="128"/>
      <c r="E50" s="129"/>
      <c r="F50" s="129"/>
      <c r="G50" s="130" t="s">
        <v>171</v>
      </c>
      <c r="H50" s="131"/>
      <c r="I50" s="132"/>
      <c r="J50" s="133">
        <v>1</v>
      </c>
      <c r="K50" s="134"/>
      <c r="L50" s="135"/>
      <c r="M50" s="130"/>
      <c r="N50" s="136"/>
      <c r="O50" s="136"/>
      <c r="P50" s="136"/>
      <c r="Q50" s="137"/>
      <c r="R50" s="138"/>
      <c r="S50" s="133"/>
      <c r="T50" s="133"/>
      <c r="U50" s="129"/>
      <c r="V50" s="28"/>
      <c r="W50" s="10"/>
      <c r="X50" s="10"/>
    </row>
    <row r="51" spans="1:24" ht="7.5" customHeight="1" outlineLevel="5" x14ac:dyDescent="0.15">
      <c r="B51" s="78"/>
      <c r="C51" s="80" t="s">
        <v>46</v>
      </c>
      <c r="D51" s="81"/>
      <c r="E51" s="82"/>
      <c r="F51" s="55"/>
      <c r="G51" s="84"/>
      <c r="H51" s="85"/>
      <c r="I51" s="88"/>
      <c r="J51" s="89"/>
      <c r="K51" s="91"/>
      <c r="L51" s="58"/>
      <c r="M51" s="29"/>
      <c r="N51" s="11"/>
      <c r="O51" s="11"/>
      <c r="P51" s="11"/>
      <c r="Q51" s="92"/>
      <c r="R51" s="27"/>
      <c r="S51" s="89"/>
      <c r="T51" s="89"/>
      <c r="U51" s="82"/>
      <c r="V51" s="10"/>
      <c r="W51" s="10"/>
      <c r="X51" s="10"/>
    </row>
    <row r="52" spans="1:24" ht="22.5" outlineLevel="4" x14ac:dyDescent="0.2">
      <c r="A52" s="5"/>
      <c r="B52" s="114" t="s">
        <v>172</v>
      </c>
      <c r="C52" s="115" t="s">
        <v>47</v>
      </c>
      <c r="D52" s="116">
        <v>20</v>
      </c>
      <c r="E52" s="117" t="s">
        <v>99</v>
      </c>
      <c r="F52" s="117" t="s">
        <v>173</v>
      </c>
      <c r="G52" s="118" t="s">
        <v>174</v>
      </c>
      <c r="H52" s="119" t="s">
        <v>102</v>
      </c>
      <c r="I52" s="120">
        <v>3</v>
      </c>
      <c r="J52" s="120">
        <v>3</v>
      </c>
      <c r="K52" s="123"/>
      <c r="L52" s="121" t="str">
        <f>IF(K52&lt;&gt;"",J52*K52,"")</f>
        <v/>
      </c>
      <c r="M52" s="118"/>
      <c r="N52" s="122">
        <v>21</v>
      </c>
      <c r="O52" s="122" t="str">
        <f>IFERROR(L52*(N52/100),"0")</f>
        <v>0</v>
      </c>
      <c r="P52" s="122" t="str">
        <f>IFERROR((L52+O52),"0")</f>
        <v>0</v>
      </c>
      <c r="Q52" s="124"/>
      <c r="R52" s="122" t="s">
        <v>103</v>
      </c>
      <c r="S52" s="120"/>
      <c r="T52" s="120"/>
      <c r="U52" s="117"/>
      <c r="V52" s="10"/>
      <c r="W52" s="10"/>
      <c r="X52" s="10"/>
    </row>
    <row r="53" spans="1:24" ht="11.25" outlineLevel="5" x14ac:dyDescent="0.2">
      <c r="A53" s="125"/>
      <c r="B53" s="126"/>
      <c r="C53" s="127" t="s">
        <v>46</v>
      </c>
      <c r="D53" s="128"/>
      <c r="E53" s="129"/>
      <c r="F53" s="129" t="s">
        <v>51</v>
      </c>
      <c r="G53" s="130" t="s">
        <v>175</v>
      </c>
      <c r="H53" s="131"/>
      <c r="I53" s="132"/>
      <c r="J53" s="133">
        <v>0</v>
      </c>
      <c r="K53" s="134"/>
      <c r="L53" s="135"/>
      <c r="M53" s="130"/>
      <c r="N53" s="136"/>
      <c r="O53" s="136"/>
      <c r="P53" s="136"/>
      <c r="Q53" s="137"/>
      <c r="R53" s="138"/>
      <c r="S53" s="133"/>
      <c r="T53" s="133"/>
      <c r="U53" s="129"/>
      <c r="V53" s="28"/>
      <c r="W53" s="10"/>
      <c r="X53" s="10"/>
    </row>
    <row r="54" spans="1:24" ht="11.25" outlineLevel="5" x14ac:dyDescent="0.2">
      <c r="A54" s="125"/>
      <c r="B54" s="126"/>
      <c r="C54" s="127" t="s">
        <v>46</v>
      </c>
      <c r="D54" s="128"/>
      <c r="E54" s="129"/>
      <c r="F54" s="129"/>
      <c r="G54" s="130" t="s">
        <v>176</v>
      </c>
      <c r="H54" s="131"/>
      <c r="I54" s="132"/>
      <c r="J54" s="133">
        <v>3</v>
      </c>
      <c r="K54" s="134"/>
      <c r="L54" s="135"/>
      <c r="M54" s="130"/>
      <c r="N54" s="136"/>
      <c r="O54" s="136"/>
      <c r="P54" s="136"/>
      <c r="Q54" s="137"/>
      <c r="R54" s="138"/>
      <c r="S54" s="133"/>
      <c r="T54" s="133"/>
      <c r="U54" s="129"/>
      <c r="V54" s="28"/>
      <c r="W54" s="10"/>
      <c r="X54" s="10"/>
    </row>
    <row r="55" spans="1:24" ht="7.5" customHeight="1" outlineLevel="5" x14ac:dyDescent="0.15">
      <c r="B55" s="78"/>
      <c r="C55" s="80" t="s">
        <v>46</v>
      </c>
      <c r="D55" s="81"/>
      <c r="E55" s="82"/>
      <c r="F55" s="55"/>
      <c r="G55" s="84"/>
      <c r="H55" s="85"/>
      <c r="I55" s="88"/>
      <c r="J55" s="89"/>
      <c r="K55" s="91"/>
      <c r="L55" s="58"/>
      <c r="M55" s="29"/>
      <c r="N55" s="11"/>
      <c r="O55" s="11"/>
      <c r="P55" s="11"/>
      <c r="Q55" s="92"/>
      <c r="R55" s="27"/>
      <c r="S55" s="89"/>
      <c r="T55" s="89"/>
      <c r="U55" s="82"/>
      <c r="V55" s="10"/>
      <c r="W55" s="10"/>
      <c r="X55" s="10"/>
    </row>
    <row r="56" spans="1:24" ht="22.5" outlineLevel="4" x14ac:dyDescent="0.2">
      <c r="A56" s="5"/>
      <c r="B56" s="114" t="s">
        <v>177</v>
      </c>
      <c r="C56" s="115" t="s">
        <v>47</v>
      </c>
      <c r="D56" s="116">
        <v>21</v>
      </c>
      <c r="E56" s="117" t="s">
        <v>99</v>
      </c>
      <c r="F56" s="117" t="s">
        <v>178</v>
      </c>
      <c r="G56" s="118" t="s">
        <v>179</v>
      </c>
      <c r="H56" s="119" t="s">
        <v>102</v>
      </c>
      <c r="I56" s="120">
        <v>6</v>
      </c>
      <c r="J56" s="120">
        <v>6</v>
      </c>
      <c r="K56" s="123"/>
      <c r="L56" s="121" t="str">
        <f>IF(K56&lt;&gt;"",J56*K56,"")</f>
        <v/>
      </c>
      <c r="M56" s="118"/>
      <c r="N56" s="122">
        <v>21</v>
      </c>
      <c r="O56" s="122" t="str">
        <f>IFERROR(L56*(N56/100),"0")</f>
        <v>0</v>
      </c>
      <c r="P56" s="122" t="str">
        <f>IFERROR((L56+O56),"0")</f>
        <v>0</v>
      </c>
      <c r="Q56" s="124"/>
      <c r="R56" s="122" t="s">
        <v>103</v>
      </c>
      <c r="S56" s="120"/>
      <c r="T56" s="120"/>
      <c r="U56" s="117"/>
      <c r="V56" s="10"/>
      <c r="W56" s="10"/>
      <c r="X56" s="10"/>
    </row>
    <row r="57" spans="1:24" ht="11.25" outlineLevel="5" x14ac:dyDescent="0.2">
      <c r="A57" s="125"/>
      <c r="B57" s="126"/>
      <c r="C57" s="127" t="s">
        <v>46</v>
      </c>
      <c r="D57" s="128"/>
      <c r="E57" s="129"/>
      <c r="F57" s="129" t="s">
        <v>51</v>
      </c>
      <c r="G57" s="130" t="s">
        <v>140</v>
      </c>
      <c r="H57" s="131"/>
      <c r="I57" s="132"/>
      <c r="J57" s="133">
        <v>0</v>
      </c>
      <c r="K57" s="134"/>
      <c r="L57" s="135"/>
      <c r="M57" s="130"/>
      <c r="N57" s="136"/>
      <c r="O57" s="136"/>
      <c r="P57" s="136"/>
      <c r="Q57" s="137"/>
      <c r="R57" s="138"/>
      <c r="S57" s="133"/>
      <c r="T57" s="133"/>
      <c r="U57" s="129"/>
      <c r="V57" s="28"/>
      <c r="W57" s="10"/>
      <c r="X57" s="10"/>
    </row>
    <row r="58" spans="1:24" ht="11.25" outlineLevel="5" x14ac:dyDescent="0.2">
      <c r="A58" s="125"/>
      <c r="B58" s="126"/>
      <c r="C58" s="127" t="s">
        <v>46</v>
      </c>
      <c r="D58" s="128"/>
      <c r="E58" s="129"/>
      <c r="F58" s="129"/>
      <c r="G58" s="130" t="s">
        <v>141</v>
      </c>
      <c r="H58" s="131"/>
      <c r="I58" s="132"/>
      <c r="J58" s="133">
        <v>6</v>
      </c>
      <c r="K58" s="134"/>
      <c r="L58" s="135"/>
      <c r="M58" s="130"/>
      <c r="N58" s="136"/>
      <c r="O58" s="136"/>
      <c r="P58" s="136"/>
      <c r="Q58" s="137"/>
      <c r="R58" s="138"/>
      <c r="S58" s="133"/>
      <c r="T58" s="133"/>
      <c r="U58" s="129"/>
      <c r="V58" s="28"/>
      <c r="W58" s="10"/>
      <c r="X58" s="10"/>
    </row>
    <row r="59" spans="1:24" ht="7.5" customHeight="1" outlineLevel="5" x14ac:dyDescent="0.15">
      <c r="B59" s="78"/>
      <c r="C59" s="80" t="s">
        <v>46</v>
      </c>
      <c r="D59" s="81"/>
      <c r="E59" s="82"/>
      <c r="F59" s="55"/>
      <c r="G59" s="84"/>
      <c r="H59" s="85"/>
      <c r="I59" s="88"/>
      <c r="J59" s="89"/>
      <c r="K59" s="91"/>
      <c r="L59" s="58"/>
      <c r="M59" s="29"/>
      <c r="N59" s="11"/>
      <c r="O59" s="11"/>
      <c r="P59" s="11"/>
      <c r="Q59" s="92"/>
      <c r="R59" s="27"/>
      <c r="S59" s="89"/>
      <c r="T59" s="89"/>
      <c r="U59" s="82"/>
      <c r="V59" s="10"/>
      <c r="W59" s="10"/>
      <c r="X59" s="10"/>
    </row>
    <row r="60" spans="1:24" ht="22.5" outlineLevel="4" x14ac:dyDescent="0.2">
      <c r="A60" s="5"/>
      <c r="B60" s="114" t="s">
        <v>180</v>
      </c>
      <c r="C60" s="115" t="s">
        <v>47</v>
      </c>
      <c r="D60" s="116">
        <v>22</v>
      </c>
      <c r="E60" s="117" t="s">
        <v>99</v>
      </c>
      <c r="F60" s="117" t="s">
        <v>181</v>
      </c>
      <c r="G60" s="118" t="s">
        <v>182</v>
      </c>
      <c r="H60" s="119" t="s">
        <v>102</v>
      </c>
      <c r="I60" s="120">
        <v>1</v>
      </c>
      <c r="J60" s="120">
        <v>1</v>
      </c>
      <c r="K60" s="123"/>
      <c r="L60" s="121" t="str">
        <f>IF(K60&lt;&gt;"",J60*K60,"")</f>
        <v/>
      </c>
      <c r="M60" s="118"/>
      <c r="N60" s="122">
        <v>21</v>
      </c>
      <c r="O60" s="122" t="str">
        <f>IFERROR(L60*(N60/100),"0")</f>
        <v>0</v>
      </c>
      <c r="P60" s="122" t="str">
        <f>IFERROR((L60+O60),"0")</f>
        <v>0</v>
      </c>
      <c r="Q60" s="124"/>
      <c r="R60" s="122" t="s">
        <v>103</v>
      </c>
      <c r="S60" s="120"/>
      <c r="T60" s="120"/>
      <c r="U60" s="117"/>
      <c r="V60" s="10"/>
      <c r="W60" s="10"/>
      <c r="X60" s="10"/>
    </row>
    <row r="61" spans="1:24" ht="22.5" outlineLevel="4" x14ac:dyDescent="0.2">
      <c r="A61" s="5"/>
      <c r="B61" s="114" t="s">
        <v>183</v>
      </c>
      <c r="C61" s="115" t="s">
        <v>47</v>
      </c>
      <c r="D61" s="116">
        <v>23</v>
      </c>
      <c r="E61" s="117" t="s">
        <v>99</v>
      </c>
      <c r="F61" s="117" t="s">
        <v>184</v>
      </c>
      <c r="G61" s="118" t="s">
        <v>185</v>
      </c>
      <c r="H61" s="119" t="s">
        <v>102</v>
      </c>
      <c r="I61" s="120">
        <v>3</v>
      </c>
      <c r="J61" s="120">
        <v>3</v>
      </c>
      <c r="K61" s="123"/>
      <c r="L61" s="121" t="str">
        <f>IF(K61&lt;&gt;"",J61*K61,"")</f>
        <v/>
      </c>
      <c r="M61" s="118"/>
      <c r="N61" s="122">
        <v>21</v>
      </c>
      <c r="O61" s="122" t="str">
        <f>IFERROR(L61*(N61/100),"0")</f>
        <v>0</v>
      </c>
      <c r="P61" s="122" t="str">
        <f>IFERROR((L61+O61),"0")</f>
        <v>0</v>
      </c>
      <c r="Q61" s="124"/>
      <c r="R61" s="122" t="s">
        <v>103</v>
      </c>
      <c r="S61" s="120"/>
      <c r="T61" s="120"/>
      <c r="U61" s="117"/>
      <c r="V61" s="10"/>
      <c r="W61" s="10"/>
      <c r="X61" s="10"/>
    </row>
    <row r="62" spans="1:24" ht="22.5" outlineLevel="4" x14ac:dyDescent="0.2">
      <c r="A62" s="5"/>
      <c r="B62" s="114" t="s">
        <v>186</v>
      </c>
      <c r="C62" s="115" t="s">
        <v>47</v>
      </c>
      <c r="D62" s="116">
        <v>24</v>
      </c>
      <c r="E62" s="117" t="s">
        <v>99</v>
      </c>
      <c r="F62" s="117" t="s">
        <v>187</v>
      </c>
      <c r="G62" s="118" t="s">
        <v>188</v>
      </c>
      <c r="H62" s="119" t="s">
        <v>102</v>
      </c>
      <c r="I62" s="120">
        <v>6</v>
      </c>
      <c r="J62" s="120">
        <v>6</v>
      </c>
      <c r="K62" s="123"/>
      <c r="L62" s="121" t="str">
        <f>IF(K62&lt;&gt;"",J62*K62,"")</f>
        <v/>
      </c>
      <c r="M62" s="118"/>
      <c r="N62" s="122">
        <v>21</v>
      </c>
      <c r="O62" s="122" t="str">
        <f>IFERROR(L62*(N62/100),"0")</f>
        <v>0</v>
      </c>
      <c r="P62" s="122" t="str">
        <f>IFERROR((L62+O62),"0")</f>
        <v>0</v>
      </c>
      <c r="Q62" s="124"/>
      <c r="R62" s="122" t="s">
        <v>103</v>
      </c>
      <c r="S62" s="120"/>
      <c r="T62" s="120"/>
      <c r="U62" s="117"/>
      <c r="V62" s="10"/>
      <c r="W62" s="10"/>
      <c r="X62" s="10"/>
    </row>
    <row r="63" spans="1:24" ht="11.25" outlineLevel="4" x14ac:dyDescent="0.2">
      <c r="A63" s="5"/>
      <c r="B63" s="114" t="s">
        <v>189</v>
      </c>
      <c r="C63" s="115" t="s">
        <v>47</v>
      </c>
      <c r="D63" s="116">
        <v>25</v>
      </c>
      <c r="E63" s="117" t="s">
        <v>99</v>
      </c>
      <c r="F63" s="117" t="s">
        <v>190</v>
      </c>
      <c r="G63" s="118" t="s">
        <v>191</v>
      </c>
      <c r="H63" s="119" t="s">
        <v>158</v>
      </c>
      <c r="I63" s="120">
        <v>2</v>
      </c>
      <c r="J63" s="120">
        <v>2</v>
      </c>
      <c r="K63" s="123"/>
      <c r="L63" s="121" t="str">
        <f>IF(K63&lt;&gt;"",J63*K63,"")</f>
        <v/>
      </c>
      <c r="M63" s="118"/>
      <c r="N63" s="122">
        <v>21</v>
      </c>
      <c r="O63" s="122" t="str">
        <f>IFERROR(L63*(N63/100),"0")</f>
        <v>0</v>
      </c>
      <c r="P63" s="122" t="str">
        <f>IFERROR((L63+O63),"0")</f>
        <v>0</v>
      </c>
      <c r="Q63" s="124"/>
      <c r="R63" s="122" t="s">
        <v>103</v>
      </c>
      <c r="S63" s="120"/>
      <c r="T63" s="120"/>
      <c r="U63" s="117"/>
      <c r="V63" s="10"/>
      <c r="W63" s="10"/>
      <c r="X63" s="10"/>
    </row>
    <row r="64" spans="1:24" ht="11.25" outlineLevel="5" x14ac:dyDescent="0.2">
      <c r="A64" s="125"/>
      <c r="B64" s="126"/>
      <c r="C64" s="127" t="s">
        <v>46</v>
      </c>
      <c r="D64" s="128"/>
      <c r="E64" s="129"/>
      <c r="F64" s="129" t="s">
        <v>51</v>
      </c>
      <c r="G64" s="130" t="s">
        <v>192</v>
      </c>
      <c r="H64" s="131"/>
      <c r="I64" s="132"/>
      <c r="J64" s="133">
        <v>0</v>
      </c>
      <c r="K64" s="134"/>
      <c r="L64" s="135"/>
      <c r="M64" s="130"/>
      <c r="N64" s="136"/>
      <c r="O64" s="136"/>
      <c r="P64" s="136"/>
      <c r="Q64" s="137"/>
      <c r="R64" s="138"/>
      <c r="S64" s="133"/>
      <c r="T64" s="133"/>
      <c r="U64" s="129"/>
      <c r="V64" s="28"/>
      <c r="W64" s="10"/>
      <c r="X64" s="10"/>
    </row>
    <row r="65" spans="1:24" ht="11.25" outlineLevel="5" x14ac:dyDescent="0.2">
      <c r="A65" s="125"/>
      <c r="B65" s="126"/>
      <c r="C65" s="127" t="s">
        <v>46</v>
      </c>
      <c r="D65" s="128"/>
      <c r="E65" s="129"/>
      <c r="F65" s="129"/>
      <c r="G65" s="130" t="s">
        <v>193</v>
      </c>
      <c r="H65" s="131"/>
      <c r="I65" s="132"/>
      <c r="J65" s="133">
        <v>2</v>
      </c>
      <c r="K65" s="134"/>
      <c r="L65" s="135"/>
      <c r="M65" s="130"/>
      <c r="N65" s="136"/>
      <c r="O65" s="136"/>
      <c r="P65" s="136"/>
      <c r="Q65" s="137"/>
      <c r="R65" s="138"/>
      <c r="S65" s="133"/>
      <c r="T65" s="133"/>
      <c r="U65" s="129"/>
      <c r="V65" s="28"/>
      <c r="W65" s="10"/>
      <c r="X65" s="10"/>
    </row>
    <row r="66" spans="1:24" ht="7.5" customHeight="1" outlineLevel="5" x14ac:dyDescent="0.15">
      <c r="B66" s="78"/>
      <c r="C66" s="80" t="s">
        <v>46</v>
      </c>
      <c r="D66" s="81"/>
      <c r="E66" s="82"/>
      <c r="F66" s="55"/>
      <c r="G66" s="84"/>
      <c r="H66" s="85"/>
      <c r="I66" s="88"/>
      <c r="J66" s="89"/>
      <c r="K66" s="91"/>
      <c r="L66" s="58"/>
      <c r="M66" s="29"/>
      <c r="N66" s="11"/>
      <c r="O66" s="11"/>
      <c r="P66" s="11"/>
      <c r="Q66" s="92"/>
      <c r="R66" s="27"/>
      <c r="S66" s="89"/>
      <c r="T66" s="89"/>
      <c r="U66" s="82"/>
      <c r="V66" s="10"/>
      <c r="W66" s="10"/>
      <c r="X66" s="10"/>
    </row>
    <row r="67" spans="1:24" ht="11.25" outlineLevel="4" x14ac:dyDescent="0.2">
      <c r="A67" s="5"/>
      <c r="B67" s="114" t="s">
        <v>194</v>
      </c>
      <c r="C67" s="115" t="s">
        <v>47</v>
      </c>
      <c r="D67" s="116">
        <v>26</v>
      </c>
      <c r="E67" s="117" t="s">
        <v>99</v>
      </c>
      <c r="F67" s="117" t="s">
        <v>195</v>
      </c>
      <c r="G67" s="118" t="s">
        <v>196</v>
      </c>
      <c r="H67" s="119" t="s">
        <v>158</v>
      </c>
      <c r="I67" s="120">
        <v>1</v>
      </c>
      <c r="J67" s="120">
        <v>1</v>
      </c>
      <c r="K67" s="123"/>
      <c r="L67" s="121" t="str">
        <f>IF(K67&lt;&gt;"",J67*K67,"")</f>
        <v/>
      </c>
      <c r="M67" s="118"/>
      <c r="N67" s="122">
        <v>21</v>
      </c>
      <c r="O67" s="122" t="str">
        <f>IFERROR(L67*(N67/100),"0")</f>
        <v>0</v>
      </c>
      <c r="P67" s="122" t="str">
        <f>IFERROR((L67+O67),"0")</f>
        <v>0</v>
      </c>
      <c r="Q67" s="124"/>
      <c r="R67" s="122" t="s">
        <v>103</v>
      </c>
      <c r="S67" s="120"/>
      <c r="T67" s="120"/>
      <c r="U67" s="117"/>
      <c r="V67" s="10"/>
      <c r="W67" s="10"/>
      <c r="X67" s="10"/>
    </row>
    <row r="68" spans="1:24" ht="11.25" outlineLevel="4" x14ac:dyDescent="0.2">
      <c r="A68" s="5"/>
      <c r="B68" s="114" t="s">
        <v>197</v>
      </c>
      <c r="C68" s="115" t="s">
        <v>47</v>
      </c>
      <c r="D68" s="116">
        <v>27</v>
      </c>
      <c r="E68" s="117" t="s">
        <v>99</v>
      </c>
      <c r="F68" s="117" t="s">
        <v>198</v>
      </c>
      <c r="G68" s="118" t="s">
        <v>199</v>
      </c>
      <c r="H68" s="119" t="s">
        <v>200</v>
      </c>
      <c r="I68" s="120">
        <v>5</v>
      </c>
      <c r="J68" s="120">
        <v>5</v>
      </c>
      <c r="K68" s="123"/>
      <c r="L68" s="121" t="str">
        <f>IF(K68&lt;&gt;"",J68*K68,"")</f>
        <v/>
      </c>
      <c r="M68" s="118"/>
      <c r="N68" s="122">
        <v>21</v>
      </c>
      <c r="O68" s="122" t="str">
        <f>IFERROR(L68*(N68/100),"0")</f>
        <v>0</v>
      </c>
      <c r="P68" s="122" t="str">
        <f>IFERROR((L68+O68),"0")</f>
        <v>0</v>
      </c>
      <c r="Q68" s="124"/>
      <c r="R68" s="122" t="s">
        <v>103</v>
      </c>
      <c r="S68" s="120"/>
      <c r="T68" s="120"/>
      <c r="U68" s="117"/>
      <c r="V68" s="10"/>
      <c r="W68" s="10"/>
      <c r="X68" s="10"/>
    </row>
    <row r="69" spans="1:24" ht="22.5" outlineLevel="4" x14ac:dyDescent="0.2">
      <c r="A69" s="5"/>
      <c r="B69" s="114" t="s">
        <v>201</v>
      </c>
      <c r="C69" s="115" t="s">
        <v>47</v>
      </c>
      <c r="D69" s="116">
        <v>29</v>
      </c>
      <c r="E69" s="117" t="s">
        <v>99</v>
      </c>
      <c r="F69" s="117" t="s">
        <v>202</v>
      </c>
      <c r="G69" s="118" t="s">
        <v>203</v>
      </c>
      <c r="H69" s="119" t="s">
        <v>158</v>
      </c>
      <c r="I69" s="120">
        <v>3</v>
      </c>
      <c r="J69" s="120">
        <v>3</v>
      </c>
      <c r="K69" s="123"/>
      <c r="L69" s="121" t="str">
        <f>IF(K69&lt;&gt;"",J69*K69,"")</f>
        <v/>
      </c>
      <c r="M69" s="118"/>
      <c r="N69" s="122">
        <v>21</v>
      </c>
      <c r="O69" s="122" t="str">
        <f>IFERROR(L69*(N69/100),"0")</f>
        <v>0</v>
      </c>
      <c r="P69" s="122" t="str">
        <f>IFERROR((L69+O69),"0")</f>
        <v>0</v>
      </c>
      <c r="Q69" s="124"/>
      <c r="R69" s="122"/>
      <c r="S69" s="120"/>
      <c r="T69" s="120"/>
      <c r="U69" s="117"/>
      <c r="V69" s="10"/>
      <c r="W69" s="10"/>
      <c r="X69" s="10"/>
    </row>
    <row r="70" spans="1:24" ht="11.25" outlineLevel="5" x14ac:dyDescent="0.2">
      <c r="A70" s="125"/>
      <c r="B70" s="126"/>
      <c r="C70" s="127" t="s">
        <v>46</v>
      </c>
      <c r="D70" s="128"/>
      <c r="E70" s="129"/>
      <c r="F70" s="129" t="s">
        <v>51</v>
      </c>
      <c r="G70" s="130" t="s">
        <v>204</v>
      </c>
      <c r="H70" s="131"/>
      <c r="I70" s="132"/>
      <c r="J70" s="133">
        <v>0</v>
      </c>
      <c r="K70" s="134"/>
      <c r="L70" s="135"/>
      <c r="M70" s="130"/>
      <c r="N70" s="136"/>
      <c r="O70" s="136"/>
      <c r="P70" s="136"/>
      <c r="Q70" s="137"/>
      <c r="R70" s="138"/>
      <c r="S70" s="133"/>
      <c r="T70" s="133"/>
      <c r="U70" s="129"/>
      <c r="V70" s="28"/>
      <c r="W70" s="10"/>
      <c r="X70" s="10"/>
    </row>
    <row r="71" spans="1:24" ht="11.25" outlineLevel="5" x14ac:dyDescent="0.2">
      <c r="A71" s="125"/>
      <c r="B71" s="126"/>
      <c r="C71" s="127" t="s">
        <v>46</v>
      </c>
      <c r="D71" s="128"/>
      <c r="E71" s="129"/>
      <c r="F71" s="129"/>
      <c r="G71" s="130" t="s">
        <v>176</v>
      </c>
      <c r="H71" s="131"/>
      <c r="I71" s="132"/>
      <c r="J71" s="133">
        <v>3</v>
      </c>
      <c r="K71" s="134"/>
      <c r="L71" s="135"/>
      <c r="M71" s="130"/>
      <c r="N71" s="136"/>
      <c r="O71" s="136"/>
      <c r="P71" s="136"/>
      <c r="Q71" s="137"/>
      <c r="R71" s="138"/>
      <c r="S71" s="133"/>
      <c r="T71" s="133"/>
      <c r="U71" s="129"/>
      <c r="V71" s="28"/>
      <c r="W71" s="10"/>
      <c r="X71" s="10"/>
    </row>
    <row r="72" spans="1:24" ht="7.5" customHeight="1" outlineLevel="5" x14ac:dyDescent="0.15">
      <c r="B72" s="78"/>
      <c r="C72" s="80" t="s">
        <v>46</v>
      </c>
      <c r="D72" s="81"/>
      <c r="E72" s="82"/>
      <c r="F72" s="55"/>
      <c r="G72" s="84"/>
      <c r="H72" s="85"/>
      <c r="I72" s="88"/>
      <c r="J72" s="89"/>
      <c r="K72" s="91"/>
      <c r="L72" s="58"/>
      <c r="M72" s="29"/>
      <c r="N72" s="11"/>
      <c r="O72" s="11"/>
      <c r="P72" s="11"/>
      <c r="Q72" s="92"/>
      <c r="R72" s="27"/>
      <c r="S72" s="89"/>
      <c r="T72" s="89"/>
      <c r="U72" s="82"/>
      <c r="V72" s="10"/>
      <c r="W72" s="10"/>
      <c r="X72" s="10"/>
    </row>
    <row r="73" spans="1:24" ht="11.25" outlineLevel="4" x14ac:dyDescent="0.2">
      <c r="A73" s="5"/>
      <c r="B73" s="114" t="s">
        <v>205</v>
      </c>
      <c r="C73" s="115" t="s">
        <v>47</v>
      </c>
      <c r="D73" s="116">
        <v>30</v>
      </c>
      <c r="E73" s="117" t="s">
        <v>99</v>
      </c>
      <c r="F73" s="117" t="s">
        <v>206</v>
      </c>
      <c r="G73" s="118" t="s">
        <v>207</v>
      </c>
      <c r="H73" s="119" t="s">
        <v>158</v>
      </c>
      <c r="I73" s="120">
        <v>1</v>
      </c>
      <c r="J73" s="120">
        <v>1</v>
      </c>
      <c r="K73" s="123"/>
      <c r="L73" s="121" t="str">
        <f>IF(K73&lt;&gt;"",J73*K73,"")</f>
        <v/>
      </c>
      <c r="M73" s="118"/>
      <c r="N73" s="122">
        <v>21</v>
      </c>
      <c r="O73" s="122" t="str">
        <f>IFERROR(L73*(N73/100),"0")</f>
        <v>0</v>
      </c>
      <c r="P73" s="122" t="str">
        <f>IFERROR((L73+O73),"0")</f>
        <v>0</v>
      </c>
      <c r="Q73" s="124"/>
      <c r="R73" s="122" t="s">
        <v>103</v>
      </c>
      <c r="S73" s="120"/>
      <c r="T73" s="120"/>
      <c r="U73" s="117"/>
      <c r="V73" s="10"/>
      <c r="W73" s="10"/>
      <c r="X73" s="10"/>
    </row>
    <row r="74" spans="1:24" ht="22.5" outlineLevel="4" x14ac:dyDescent="0.2">
      <c r="A74" s="5"/>
      <c r="B74" s="114" t="s">
        <v>208</v>
      </c>
      <c r="C74" s="115" t="s">
        <v>47</v>
      </c>
      <c r="D74" s="116">
        <v>31</v>
      </c>
      <c r="E74" s="117" t="s">
        <v>99</v>
      </c>
      <c r="F74" s="117" t="s">
        <v>209</v>
      </c>
      <c r="G74" s="118" t="s">
        <v>210</v>
      </c>
      <c r="H74" s="119" t="s">
        <v>211</v>
      </c>
      <c r="I74" s="120">
        <v>1</v>
      </c>
      <c r="J74" s="120">
        <v>1</v>
      </c>
      <c r="K74" s="123"/>
      <c r="L74" s="121" t="str">
        <f>IF(K74&lt;&gt;"",J74*K74,"")</f>
        <v/>
      </c>
      <c r="M74" s="118"/>
      <c r="N74" s="122">
        <v>21</v>
      </c>
      <c r="O74" s="122" t="str">
        <f>IFERROR(L74*(N74/100),"0")</f>
        <v>0</v>
      </c>
      <c r="P74" s="122" t="str">
        <f>IFERROR((L74+O74),"0")</f>
        <v>0</v>
      </c>
      <c r="Q74" s="124"/>
      <c r="R74" s="122" t="s">
        <v>103</v>
      </c>
      <c r="S74" s="120"/>
      <c r="T74" s="120"/>
      <c r="U74" s="117"/>
      <c r="V74" s="10"/>
      <c r="W74" s="10"/>
      <c r="X74" s="10"/>
    </row>
    <row r="75" spans="1:24" ht="11.25" outlineLevel="5" x14ac:dyDescent="0.2">
      <c r="A75" s="125"/>
      <c r="B75" s="126"/>
      <c r="C75" s="127" t="s">
        <v>46</v>
      </c>
      <c r="D75" s="128"/>
      <c r="E75" s="129"/>
      <c r="F75" s="129" t="s">
        <v>51</v>
      </c>
      <c r="G75" s="130" t="s">
        <v>212</v>
      </c>
      <c r="H75" s="131"/>
      <c r="I75" s="132"/>
      <c r="J75" s="133">
        <v>0</v>
      </c>
      <c r="K75" s="134"/>
      <c r="L75" s="135"/>
      <c r="M75" s="130"/>
      <c r="N75" s="136"/>
      <c r="O75" s="136"/>
      <c r="P75" s="136"/>
      <c r="Q75" s="137"/>
      <c r="R75" s="138"/>
      <c r="S75" s="133"/>
      <c r="T75" s="133"/>
      <c r="U75" s="129"/>
      <c r="V75" s="28"/>
      <c r="W75" s="10"/>
      <c r="X75" s="10"/>
    </row>
    <row r="76" spans="1:24" ht="11.25" outlineLevel="5" x14ac:dyDescent="0.2">
      <c r="A76" s="125"/>
      <c r="B76" s="126"/>
      <c r="C76" s="127" t="s">
        <v>46</v>
      </c>
      <c r="D76" s="128"/>
      <c r="E76" s="129"/>
      <c r="F76" s="129"/>
      <c r="G76" s="130" t="s">
        <v>171</v>
      </c>
      <c r="H76" s="131"/>
      <c r="I76" s="132"/>
      <c r="J76" s="133">
        <v>1</v>
      </c>
      <c r="K76" s="134"/>
      <c r="L76" s="135"/>
      <c r="M76" s="130"/>
      <c r="N76" s="136"/>
      <c r="O76" s="136"/>
      <c r="P76" s="136"/>
      <c r="Q76" s="137"/>
      <c r="R76" s="138"/>
      <c r="S76" s="133"/>
      <c r="T76" s="133"/>
      <c r="U76" s="129"/>
      <c r="V76" s="28"/>
      <c r="W76" s="10"/>
      <c r="X76" s="10"/>
    </row>
    <row r="77" spans="1:24" ht="7.5" customHeight="1" outlineLevel="5" x14ac:dyDescent="0.15">
      <c r="B77" s="78"/>
      <c r="C77" s="80" t="s">
        <v>46</v>
      </c>
      <c r="D77" s="81"/>
      <c r="E77" s="82"/>
      <c r="F77" s="55"/>
      <c r="G77" s="84"/>
      <c r="H77" s="85"/>
      <c r="I77" s="88"/>
      <c r="J77" s="89"/>
      <c r="K77" s="91"/>
      <c r="L77" s="58"/>
      <c r="M77" s="29"/>
      <c r="N77" s="11"/>
      <c r="O77" s="11"/>
      <c r="P77" s="11"/>
      <c r="Q77" s="92"/>
      <c r="R77" s="27"/>
      <c r="S77" s="89"/>
      <c r="T77" s="89"/>
      <c r="U77" s="82"/>
      <c r="V77" s="10"/>
      <c r="W77" s="10"/>
      <c r="X77" s="10"/>
    </row>
    <row r="78" spans="1:24" ht="11.25" outlineLevel="4" x14ac:dyDescent="0.2">
      <c r="A78" s="5"/>
      <c r="B78" s="114" t="s">
        <v>213</v>
      </c>
      <c r="C78" s="115" t="s">
        <v>47</v>
      </c>
      <c r="D78" s="116">
        <v>32</v>
      </c>
      <c r="E78" s="117" t="s">
        <v>214</v>
      </c>
      <c r="F78" s="117" t="s">
        <v>215</v>
      </c>
      <c r="G78" s="118" t="s">
        <v>216</v>
      </c>
      <c r="H78" s="119" t="s">
        <v>200</v>
      </c>
      <c r="I78" s="120">
        <v>3</v>
      </c>
      <c r="J78" s="120">
        <v>3</v>
      </c>
      <c r="K78" s="123"/>
      <c r="L78" s="121" t="str">
        <f>IF(K78&lt;&gt;"",J78*K78,"")</f>
        <v/>
      </c>
      <c r="M78" s="118"/>
      <c r="N78" s="122">
        <v>21</v>
      </c>
      <c r="O78" s="122" t="str">
        <f>IFERROR(L78*(N78/100),"0")</f>
        <v>0</v>
      </c>
      <c r="P78" s="122" t="str">
        <f>IFERROR((L78+O78),"0")</f>
        <v>0</v>
      </c>
      <c r="Q78" s="124"/>
      <c r="R78" s="122" t="s">
        <v>103</v>
      </c>
      <c r="S78" s="120"/>
      <c r="T78" s="120"/>
      <c r="U78" s="117"/>
      <c r="V78" s="10"/>
      <c r="W78" s="10"/>
      <c r="X78" s="10"/>
    </row>
    <row r="79" spans="1:24" ht="11.25" outlineLevel="5" x14ac:dyDescent="0.2">
      <c r="A79" s="125"/>
      <c r="B79" s="126"/>
      <c r="C79" s="127" t="s">
        <v>46</v>
      </c>
      <c r="D79" s="128"/>
      <c r="E79" s="129"/>
      <c r="F79" s="129" t="s">
        <v>51</v>
      </c>
      <c r="G79" s="130" t="s">
        <v>217</v>
      </c>
      <c r="H79" s="131"/>
      <c r="I79" s="132"/>
      <c r="J79" s="133">
        <v>0</v>
      </c>
      <c r="K79" s="134"/>
      <c r="L79" s="135"/>
      <c r="M79" s="130"/>
      <c r="N79" s="136"/>
      <c r="O79" s="136"/>
      <c r="P79" s="136"/>
      <c r="Q79" s="137"/>
      <c r="R79" s="138"/>
      <c r="S79" s="133"/>
      <c r="T79" s="133"/>
      <c r="U79" s="129"/>
      <c r="V79" s="28"/>
      <c r="W79" s="10"/>
      <c r="X79" s="10"/>
    </row>
    <row r="80" spans="1:24" ht="11.25" outlineLevel="5" x14ac:dyDescent="0.2">
      <c r="A80" s="125"/>
      <c r="B80" s="126"/>
      <c r="C80" s="127" t="s">
        <v>46</v>
      </c>
      <c r="D80" s="128"/>
      <c r="E80" s="129"/>
      <c r="F80" s="129"/>
      <c r="G80" s="130" t="s">
        <v>176</v>
      </c>
      <c r="H80" s="131"/>
      <c r="I80" s="132"/>
      <c r="J80" s="133">
        <v>3</v>
      </c>
      <c r="K80" s="134"/>
      <c r="L80" s="135"/>
      <c r="M80" s="130"/>
      <c r="N80" s="136"/>
      <c r="O80" s="136"/>
      <c r="P80" s="136"/>
      <c r="Q80" s="137"/>
      <c r="R80" s="138"/>
      <c r="S80" s="133"/>
      <c r="T80" s="133"/>
      <c r="U80" s="129"/>
      <c r="V80" s="28"/>
      <c r="W80" s="10"/>
      <c r="X80" s="10"/>
    </row>
    <row r="81" spans="1:24" ht="7.5" customHeight="1" outlineLevel="5" x14ac:dyDescent="0.15">
      <c r="B81" s="78"/>
      <c r="C81" s="80" t="s">
        <v>46</v>
      </c>
      <c r="D81" s="81"/>
      <c r="E81" s="82"/>
      <c r="F81" s="55"/>
      <c r="G81" s="84"/>
      <c r="H81" s="85"/>
      <c r="I81" s="88"/>
      <c r="J81" s="89"/>
      <c r="K81" s="91"/>
      <c r="L81" s="58"/>
      <c r="M81" s="29"/>
      <c r="N81" s="11"/>
      <c r="O81" s="11"/>
      <c r="P81" s="11"/>
      <c r="Q81" s="92"/>
      <c r="R81" s="27"/>
      <c r="S81" s="89"/>
      <c r="T81" s="89"/>
      <c r="U81" s="82"/>
      <c r="V81" s="10"/>
      <c r="W81" s="10"/>
      <c r="X81" s="10"/>
    </row>
    <row r="82" spans="1:24" ht="11.25" outlineLevel="4" x14ac:dyDescent="0.2">
      <c r="A82" s="5"/>
      <c r="B82" s="114" t="s">
        <v>218</v>
      </c>
      <c r="C82" s="115" t="s">
        <v>47</v>
      </c>
      <c r="D82" s="116">
        <v>33</v>
      </c>
      <c r="E82" s="117" t="s">
        <v>219</v>
      </c>
      <c r="F82" s="117" t="s">
        <v>220</v>
      </c>
      <c r="G82" s="118" t="s">
        <v>221</v>
      </c>
      <c r="H82" s="119" t="s">
        <v>222</v>
      </c>
      <c r="I82" s="120">
        <v>0.96599999999999997</v>
      </c>
      <c r="J82" s="120">
        <v>0.96599999999999997</v>
      </c>
      <c r="K82" s="123"/>
      <c r="L82" s="121" t="str">
        <f>IF(K82&lt;&gt;"",J82*K82,"")</f>
        <v/>
      </c>
      <c r="M82" s="118"/>
      <c r="N82" s="122">
        <v>21</v>
      </c>
      <c r="O82" s="122" t="str">
        <f>IFERROR(L82*(N82/100),"0")</f>
        <v>0</v>
      </c>
      <c r="P82" s="122" t="str">
        <f>IFERROR((L82+O82),"0")</f>
        <v>0</v>
      </c>
      <c r="Q82" s="124"/>
      <c r="R82" s="122"/>
      <c r="S82" s="120"/>
      <c r="T82" s="120"/>
      <c r="U82" s="117"/>
      <c r="V82" s="10"/>
      <c r="W82" s="10"/>
      <c r="X82" s="10"/>
    </row>
    <row r="83" spans="1:24" ht="11.25" outlineLevel="5" x14ac:dyDescent="0.2">
      <c r="A83" s="125"/>
      <c r="B83" s="126"/>
      <c r="C83" s="127" t="s">
        <v>46</v>
      </c>
      <c r="D83" s="128"/>
      <c r="E83" s="129"/>
      <c r="F83" s="129" t="s">
        <v>51</v>
      </c>
      <c r="G83" s="130" t="s">
        <v>223</v>
      </c>
      <c r="H83" s="131"/>
      <c r="I83" s="132"/>
      <c r="J83" s="133">
        <v>0</v>
      </c>
      <c r="K83" s="134"/>
      <c r="L83" s="135"/>
      <c r="M83" s="130"/>
      <c r="N83" s="136"/>
      <c r="O83" s="136"/>
      <c r="P83" s="136"/>
      <c r="Q83" s="137"/>
      <c r="R83" s="138"/>
      <c r="S83" s="133"/>
      <c r="T83" s="133"/>
      <c r="U83" s="129"/>
      <c r="V83" s="28"/>
      <c r="W83" s="10"/>
      <c r="X83" s="10"/>
    </row>
    <row r="84" spans="1:24" ht="11.25" outlineLevel="5" x14ac:dyDescent="0.2">
      <c r="A84" s="125"/>
      <c r="B84" s="126"/>
      <c r="C84" s="127" t="s">
        <v>46</v>
      </c>
      <c r="D84" s="128"/>
      <c r="E84" s="129"/>
      <c r="F84" s="129"/>
      <c r="G84" s="130" t="s">
        <v>224</v>
      </c>
      <c r="H84" s="131"/>
      <c r="I84" s="132"/>
      <c r="J84" s="133">
        <v>0.96599999999999997</v>
      </c>
      <c r="K84" s="134"/>
      <c r="L84" s="135"/>
      <c r="M84" s="130"/>
      <c r="N84" s="136"/>
      <c r="O84" s="136"/>
      <c r="P84" s="136"/>
      <c r="Q84" s="137"/>
      <c r="R84" s="138"/>
      <c r="S84" s="133"/>
      <c r="T84" s="133"/>
      <c r="U84" s="129"/>
      <c r="V84" s="28"/>
      <c r="W84" s="10"/>
      <c r="X84" s="10"/>
    </row>
    <row r="85" spans="1:24" ht="7.5" customHeight="1" outlineLevel="5" x14ac:dyDescent="0.15">
      <c r="B85" s="78"/>
      <c r="C85" s="80" t="s">
        <v>46</v>
      </c>
      <c r="D85" s="81"/>
      <c r="E85" s="82"/>
      <c r="F85" s="55"/>
      <c r="G85" s="84"/>
      <c r="H85" s="85"/>
      <c r="I85" s="88"/>
      <c r="J85" s="89"/>
      <c r="K85" s="91"/>
      <c r="L85" s="58"/>
      <c r="M85" s="29"/>
      <c r="N85" s="11"/>
      <c r="O85" s="11"/>
      <c r="P85" s="11"/>
      <c r="Q85" s="92"/>
      <c r="R85" s="27"/>
      <c r="S85" s="89"/>
      <c r="T85" s="89"/>
      <c r="U85" s="82"/>
      <c r="V85" s="10"/>
      <c r="W85" s="10"/>
      <c r="X85" s="10"/>
    </row>
    <row r="86" spans="1:24" ht="11.25" outlineLevel="4" x14ac:dyDescent="0.2">
      <c r="A86" s="5"/>
      <c r="B86" s="114" t="s">
        <v>225</v>
      </c>
      <c r="C86" s="115" t="s">
        <v>47</v>
      </c>
      <c r="D86" s="116">
        <v>34</v>
      </c>
      <c r="E86" s="117" t="s">
        <v>214</v>
      </c>
      <c r="F86" s="117" t="s">
        <v>226</v>
      </c>
      <c r="G86" s="118" t="s">
        <v>227</v>
      </c>
      <c r="H86" s="119" t="s">
        <v>200</v>
      </c>
      <c r="I86" s="120">
        <v>2</v>
      </c>
      <c r="J86" s="120">
        <v>2</v>
      </c>
      <c r="K86" s="123"/>
      <c r="L86" s="121" t="str">
        <f t="shared" ref="L86:L104" si="0">IF(K86&lt;&gt;"",J86*K86,"")</f>
        <v/>
      </c>
      <c r="M86" s="118"/>
      <c r="N86" s="122">
        <v>21</v>
      </c>
      <c r="O86" s="122" t="str">
        <f t="shared" ref="O86:O104" si="1">IFERROR(L86*(N86/100),"0")</f>
        <v>0</v>
      </c>
      <c r="P86" s="122" t="str">
        <f t="shared" ref="P86:P104" si="2">IFERROR((L86+O86),"0")</f>
        <v>0</v>
      </c>
      <c r="Q86" s="124"/>
      <c r="R86" s="122" t="s">
        <v>103</v>
      </c>
      <c r="S86" s="120"/>
      <c r="T86" s="120"/>
      <c r="U86" s="117"/>
      <c r="V86" s="10"/>
      <c r="W86" s="10"/>
      <c r="X86" s="10"/>
    </row>
    <row r="87" spans="1:24" ht="11.25" outlineLevel="4" x14ac:dyDescent="0.2">
      <c r="A87" s="5"/>
      <c r="B87" s="114" t="s">
        <v>228</v>
      </c>
      <c r="C87" s="115" t="s">
        <v>47</v>
      </c>
      <c r="D87" s="116">
        <v>35</v>
      </c>
      <c r="E87" s="117" t="s">
        <v>214</v>
      </c>
      <c r="F87" s="117" t="s">
        <v>229</v>
      </c>
      <c r="G87" s="118" t="s">
        <v>230</v>
      </c>
      <c r="H87" s="119" t="s">
        <v>200</v>
      </c>
      <c r="I87" s="120">
        <v>6</v>
      </c>
      <c r="J87" s="120">
        <v>6</v>
      </c>
      <c r="K87" s="123"/>
      <c r="L87" s="121" t="str">
        <f t="shared" si="0"/>
        <v/>
      </c>
      <c r="M87" s="118"/>
      <c r="N87" s="122">
        <v>21</v>
      </c>
      <c r="O87" s="122" t="str">
        <f t="shared" si="1"/>
        <v>0</v>
      </c>
      <c r="P87" s="122" t="str">
        <f t="shared" si="2"/>
        <v>0</v>
      </c>
      <c r="Q87" s="124"/>
      <c r="R87" s="122" t="s">
        <v>103</v>
      </c>
      <c r="S87" s="120"/>
      <c r="T87" s="120"/>
      <c r="U87" s="117"/>
      <c r="V87" s="10"/>
      <c r="W87" s="10"/>
      <c r="X87" s="10"/>
    </row>
    <row r="88" spans="1:24" ht="11.25" outlineLevel="4" x14ac:dyDescent="0.2">
      <c r="A88" s="5"/>
      <c r="B88" s="114" t="s">
        <v>231</v>
      </c>
      <c r="C88" s="115" t="s">
        <v>47</v>
      </c>
      <c r="D88" s="116">
        <v>36</v>
      </c>
      <c r="E88" s="117" t="s">
        <v>214</v>
      </c>
      <c r="F88" s="117" t="s">
        <v>232</v>
      </c>
      <c r="G88" s="118" t="s">
        <v>233</v>
      </c>
      <c r="H88" s="119" t="s">
        <v>200</v>
      </c>
      <c r="I88" s="120">
        <v>12</v>
      </c>
      <c r="J88" s="120">
        <v>12</v>
      </c>
      <c r="K88" s="123"/>
      <c r="L88" s="121" t="str">
        <f t="shared" si="0"/>
        <v/>
      </c>
      <c r="M88" s="118"/>
      <c r="N88" s="122">
        <v>21</v>
      </c>
      <c r="O88" s="122" t="str">
        <f t="shared" si="1"/>
        <v>0</v>
      </c>
      <c r="P88" s="122" t="str">
        <f t="shared" si="2"/>
        <v>0</v>
      </c>
      <c r="Q88" s="124"/>
      <c r="R88" s="122" t="s">
        <v>103</v>
      </c>
      <c r="S88" s="120"/>
      <c r="T88" s="120"/>
      <c r="U88" s="117"/>
      <c r="V88" s="10"/>
      <c r="W88" s="10"/>
      <c r="X88" s="10"/>
    </row>
    <row r="89" spans="1:24" ht="11.25" outlineLevel="4" x14ac:dyDescent="0.2">
      <c r="A89" s="5"/>
      <c r="B89" s="114" t="s">
        <v>234</v>
      </c>
      <c r="C89" s="115" t="s">
        <v>47</v>
      </c>
      <c r="D89" s="116">
        <v>37</v>
      </c>
      <c r="E89" s="117" t="s">
        <v>214</v>
      </c>
      <c r="F89" s="117" t="s">
        <v>235</v>
      </c>
      <c r="G89" s="118" t="s">
        <v>236</v>
      </c>
      <c r="H89" s="119" t="s">
        <v>200</v>
      </c>
      <c r="I89" s="120">
        <v>36</v>
      </c>
      <c r="J89" s="120">
        <v>36</v>
      </c>
      <c r="K89" s="123"/>
      <c r="L89" s="121" t="str">
        <f t="shared" si="0"/>
        <v/>
      </c>
      <c r="M89" s="118"/>
      <c r="N89" s="122">
        <v>21</v>
      </c>
      <c r="O89" s="122" t="str">
        <f t="shared" si="1"/>
        <v>0</v>
      </c>
      <c r="P89" s="122" t="str">
        <f t="shared" si="2"/>
        <v>0</v>
      </c>
      <c r="Q89" s="124"/>
      <c r="R89" s="122" t="s">
        <v>103</v>
      </c>
      <c r="S89" s="120"/>
      <c r="T89" s="120"/>
      <c r="U89" s="117"/>
      <c r="V89" s="10"/>
      <c r="W89" s="10"/>
      <c r="X89" s="10"/>
    </row>
    <row r="90" spans="1:24" ht="11.25" outlineLevel="4" x14ac:dyDescent="0.2">
      <c r="A90" s="5"/>
      <c r="B90" s="114" t="s">
        <v>237</v>
      </c>
      <c r="C90" s="115" t="s">
        <v>47</v>
      </c>
      <c r="D90" s="116">
        <v>38</v>
      </c>
      <c r="E90" s="117" t="s">
        <v>214</v>
      </c>
      <c r="F90" s="117" t="s">
        <v>238</v>
      </c>
      <c r="G90" s="118" t="s">
        <v>239</v>
      </c>
      <c r="H90" s="119" t="s">
        <v>200</v>
      </c>
      <c r="I90" s="120">
        <v>6</v>
      </c>
      <c r="J90" s="120">
        <v>6</v>
      </c>
      <c r="K90" s="123"/>
      <c r="L90" s="121" t="str">
        <f t="shared" si="0"/>
        <v/>
      </c>
      <c r="M90" s="118"/>
      <c r="N90" s="122">
        <v>21</v>
      </c>
      <c r="O90" s="122" t="str">
        <f t="shared" si="1"/>
        <v>0</v>
      </c>
      <c r="P90" s="122" t="str">
        <f t="shared" si="2"/>
        <v>0</v>
      </c>
      <c r="Q90" s="124"/>
      <c r="R90" s="122" t="s">
        <v>103</v>
      </c>
      <c r="S90" s="120"/>
      <c r="T90" s="120"/>
      <c r="U90" s="117"/>
      <c r="V90" s="10"/>
      <c r="W90" s="10"/>
      <c r="X90" s="10"/>
    </row>
    <row r="91" spans="1:24" ht="11.25" outlineLevel="4" x14ac:dyDescent="0.2">
      <c r="A91" s="5"/>
      <c r="B91" s="114" t="s">
        <v>240</v>
      </c>
      <c r="C91" s="115" t="s">
        <v>47</v>
      </c>
      <c r="D91" s="116">
        <v>39</v>
      </c>
      <c r="E91" s="117" t="s">
        <v>214</v>
      </c>
      <c r="F91" s="117" t="s">
        <v>241</v>
      </c>
      <c r="G91" s="118" t="s">
        <v>242</v>
      </c>
      <c r="H91" s="119" t="s">
        <v>200</v>
      </c>
      <c r="I91" s="120">
        <v>6</v>
      </c>
      <c r="J91" s="120">
        <v>6</v>
      </c>
      <c r="K91" s="123"/>
      <c r="L91" s="121" t="str">
        <f t="shared" si="0"/>
        <v/>
      </c>
      <c r="M91" s="118"/>
      <c r="N91" s="122">
        <v>21</v>
      </c>
      <c r="O91" s="122" t="str">
        <f t="shared" si="1"/>
        <v>0</v>
      </c>
      <c r="P91" s="122" t="str">
        <f t="shared" si="2"/>
        <v>0</v>
      </c>
      <c r="Q91" s="124"/>
      <c r="R91" s="122" t="s">
        <v>103</v>
      </c>
      <c r="S91" s="120"/>
      <c r="T91" s="120"/>
      <c r="U91" s="117"/>
      <c r="V91" s="10"/>
      <c r="W91" s="10"/>
      <c r="X91" s="10"/>
    </row>
    <row r="92" spans="1:24" ht="11.25" outlineLevel="4" x14ac:dyDescent="0.2">
      <c r="A92" s="5"/>
      <c r="B92" s="114" t="s">
        <v>243</v>
      </c>
      <c r="C92" s="115" t="s">
        <v>47</v>
      </c>
      <c r="D92" s="116">
        <v>40</v>
      </c>
      <c r="E92" s="117" t="s">
        <v>214</v>
      </c>
      <c r="F92" s="117" t="s">
        <v>244</v>
      </c>
      <c r="G92" s="118" t="s">
        <v>245</v>
      </c>
      <c r="H92" s="119" t="s">
        <v>200</v>
      </c>
      <c r="I92" s="120">
        <v>6</v>
      </c>
      <c r="J92" s="120">
        <v>6</v>
      </c>
      <c r="K92" s="123"/>
      <c r="L92" s="121" t="str">
        <f t="shared" si="0"/>
        <v/>
      </c>
      <c r="M92" s="118"/>
      <c r="N92" s="122">
        <v>21</v>
      </c>
      <c r="O92" s="122" t="str">
        <f t="shared" si="1"/>
        <v>0</v>
      </c>
      <c r="P92" s="122" t="str">
        <f t="shared" si="2"/>
        <v>0</v>
      </c>
      <c r="Q92" s="124"/>
      <c r="R92" s="122" t="s">
        <v>103</v>
      </c>
      <c r="S92" s="120"/>
      <c r="T92" s="120"/>
      <c r="U92" s="117"/>
      <c r="V92" s="10"/>
      <c r="W92" s="10"/>
      <c r="X92" s="10"/>
    </row>
    <row r="93" spans="1:24" ht="11.25" outlineLevel="4" x14ac:dyDescent="0.2">
      <c r="A93" s="5"/>
      <c r="B93" s="114" t="s">
        <v>246</v>
      </c>
      <c r="C93" s="115" t="s">
        <v>47</v>
      </c>
      <c r="D93" s="116">
        <v>41</v>
      </c>
      <c r="E93" s="117" t="s">
        <v>214</v>
      </c>
      <c r="F93" s="117" t="s">
        <v>247</v>
      </c>
      <c r="G93" s="118" t="s">
        <v>248</v>
      </c>
      <c r="H93" s="119" t="s">
        <v>200</v>
      </c>
      <c r="I93" s="120">
        <v>6</v>
      </c>
      <c r="J93" s="120">
        <v>6</v>
      </c>
      <c r="K93" s="123"/>
      <c r="L93" s="121" t="str">
        <f t="shared" si="0"/>
        <v/>
      </c>
      <c r="M93" s="118"/>
      <c r="N93" s="122">
        <v>21</v>
      </c>
      <c r="O93" s="122" t="str">
        <f t="shared" si="1"/>
        <v>0</v>
      </c>
      <c r="P93" s="122" t="str">
        <f t="shared" si="2"/>
        <v>0</v>
      </c>
      <c r="Q93" s="124"/>
      <c r="R93" s="122" t="s">
        <v>103</v>
      </c>
      <c r="S93" s="120"/>
      <c r="T93" s="120"/>
      <c r="U93" s="117"/>
      <c r="V93" s="10"/>
      <c r="W93" s="10"/>
      <c r="X93" s="10"/>
    </row>
    <row r="94" spans="1:24" ht="11.25" outlineLevel="4" x14ac:dyDescent="0.2">
      <c r="A94" s="5"/>
      <c r="B94" s="114" t="s">
        <v>249</v>
      </c>
      <c r="C94" s="115" t="s">
        <v>47</v>
      </c>
      <c r="D94" s="116">
        <v>42</v>
      </c>
      <c r="E94" s="117" t="s">
        <v>214</v>
      </c>
      <c r="F94" s="117" t="s">
        <v>250</v>
      </c>
      <c r="G94" s="118" t="s">
        <v>251</v>
      </c>
      <c r="H94" s="119" t="s">
        <v>200</v>
      </c>
      <c r="I94" s="120">
        <v>8</v>
      </c>
      <c r="J94" s="120">
        <v>8</v>
      </c>
      <c r="K94" s="123"/>
      <c r="L94" s="121" t="str">
        <f t="shared" si="0"/>
        <v/>
      </c>
      <c r="M94" s="118"/>
      <c r="N94" s="122">
        <v>21</v>
      </c>
      <c r="O94" s="122" t="str">
        <f t="shared" si="1"/>
        <v>0</v>
      </c>
      <c r="P94" s="122" t="str">
        <f t="shared" si="2"/>
        <v>0</v>
      </c>
      <c r="Q94" s="124"/>
      <c r="R94" s="122" t="s">
        <v>103</v>
      </c>
      <c r="S94" s="120"/>
      <c r="T94" s="120"/>
      <c r="U94" s="117"/>
      <c r="V94" s="10"/>
      <c r="W94" s="10"/>
      <c r="X94" s="10"/>
    </row>
    <row r="95" spans="1:24" ht="11.25" outlineLevel="4" x14ac:dyDescent="0.2">
      <c r="A95" s="5"/>
      <c r="B95" s="114" t="s">
        <v>252</v>
      </c>
      <c r="C95" s="115" t="s">
        <v>47</v>
      </c>
      <c r="D95" s="116">
        <v>43</v>
      </c>
      <c r="E95" s="117" t="s">
        <v>214</v>
      </c>
      <c r="F95" s="117" t="s">
        <v>253</v>
      </c>
      <c r="G95" s="118" t="s">
        <v>254</v>
      </c>
      <c r="H95" s="119" t="s">
        <v>200</v>
      </c>
      <c r="I95" s="120">
        <v>8</v>
      </c>
      <c r="J95" s="120">
        <v>8</v>
      </c>
      <c r="K95" s="123"/>
      <c r="L95" s="121" t="str">
        <f t="shared" si="0"/>
        <v/>
      </c>
      <c r="M95" s="118"/>
      <c r="N95" s="122">
        <v>21</v>
      </c>
      <c r="O95" s="122" t="str">
        <f t="shared" si="1"/>
        <v>0</v>
      </c>
      <c r="P95" s="122" t="str">
        <f t="shared" si="2"/>
        <v>0</v>
      </c>
      <c r="Q95" s="124"/>
      <c r="R95" s="122" t="s">
        <v>103</v>
      </c>
      <c r="S95" s="120"/>
      <c r="T95" s="120"/>
      <c r="U95" s="117"/>
      <c r="V95" s="10"/>
      <c r="W95" s="10"/>
      <c r="X95" s="10"/>
    </row>
    <row r="96" spans="1:24" ht="11.25" outlineLevel="4" x14ac:dyDescent="0.2">
      <c r="A96" s="5"/>
      <c r="B96" s="114" t="s">
        <v>255</v>
      </c>
      <c r="C96" s="115" t="s">
        <v>47</v>
      </c>
      <c r="D96" s="116">
        <v>44</v>
      </c>
      <c r="E96" s="117" t="s">
        <v>214</v>
      </c>
      <c r="F96" s="117" t="s">
        <v>256</v>
      </c>
      <c r="G96" s="118" t="s">
        <v>257</v>
      </c>
      <c r="H96" s="119" t="s">
        <v>200</v>
      </c>
      <c r="I96" s="120">
        <v>6</v>
      </c>
      <c r="J96" s="120">
        <v>6</v>
      </c>
      <c r="K96" s="123"/>
      <c r="L96" s="121" t="str">
        <f t="shared" si="0"/>
        <v/>
      </c>
      <c r="M96" s="118"/>
      <c r="N96" s="122">
        <v>21</v>
      </c>
      <c r="O96" s="122" t="str">
        <f t="shared" si="1"/>
        <v>0</v>
      </c>
      <c r="P96" s="122" t="str">
        <f t="shared" si="2"/>
        <v>0</v>
      </c>
      <c r="Q96" s="124"/>
      <c r="R96" s="122" t="s">
        <v>103</v>
      </c>
      <c r="S96" s="120"/>
      <c r="T96" s="120"/>
      <c r="U96" s="117"/>
      <c r="V96" s="10"/>
      <c r="W96" s="10"/>
      <c r="X96" s="10"/>
    </row>
    <row r="97" spans="1:24" ht="11.25" outlineLevel="4" x14ac:dyDescent="0.2">
      <c r="A97" s="5"/>
      <c r="B97" s="114" t="s">
        <v>258</v>
      </c>
      <c r="C97" s="115" t="s">
        <v>47</v>
      </c>
      <c r="D97" s="116">
        <v>45</v>
      </c>
      <c r="E97" s="117" t="s">
        <v>214</v>
      </c>
      <c r="F97" s="117" t="s">
        <v>259</v>
      </c>
      <c r="G97" s="118" t="s">
        <v>233</v>
      </c>
      <c r="H97" s="119" t="s">
        <v>200</v>
      </c>
      <c r="I97" s="120">
        <v>6</v>
      </c>
      <c r="J97" s="120">
        <v>6</v>
      </c>
      <c r="K97" s="123"/>
      <c r="L97" s="121" t="str">
        <f t="shared" si="0"/>
        <v/>
      </c>
      <c r="M97" s="118"/>
      <c r="N97" s="122">
        <v>21</v>
      </c>
      <c r="O97" s="122" t="str">
        <f t="shared" si="1"/>
        <v>0</v>
      </c>
      <c r="P97" s="122" t="str">
        <f t="shared" si="2"/>
        <v>0</v>
      </c>
      <c r="Q97" s="124"/>
      <c r="R97" s="122" t="s">
        <v>103</v>
      </c>
      <c r="S97" s="120"/>
      <c r="T97" s="120"/>
      <c r="U97" s="117"/>
      <c r="V97" s="10"/>
      <c r="W97" s="10"/>
      <c r="X97" s="10"/>
    </row>
    <row r="98" spans="1:24" ht="11.25" outlineLevel="4" x14ac:dyDescent="0.2">
      <c r="A98" s="5"/>
      <c r="B98" s="114" t="s">
        <v>260</v>
      </c>
      <c r="C98" s="115" t="s">
        <v>47</v>
      </c>
      <c r="D98" s="116">
        <v>46</v>
      </c>
      <c r="E98" s="117" t="s">
        <v>214</v>
      </c>
      <c r="F98" s="117" t="s">
        <v>261</v>
      </c>
      <c r="G98" s="118" t="s">
        <v>262</v>
      </c>
      <c r="H98" s="119" t="s">
        <v>200</v>
      </c>
      <c r="I98" s="120">
        <v>3</v>
      </c>
      <c r="J98" s="120">
        <v>3</v>
      </c>
      <c r="K98" s="123"/>
      <c r="L98" s="121" t="str">
        <f t="shared" si="0"/>
        <v/>
      </c>
      <c r="M98" s="118"/>
      <c r="N98" s="122">
        <v>21</v>
      </c>
      <c r="O98" s="122" t="str">
        <f t="shared" si="1"/>
        <v>0</v>
      </c>
      <c r="P98" s="122" t="str">
        <f t="shared" si="2"/>
        <v>0</v>
      </c>
      <c r="Q98" s="124"/>
      <c r="R98" s="122" t="s">
        <v>103</v>
      </c>
      <c r="S98" s="120"/>
      <c r="T98" s="120"/>
      <c r="U98" s="117"/>
      <c r="V98" s="10"/>
      <c r="W98" s="10"/>
      <c r="X98" s="10"/>
    </row>
    <row r="99" spans="1:24" ht="11.25" outlineLevel="4" x14ac:dyDescent="0.2">
      <c r="A99" s="5"/>
      <c r="B99" s="114" t="s">
        <v>263</v>
      </c>
      <c r="C99" s="115" t="s">
        <v>47</v>
      </c>
      <c r="D99" s="116">
        <v>47</v>
      </c>
      <c r="E99" s="117" t="s">
        <v>214</v>
      </c>
      <c r="F99" s="117" t="s">
        <v>264</v>
      </c>
      <c r="G99" s="118" t="s">
        <v>265</v>
      </c>
      <c r="H99" s="119" t="s">
        <v>200</v>
      </c>
      <c r="I99" s="120">
        <v>3</v>
      </c>
      <c r="J99" s="120">
        <v>3</v>
      </c>
      <c r="K99" s="123"/>
      <c r="L99" s="121" t="str">
        <f t="shared" si="0"/>
        <v/>
      </c>
      <c r="M99" s="118"/>
      <c r="N99" s="122">
        <v>21</v>
      </c>
      <c r="O99" s="122" t="str">
        <f t="shared" si="1"/>
        <v>0</v>
      </c>
      <c r="P99" s="122" t="str">
        <f t="shared" si="2"/>
        <v>0</v>
      </c>
      <c r="Q99" s="124"/>
      <c r="R99" s="122" t="s">
        <v>103</v>
      </c>
      <c r="S99" s="120"/>
      <c r="T99" s="120"/>
      <c r="U99" s="117"/>
      <c r="V99" s="10"/>
      <c r="W99" s="10"/>
      <c r="X99" s="10"/>
    </row>
    <row r="100" spans="1:24" ht="11.25" outlineLevel="4" x14ac:dyDescent="0.2">
      <c r="A100" s="5"/>
      <c r="B100" s="114" t="s">
        <v>266</v>
      </c>
      <c r="C100" s="115" t="s">
        <v>47</v>
      </c>
      <c r="D100" s="116">
        <v>48</v>
      </c>
      <c r="E100" s="117" t="s">
        <v>214</v>
      </c>
      <c r="F100" s="117" t="s">
        <v>267</v>
      </c>
      <c r="G100" s="118" t="s">
        <v>262</v>
      </c>
      <c r="H100" s="119" t="s">
        <v>200</v>
      </c>
      <c r="I100" s="120">
        <v>6</v>
      </c>
      <c r="J100" s="120">
        <v>6</v>
      </c>
      <c r="K100" s="123"/>
      <c r="L100" s="121" t="str">
        <f t="shared" si="0"/>
        <v/>
      </c>
      <c r="M100" s="118"/>
      <c r="N100" s="122">
        <v>21</v>
      </c>
      <c r="O100" s="122" t="str">
        <f t="shared" si="1"/>
        <v>0</v>
      </c>
      <c r="P100" s="122" t="str">
        <f t="shared" si="2"/>
        <v>0</v>
      </c>
      <c r="Q100" s="124"/>
      <c r="R100" s="122" t="s">
        <v>103</v>
      </c>
      <c r="S100" s="120"/>
      <c r="T100" s="120"/>
      <c r="U100" s="117"/>
      <c r="V100" s="10"/>
      <c r="W100" s="10"/>
      <c r="X100" s="10"/>
    </row>
    <row r="101" spans="1:24" ht="11.25" outlineLevel="4" x14ac:dyDescent="0.2">
      <c r="A101" s="5"/>
      <c r="B101" s="114" t="s">
        <v>268</v>
      </c>
      <c r="C101" s="115" t="s">
        <v>47</v>
      </c>
      <c r="D101" s="116">
        <v>49</v>
      </c>
      <c r="E101" s="117" t="s">
        <v>214</v>
      </c>
      <c r="F101" s="117" t="s">
        <v>269</v>
      </c>
      <c r="G101" s="118" t="s">
        <v>265</v>
      </c>
      <c r="H101" s="119" t="s">
        <v>200</v>
      </c>
      <c r="I101" s="120">
        <v>6</v>
      </c>
      <c r="J101" s="120">
        <v>6</v>
      </c>
      <c r="K101" s="123"/>
      <c r="L101" s="121" t="str">
        <f t="shared" si="0"/>
        <v/>
      </c>
      <c r="M101" s="118"/>
      <c r="N101" s="122">
        <v>21</v>
      </c>
      <c r="O101" s="122" t="str">
        <f t="shared" si="1"/>
        <v>0</v>
      </c>
      <c r="P101" s="122" t="str">
        <f t="shared" si="2"/>
        <v>0</v>
      </c>
      <c r="Q101" s="124"/>
      <c r="R101" s="122" t="s">
        <v>103</v>
      </c>
      <c r="S101" s="120"/>
      <c r="T101" s="120"/>
      <c r="U101" s="117"/>
      <c r="V101" s="10"/>
      <c r="W101" s="10"/>
      <c r="X101" s="10"/>
    </row>
    <row r="102" spans="1:24" ht="11.25" outlineLevel="4" x14ac:dyDescent="0.2">
      <c r="A102" s="5"/>
      <c r="B102" s="114" t="s">
        <v>270</v>
      </c>
      <c r="C102" s="115" t="s">
        <v>47</v>
      </c>
      <c r="D102" s="116">
        <v>50</v>
      </c>
      <c r="E102" s="117" t="s">
        <v>214</v>
      </c>
      <c r="F102" s="117" t="s">
        <v>271</v>
      </c>
      <c r="G102" s="118" t="s">
        <v>257</v>
      </c>
      <c r="H102" s="119" t="s">
        <v>200</v>
      </c>
      <c r="I102" s="120">
        <v>3</v>
      </c>
      <c r="J102" s="120">
        <v>3</v>
      </c>
      <c r="K102" s="123"/>
      <c r="L102" s="121" t="str">
        <f t="shared" si="0"/>
        <v/>
      </c>
      <c r="M102" s="118"/>
      <c r="N102" s="122">
        <v>21</v>
      </c>
      <c r="O102" s="122" t="str">
        <f t="shared" si="1"/>
        <v>0</v>
      </c>
      <c r="P102" s="122" t="str">
        <f t="shared" si="2"/>
        <v>0</v>
      </c>
      <c r="Q102" s="124"/>
      <c r="R102" s="122" t="s">
        <v>103</v>
      </c>
      <c r="S102" s="120"/>
      <c r="T102" s="120"/>
      <c r="U102" s="117"/>
      <c r="V102" s="10"/>
      <c r="W102" s="10"/>
      <c r="X102" s="10"/>
    </row>
    <row r="103" spans="1:24" ht="11.25" outlineLevel="4" x14ac:dyDescent="0.2">
      <c r="A103" s="5"/>
      <c r="B103" s="114" t="s">
        <v>272</v>
      </c>
      <c r="C103" s="115" t="s">
        <v>47</v>
      </c>
      <c r="D103" s="116">
        <v>51</v>
      </c>
      <c r="E103" s="117" t="s">
        <v>214</v>
      </c>
      <c r="F103" s="117" t="s">
        <v>273</v>
      </c>
      <c r="G103" s="118" t="s">
        <v>274</v>
      </c>
      <c r="H103" s="119" t="s">
        <v>200</v>
      </c>
      <c r="I103" s="120">
        <v>6</v>
      </c>
      <c r="J103" s="120">
        <v>6</v>
      </c>
      <c r="K103" s="123"/>
      <c r="L103" s="121" t="str">
        <f t="shared" si="0"/>
        <v/>
      </c>
      <c r="M103" s="118"/>
      <c r="N103" s="122">
        <v>21</v>
      </c>
      <c r="O103" s="122" t="str">
        <f t="shared" si="1"/>
        <v>0</v>
      </c>
      <c r="P103" s="122" t="str">
        <f t="shared" si="2"/>
        <v>0</v>
      </c>
      <c r="Q103" s="124"/>
      <c r="R103" s="122" t="s">
        <v>103</v>
      </c>
      <c r="S103" s="120"/>
      <c r="T103" s="120"/>
      <c r="U103" s="117"/>
      <c r="V103" s="10"/>
      <c r="W103" s="10"/>
      <c r="X103" s="10"/>
    </row>
    <row r="104" spans="1:24" ht="11.25" outlineLevel="4" x14ac:dyDescent="0.2">
      <c r="A104" s="5"/>
      <c r="B104" s="114" t="s">
        <v>275</v>
      </c>
      <c r="C104" s="115" t="s">
        <v>47</v>
      </c>
      <c r="D104" s="116">
        <v>52</v>
      </c>
      <c r="E104" s="117" t="s">
        <v>214</v>
      </c>
      <c r="F104" s="117" t="s">
        <v>276</v>
      </c>
      <c r="G104" s="118" t="s">
        <v>277</v>
      </c>
      <c r="H104" s="119" t="s">
        <v>200</v>
      </c>
      <c r="I104" s="120">
        <v>3</v>
      </c>
      <c r="J104" s="120">
        <v>3</v>
      </c>
      <c r="K104" s="123"/>
      <c r="L104" s="121" t="str">
        <f t="shared" si="0"/>
        <v/>
      </c>
      <c r="M104" s="118"/>
      <c r="N104" s="122">
        <v>21</v>
      </c>
      <c r="O104" s="122" t="str">
        <f t="shared" si="1"/>
        <v>0</v>
      </c>
      <c r="P104" s="122" t="str">
        <f t="shared" si="2"/>
        <v>0</v>
      </c>
      <c r="Q104" s="124"/>
      <c r="R104" s="122" t="s">
        <v>103</v>
      </c>
      <c r="S104" s="120"/>
      <c r="T104" s="120"/>
      <c r="U104" s="117"/>
      <c r="V104" s="10"/>
      <c r="W104" s="10"/>
      <c r="X104" s="10"/>
    </row>
    <row r="105" spans="1:24" outlineLevel="4" x14ac:dyDescent="0.15">
      <c r="B105" s="7"/>
      <c r="C105" s="7" t="s">
        <v>46</v>
      </c>
      <c r="D105" s="7"/>
      <c r="E105" s="7"/>
      <c r="F105" s="7"/>
      <c r="G105" s="7"/>
      <c r="H105" s="7"/>
      <c r="I105" s="7"/>
      <c r="J105" s="7"/>
      <c r="K105" s="10"/>
      <c r="L105" s="60"/>
      <c r="M105" s="7"/>
      <c r="N105" s="7"/>
      <c r="O105" s="7"/>
      <c r="P105" s="7"/>
      <c r="Q105" s="7"/>
      <c r="R105" s="7"/>
      <c r="S105" s="7"/>
      <c r="T105" s="7"/>
      <c r="U105" s="7"/>
    </row>
    <row r="106" spans="1:24" ht="11.25" outlineLevel="2" x14ac:dyDescent="0.2">
      <c r="A106" s="73" t="s">
        <v>80</v>
      </c>
      <c r="B106" s="106"/>
      <c r="C106" s="107">
        <v>3</v>
      </c>
      <c r="D106" s="107"/>
      <c r="E106" s="106" t="s">
        <v>96</v>
      </c>
      <c r="F106" s="106"/>
      <c r="G106" s="108" t="s">
        <v>81</v>
      </c>
      <c r="H106" s="106"/>
      <c r="I106" s="109"/>
      <c r="J106" s="109"/>
      <c r="K106" s="110"/>
      <c r="L106" s="75">
        <f>SUBTOTAL(9,L107:L398)</f>
        <v>0</v>
      </c>
      <c r="M106" s="111"/>
      <c r="N106" s="73"/>
      <c r="O106" s="112">
        <f>SUBTOTAL(9,O107:O398)</f>
        <v>0</v>
      </c>
      <c r="P106" s="112">
        <f>SUBTOTAL(9,P107:P398)</f>
        <v>0</v>
      </c>
      <c r="Q106" s="111"/>
      <c r="R106" s="73"/>
      <c r="S106" s="113"/>
      <c r="T106" s="113"/>
      <c r="U106" s="111"/>
      <c r="V106" s="7"/>
      <c r="W106" s="10"/>
      <c r="X106" s="10"/>
    </row>
    <row r="107" spans="1:24" ht="11.25" outlineLevel="3" x14ac:dyDescent="0.2">
      <c r="A107" s="73" t="s">
        <v>82</v>
      </c>
      <c r="B107" s="106"/>
      <c r="C107" s="107">
        <v>4</v>
      </c>
      <c r="D107" s="107"/>
      <c r="E107" s="106" t="s">
        <v>97</v>
      </c>
      <c r="F107" s="106"/>
      <c r="G107" s="108" t="s">
        <v>79</v>
      </c>
      <c r="H107" s="106"/>
      <c r="I107" s="109"/>
      <c r="J107" s="109"/>
      <c r="K107" s="110"/>
      <c r="L107" s="75">
        <f>SUBTOTAL(9,L108:L395)</f>
        <v>0</v>
      </c>
      <c r="M107" s="111"/>
      <c r="N107" s="73"/>
      <c r="O107" s="112">
        <f>SUBTOTAL(9,O108:O395)</f>
        <v>0</v>
      </c>
      <c r="P107" s="112">
        <f>SUBTOTAL(9,P108:P395)</f>
        <v>0</v>
      </c>
      <c r="Q107" s="111"/>
      <c r="R107" s="73"/>
      <c r="S107" s="113"/>
      <c r="T107" s="113"/>
      <c r="U107" s="111"/>
      <c r="V107" s="7"/>
      <c r="W107" s="10"/>
      <c r="X107" s="10"/>
    </row>
    <row r="108" spans="1:24" ht="11.25" outlineLevel="4" x14ac:dyDescent="0.2">
      <c r="A108" s="5"/>
      <c r="B108" s="114" t="s">
        <v>278</v>
      </c>
      <c r="C108" s="115" t="s">
        <v>47</v>
      </c>
      <c r="D108" s="116">
        <v>1</v>
      </c>
      <c r="E108" s="117" t="s">
        <v>99</v>
      </c>
      <c r="F108" s="117" t="s">
        <v>108</v>
      </c>
      <c r="G108" s="118" t="s">
        <v>109</v>
      </c>
      <c r="H108" s="119" t="s">
        <v>110</v>
      </c>
      <c r="I108" s="120">
        <v>5.68</v>
      </c>
      <c r="J108" s="120">
        <v>5.68</v>
      </c>
      <c r="K108" s="123"/>
      <c r="L108" s="121" t="str">
        <f>IF(K108&lt;&gt;"",J108*K108,"")</f>
        <v/>
      </c>
      <c r="M108" s="118"/>
      <c r="N108" s="122">
        <v>21</v>
      </c>
      <c r="O108" s="122" t="str">
        <f>IFERROR(L108*(N108/100),"0")</f>
        <v>0</v>
      </c>
      <c r="P108" s="122" t="str">
        <f>IFERROR((L108+O108),"0")</f>
        <v>0</v>
      </c>
      <c r="Q108" s="124"/>
      <c r="R108" s="122" t="s">
        <v>103</v>
      </c>
      <c r="S108" s="120"/>
      <c r="T108" s="120"/>
      <c r="U108" s="117"/>
      <c r="V108" s="10"/>
      <c r="W108" s="10"/>
      <c r="X108" s="10"/>
    </row>
    <row r="109" spans="1:24" ht="11.25" outlineLevel="5" x14ac:dyDescent="0.2">
      <c r="A109" s="125"/>
      <c r="B109" s="126"/>
      <c r="C109" s="127" t="s">
        <v>46</v>
      </c>
      <c r="D109" s="128"/>
      <c r="E109" s="129"/>
      <c r="F109" s="129" t="s">
        <v>51</v>
      </c>
      <c r="G109" s="130" t="s">
        <v>279</v>
      </c>
      <c r="H109" s="131"/>
      <c r="I109" s="132"/>
      <c r="J109" s="133">
        <v>5.68</v>
      </c>
      <c r="K109" s="134"/>
      <c r="L109" s="135"/>
      <c r="M109" s="130"/>
      <c r="N109" s="136"/>
      <c r="O109" s="136"/>
      <c r="P109" s="136"/>
      <c r="Q109" s="137"/>
      <c r="R109" s="138"/>
      <c r="S109" s="133"/>
      <c r="T109" s="133"/>
      <c r="U109" s="129"/>
      <c r="V109" s="28"/>
      <c r="W109" s="10"/>
      <c r="X109" s="10"/>
    </row>
    <row r="110" spans="1:24" ht="11.25" outlineLevel="5" x14ac:dyDescent="0.2">
      <c r="A110" s="125"/>
      <c r="B110" s="126"/>
      <c r="C110" s="127" t="s">
        <v>46</v>
      </c>
      <c r="D110" s="128"/>
      <c r="E110" s="129"/>
      <c r="F110" s="129"/>
      <c r="G110" s="130" t="s">
        <v>280</v>
      </c>
      <c r="H110" s="131"/>
      <c r="I110" s="132"/>
      <c r="J110" s="133">
        <v>0</v>
      </c>
      <c r="K110" s="134"/>
      <c r="L110" s="135"/>
      <c r="M110" s="130"/>
      <c r="N110" s="136"/>
      <c r="O110" s="136"/>
      <c r="P110" s="136"/>
      <c r="Q110" s="137"/>
      <c r="R110" s="138"/>
      <c r="S110" s="133"/>
      <c r="T110" s="133"/>
      <c r="U110" s="129"/>
      <c r="V110" s="28"/>
      <c r="W110" s="10"/>
      <c r="X110" s="10"/>
    </row>
    <row r="111" spans="1:24" ht="7.5" customHeight="1" outlineLevel="5" x14ac:dyDescent="0.15">
      <c r="B111" s="78"/>
      <c r="C111" s="80" t="s">
        <v>46</v>
      </c>
      <c r="D111" s="81"/>
      <c r="E111" s="82"/>
      <c r="F111" s="55"/>
      <c r="G111" s="84"/>
      <c r="H111" s="85"/>
      <c r="I111" s="88"/>
      <c r="J111" s="89"/>
      <c r="K111" s="91"/>
      <c r="L111" s="58"/>
      <c r="M111" s="29"/>
      <c r="N111" s="11"/>
      <c r="O111" s="11"/>
      <c r="P111" s="11"/>
      <c r="Q111" s="92"/>
      <c r="R111" s="27"/>
      <c r="S111" s="89"/>
      <c r="T111" s="89"/>
      <c r="U111" s="82"/>
      <c r="V111" s="10"/>
      <c r="W111" s="10"/>
      <c r="X111" s="10"/>
    </row>
    <row r="112" spans="1:24" ht="22.5" outlineLevel="4" x14ac:dyDescent="0.2">
      <c r="A112" s="5"/>
      <c r="B112" s="114" t="s">
        <v>281</v>
      </c>
      <c r="C112" s="115" t="s">
        <v>47</v>
      </c>
      <c r="D112" s="116">
        <v>1</v>
      </c>
      <c r="E112" s="117" t="s">
        <v>99</v>
      </c>
      <c r="F112" s="117" t="s">
        <v>282</v>
      </c>
      <c r="G112" s="118" t="s">
        <v>283</v>
      </c>
      <c r="H112" s="119" t="s">
        <v>284</v>
      </c>
      <c r="I112" s="120">
        <v>18</v>
      </c>
      <c r="J112" s="120">
        <v>18</v>
      </c>
      <c r="K112" s="123"/>
      <c r="L112" s="121" t="str">
        <f>IF(K112&lt;&gt;"",J112*K112,"")</f>
        <v/>
      </c>
      <c r="M112" s="118"/>
      <c r="N112" s="122">
        <v>21</v>
      </c>
      <c r="O112" s="122" t="str">
        <f>IFERROR(L112*(N112/100),"0")</f>
        <v>0</v>
      </c>
      <c r="P112" s="122" t="str">
        <f>IFERROR((L112+O112),"0")</f>
        <v>0</v>
      </c>
      <c r="Q112" s="124"/>
      <c r="R112" s="122"/>
      <c r="S112" s="120">
        <v>8.3500000000000005E-2</v>
      </c>
      <c r="T112" s="120"/>
      <c r="U112" s="117"/>
      <c r="V112" s="10"/>
      <c r="W112" s="10"/>
      <c r="X112" s="10"/>
    </row>
    <row r="113" spans="1:24" ht="22.5" outlineLevel="4" x14ac:dyDescent="0.2">
      <c r="A113" s="5"/>
      <c r="B113" s="114" t="s">
        <v>285</v>
      </c>
      <c r="C113" s="115" t="s">
        <v>47</v>
      </c>
      <c r="D113" s="116">
        <v>1</v>
      </c>
      <c r="E113" s="117" t="s">
        <v>99</v>
      </c>
      <c r="F113" s="117" t="s">
        <v>286</v>
      </c>
      <c r="G113" s="118" t="s">
        <v>287</v>
      </c>
      <c r="H113" s="119" t="s">
        <v>110</v>
      </c>
      <c r="I113" s="120">
        <v>19.02</v>
      </c>
      <c r="J113" s="120">
        <v>19.02</v>
      </c>
      <c r="K113" s="123"/>
      <c r="L113" s="121" t="str">
        <f>IF(K113&lt;&gt;"",J113*K113,"")</f>
        <v/>
      </c>
      <c r="M113" s="118"/>
      <c r="N113" s="122">
        <v>21</v>
      </c>
      <c r="O113" s="122" t="str">
        <f>IFERROR(L113*(N113/100),"0")</f>
        <v>0</v>
      </c>
      <c r="P113" s="122" t="str">
        <f>IFERROR((L113+O113),"0")</f>
        <v>0</v>
      </c>
      <c r="Q113" s="124"/>
      <c r="R113" s="122"/>
      <c r="S113" s="120"/>
      <c r="T113" s="120"/>
      <c r="U113" s="117"/>
      <c r="V113" s="10"/>
      <c r="W113" s="10"/>
      <c r="X113" s="10"/>
    </row>
    <row r="114" spans="1:24" ht="11.25" outlineLevel="4" x14ac:dyDescent="0.2">
      <c r="A114" s="5"/>
      <c r="B114" s="114" t="s">
        <v>288</v>
      </c>
      <c r="C114" s="115" t="s">
        <v>47</v>
      </c>
      <c r="D114" s="116">
        <v>1</v>
      </c>
      <c r="E114" s="117" t="s">
        <v>289</v>
      </c>
      <c r="F114" s="117" t="s">
        <v>290</v>
      </c>
      <c r="G114" s="118" t="s">
        <v>291</v>
      </c>
      <c r="H114" s="119" t="s">
        <v>292</v>
      </c>
      <c r="I114" s="120">
        <v>160.57499999999999</v>
      </c>
      <c r="J114" s="120">
        <v>160.57499999999999</v>
      </c>
      <c r="K114" s="123"/>
      <c r="L114" s="121" t="str">
        <f>IF(K114&lt;&gt;"",J114*K114,"")</f>
        <v/>
      </c>
      <c r="M114" s="118"/>
      <c r="N114" s="122">
        <v>21</v>
      </c>
      <c r="O114" s="122" t="str">
        <f>IFERROR(L114*(N114/100),"0")</f>
        <v>0</v>
      </c>
      <c r="P114" s="122" t="str">
        <f>IFERROR((L114+O114),"0")</f>
        <v>0</v>
      </c>
      <c r="Q114" s="124"/>
      <c r="R114" s="122"/>
      <c r="S114" s="120"/>
      <c r="T114" s="120">
        <v>2.2000000000000002</v>
      </c>
      <c r="U114" s="117"/>
      <c r="V114" s="10"/>
      <c r="W114" s="10"/>
      <c r="X114" s="10"/>
    </row>
    <row r="115" spans="1:24" ht="11.25" outlineLevel="4" x14ac:dyDescent="0.2">
      <c r="A115" s="5"/>
      <c r="B115" s="114" t="s">
        <v>293</v>
      </c>
      <c r="C115" s="115" t="s">
        <v>47</v>
      </c>
      <c r="D115" s="116">
        <v>1</v>
      </c>
      <c r="E115" s="117" t="s">
        <v>99</v>
      </c>
      <c r="F115" s="117" t="s">
        <v>294</v>
      </c>
      <c r="G115" s="118" t="s">
        <v>295</v>
      </c>
      <c r="H115" s="119" t="s">
        <v>110</v>
      </c>
      <c r="I115" s="120">
        <v>47.375999999999998</v>
      </c>
      <c r="J115" s="120">
        <v>47.375999999999998</v>
      </c>
      <c r="K115" s="123"/>
      <c r="L115" s="121" t="str">
        <f>IF(K115&lt;&gt;"",J115*K115,"")</f>
        <v/>
      </c>
      <c r="M115" s="118"/>
      <c r="N115" s="122">
        <v>21</v>
      </c>
      <c r="O115" s="122" t="str">
        <f>IFERROR(L115*(N115/100),"0")</f>
        <v>0</v>
      </c>
      <c r="P115" s="122" t="str">
        <f>IFERROR((L115+O115),"0")</f>
        <v>0</v>
      </c>
      <c r="Q115" s="124"/>
      <c r="R115" s="122" t="s">
        <v>103</v>
      </c>
      <c r="S115" s="120"/>
      <c r="T115" s="120"/>
      <c r="U115" s="117"/>
      <c r="V115" s="10"/>
      <c r="W115" s="10"/>
      <c r="X115" s="10"/>
    </row>
    <row r="116" spans="1:24" ht="11.25" outlineLevel="5" x14ac:dyDescent="0.2">
      <c r="A116" s="125"/>
      <c r="B116" s="126"/>
      <c r="C116" s="127" t="s">
        <v>46</v>
      </c>
      <c r="D116" s="128"/>
      <c r="E116" s="129"/>
      <c r="F116" s="129" t="s">
        <v>51</v>
      </c>
      <c r="G116" s="130" t="s">
        <v>296</v>
      </c>
      <c r="H116" s="131"/>
      <c r="I116" s="132"/>
      <c r="J116" s="133">
        <v>0</v>
      </c>
      <c r="K116" s="134"/>
      <c r="L116" s="135"/>
      <c r="M116" s="130"/>
      <c r="N116" s="136"/>
      <c r="O116" s="136"/>
      <c r="P116" s="136"/>
      <c r="Q116" s="137"/>
      <c r="R116" s="138"/>
      <c r="S116" s="133"/>
      <c r="T116" s="133"/>
      <c r="U116" s="129"/>
      <c r="V116" s="28"/>
      <c r="W116" s="10"/>
      <c r="X116" s="10"/>
    </row>
    <row r="117" spans="1:24" ht="11.25" outlineLevel="5" x14ac:dyDescent="0.2">
      <c r="A117" s="125"/>
      <c r="B117" s="126"/>
      <c r="C117" s="127" t="s">
        <v>46</v>
      </c>
      <c r="D117" s="128"/>
      <c r="E117" s="129"/>
      <c r="F117" s="129"/>
      <c r="G117" s="130" t="s">
        <v>297</v>
      </c>
      <c r="H117" s="131"/>
      <c r="I117" s="132"/>
      <c r="J117" s="133">
        <v>47.375999999999998</v>
      </c>
      <c r="K117" s="134"/>
      <c r="L117" s="135"/>
      <c r="M117" s="130"/>
      <c r="N117" s="136"/>
      <c r="O117" s="136"/>
      <c r="P117" s="136"/>
      <c r="Q117" s="137"/>
      <c r="R117" s="138"/>
      <c r="S117" s="133"/>
      <c r="T117" s="133"/>
      <c r="U117" s="129"/>
      <c r="V117" s="28"/>
      <c r="W117" s="10"/>
      <c r="X117" s="10"/>
    </row>
    <row r="118" spans="1:24" ht="7.5" customHeight="1" outlineLevel="5" x14ac:dyDescent="0.15">
      <c r="B118" s="78"/>
      <c r="C118" s="80" t="s">
        <v>46</v>
      </c>
      <c r="D118" s="81"/>
      <c r="E118" s="82"/>
      <c r="F118" s="55"/>
      <c r="G118" s="84"/>
      <c r="H118" s="85"/>
      <c r="I118" s="88"/>
      <c r="J118" s="89"/>
      <c r="K118" s="91"/>
      <c r="L118" s="58"/>
      <c r="M118" s="29"/>
      <c r="N118" s="11"/>
      <c r="O118" s="11"/>
      <c r="P118" s="11"/>
      <c r="Q118" s="92"/>
      <c r="R118" s="27"/>
      <c r="S118" s="89"/>
      <c r="T118" s="89"/>
      <c r="U118" s="82"/>
      <c r="V118" s="10"/>
      <c r="W118" s="10"/>
      <c r="X118" s="10"/>
    </row>
    <row r="119" spans="1:24" ht="11.25" outlineLevel="4" x14ac:dyDescent="0.2">
      <c r="A119" s="5"/>
      <c r="B119" s="114" t="s">
        <v>298</v>
      </c>
      <c r="C119" s="115" t="s">
        <v>47</v>
      </c>
      <c r="D119" s="116">
        <v>1</v>
      </c>
      <c r="E119" s="117" t="s">
        <v>99</v>
      </c>
      <c r="F119" s="117" t="s">
        <v>299</v>
      </c>
      <c r="G119" s="118" t="s">
        <v>300</v>
      </c>
      <c r="H119" s="119" t="s">
        <v>110</v>
      </c>
      <c r="I119" s="120">
        <v>4.33</v>
      </c>
      <c r="J119" s="120">
        <v>4.33</v>
      </c>
      <c r="K119" s="123"/>
      <c r="L119" s="121" t="str">
        <f>IF(K119&lt;&gt;"",J119*K119,"")</f>
        <v/>
      </c>
      <c r="M119" s="118"/>
      <c r="N119" s="122">
        <v>21</v>
      </c>
      <c r="O119" s="122" t="str">
        <f>IFERROR(L119*(N119/100),"0")</f>
        <v>0</v>
      </c>
      <c r="P119" s="122" t="str">
        <f>IFERROR((L119+O119),"0")</f>
        <v>0</v>
      </c>
      <c r="Q119" s="124"/>
      <c r="R119" s="122" t="s">
        <v>103</v>
      </c>
      <c r="S119" s="120"/>
      <c r="T119" s="120"/>
      <c r="U119" s="117"/>
      <c r="V119" s="10"/>
      <c r="W119" s="10"/>
      <c r="X119" s="10"/>
    </row>
    <row r="120" spans="1:24" ht="22.5" outlineLevel="4" x14ac:dyDescent="0.2">
      <c r="A120" s="5"/>
      <c r="B120" s="114" t="s">
        <v>301</v>
      </c>
      <c r="C120" s="115" t="s">
        <v>47</v>
      </c>
      <c r="D120" s="116">
        <v>2</v>
      </c>
      <c r="E120" s="117" t="s">
        <v>99</v>
      </c>
      <c r="F120" s="117" t="s">
        <v>302</v>
      </c>
      <c r="G120" s="118" t="s">
        <v>303</v>
      </c>
      <c r="H120" s="119" t="s">
        <v>158</v>
      </c>
      <c r="I120" s="120">
        <v>21</v>
      </c>
      <c r="J120" s="120">
        <v>21</v>
      </c>
      <c r="K120" s="123"/>
      <c r="L120" s="121" t="str">
        <f>IF(K120&lt;&gt;"",J120*K120,"")</f>
        <v/>
      </c>
      <c r="M120" s="118"/>
      <c r="N120" s="122">
        <v>21</v>
      </c>
      <c r="O120" s="122" t="str">
        <f>IFERROR(L120*(N120/100),"0")</f>
        <v>0</v>
      </c>
      <c r="P120" s="122" t="str">
        <f>IFERROR((L120+O120),"0")</f>
        <v>0</v>
      </c>
      <c r="Q120" s="124"/>
      <c r="R120" s="122"/>
      <c r="S120" s="120"/>
      <c r="T120" s="120"/>
      <c r="U120" s="117"/>
      <c r="V120" s="10"/>
      <c r="W120" s="10"/>
      <c r="X120" s="10"/>
    </row>
    <row r="121" spans="1:24" ht="11.25" outlineLevel="4" x14ac:dyDescent="0.2">
      <c r="A121" s="5"/>
      <c r="B121" s="114" t="s">
        <v>304</v>
      </c>
      <c r="C121" s="115" t="s">
        <v>47</v>
      </c>
      <c r="D121" s="116">
        <v>2</v>
      </c>
      <c r="E121" s="117" t="s">
        <v>99</v>
      </c>
      <c r="F121" s="117" t="s">
        <v>305</v>
      </c>
      <c r="G121" s="118" t="s">
        <v>306</v>
      </c>
      <c r="H121" s="119" t="s">
        <v>292</v>
      </c>
      <c r="I121" s="120">
        <v>169</v>
      </c>
      <c r="J121" s="120">
        <v>169</v>
      </c>
      <c r="K121" s="123"/>
      <c r="L121" s="121" t="str">
        <f>IF(K121&lt;&gt;"",J121*K121,"")</f>
        <v/>
      </c>
      <c r="M121" s="118"/>
      <c r="N121" s="122">
        <v>21</v>
      </c>
      <c r="O121" s="122" t="str">
        <f>IFERROR(L121*(N121/100),"0")</f>
        <v>0</v>
      </c>
      <c r="P121" s="122" t="str">
        <f>IFERROR((L121+O121),"0")</f>
        <v>0</v>
      </c>
      <c r="Q121" s="124"/>
      <c r="R121" s="122"/>
      <c r="S121" s="120"/>
      <c r="T121" s="120"/>
      <c r="U121" s="117"/>
      <c r="V121" s="10"/>
      <c r="W121" s="10"/>
      <c r="X121" s="10"/>
    </row>
    <row r="122" spans="1:24" ht="11.25" outlineLevel="4" x14ac:dyDescent="0.2">
      <c r="A122" s="5"/>
      <c r="B122" s="114" t="s">
        <v>307</v>
      </c>
      <c r="C122" s="115" t="s">
        <v>47</v>
      </c>
      <c r="D122" s="116">
        <v>2</v>
      </c>
      <c r="E122" s="117" t="s">
        <v>289</v>
      </c>
      <c r="F122" s="117" t="s">
        <v>308</v>
      </c>
      <c r="G122" s="118" t="s">
        <v>309</v>
      </c>
      <c r="H122" s="119" t="s">
        <v>110</v>
      </c>
      <c r="I122" s="120">
        <v>1176.8789999999999</v>
      </c>
      <c r="J122" s="120">
        <v>1176.8789999999999</v>
      </c>
      <c r="K122" s="123"/>
      <c r="L122" s="121" t="str">
        <f>IF(K122&lt;&gt;"",J122*K122,"")</f>
        <v/>
      </c>
      <c r="M122" s="118"/>
      <c r="N122" s="122">
        <v>21</v>
      </c>
      <c r="O122" s="122" t="str">
        <f>IFERROR(L122*(N122/100),"0")</f>
        <v>0</v>
      </c>
      <c r="P122" s="122" t="str">
        <f>IFERROR((L122+O122),"0")</f>
        <v>0</v>
      </c>
      <c r="Q122" s="124"/>
      <c r="R122" s="122"/>
      <c r="S122" s="120"/>
      <c r="T122" s="120"/>
      <c r="U122" s="117"/>
      <c r="V122" s="10"/>
      <c r="W122" s="10"/>
      <c r="X122" s="10"/>
    </row>
    <row r="123" spans="1:24" ht="11.25" outlineLevel="5" x14ac:dyDescent="0.2">
      <c r="A123" s="125"/>
      <c r="B123" s="126"/>
      <c r="C123" s="127" t="s">
        <v>46</v>
      </c>
      <c r="D123" s="128"/>
      <c r="E123" s="129"/>
      <c r="F123" s="129" t="s">
        <v>51</v>
      </c>
      <c r="G123" s="130" t="s">
        <v>310</v>
      </c>
      <c r="H123" s="131"/>
      <c r="I123" s="132"/>
      <c r="J123" s="133">
        <v>353.26499999999999</v>
      </c>
      <c r="K123" s="134"/>
      <c r="L123" s="135"/>
      <c r="M123" s="130"/>
      <c r="N123" s="136"/>
      <c r="O123" s="136"/>
      <c r="P123" s="136"/>
      <c r="Q123" s="137"/>
      <c r="R123" s="138"/>
      <c r="S123" s="133"/>
      <c r="T123" s="133"/>
      <c r="U123" s="129"/>
      <c r="V123" s="28"/>
      <c r="W123" s="10"/>
      <c r="X123" s="10"/>
    </row>
    <row r="124" spans="1:24" ht="7.5" customHeight="1" outlineLevel="5" x14ac:dyDescent="0.15">
      <c r="B124" s="78"/>
      <c r="C124" s="80" t="s">
        <v>46</v>
      </c>
      <c r="D124" s="81"/>
      <c r="E124" s="82"/>
      <c r="F124" s="55"/>
      <c r="G124" s="84"/>
      <c r="H124" s="85"/>
      <c r="I124" s="88"/>
      <c r="J124" s="89"/>
      <c r="K124" s="91"/>
      <c r="L124" s="58"/>
      <c r="M124" s="29"/>
      <c r="N124" s="11"/>
      <c r="O124" s="11"/>
      <c r="P124" s="11"/>
      <c r="Q124" s="92"/>
      <c r="R124" s="27"/>
      <c r="S124" s="89"/>
      <c r="T124" s="89"/>
      <c r="U124" s="82"/>
      <c r="V124" s="10"/>
      <c r="W124" s="10"/>
      <c r="X124" s="10"/>
    </row>
    <row r="125" spans="1:24" ht="11.25" outlineLevel="4" x14ac:dyDescent="0.2">
      <c r="A125" s="5"/>
      <c r="B125" s="114" t="s">
        <v>311</v>
      </c>
      <c r="C125" s="115" t="s">
        <v>47</v>
      </c>
      <c r="D125" s="116">
        <v>2</v>
      </c>
      <c r="E125" s="117" t="s">
        <v>99</v>
      </c>
      <c r="F125" s="117" t="s">
        <v>312</v>
      </c>
      <c r="G125" s="118" t="s">
        <v>313</v>
      </c>
      <c r="H125" s="119" t="s">
        <v>284</v>
      </c>
      <c r="I125" s="120">
        <v>18</v>
      </c>
      <c r="J125" s="120">
        <v>18</v>
      </c>
      <c r="K125" s="123"/>
      <c r="L125" s="121" t="str">
        <f>IF(K125&lt;&gt;"",J125*K125,"")</f>
        <v/>
      </c>
      <c r="M125" s="118"/>
      <c r="N125" s="122">
        <v>21</v>
      </c>
      <c r="O125" s="122" t="str">
        <f>IFERROR(L125*(N125/100),"0")</f>
        <v>0</v>
      </c>
      <c r="P125" s="122" t="str">
        <f>IFERROR((L125+O125),"0")</f>
        <v>0</v>
      </c>
      <c r="Q125" s="124"/>
      <c r="R125" s="122" t="s">
        <v>103</v>
      </c>
      <c r="S125" s="120"/>
      <c r="T125" s="120"/>
      <c r="U125" s="117"/>
      <c r="V125" s="10"/>
      <c r="W125" s="10"/>
      <c r="X125" s="10"/>
    </row>
    <row r="126" spans="1:24" ht="22.5" outlineLevel="4" x14ac:dyDescent="0.2">
      <c r="A126" s="5"/>
      <c r="B126" s="114" t="s">
        <v>314</v>
      </c>
      <c r="C126" s="115" t="s">
        <v>47</v>
      </c>
      <c r="D126" s="116">
        <v>2</v>
      </c>
      <c r="E126" s="117" t="s">
        <v>99</v>
      </c>
      <c r="F126" s="117" t="s">
        <v>315</v>
      </c>
      <c r="G126" s="118" t="s">
        <v>316</v>
      </c>
      <c r="H126" s="119" t="s">
        <v>102</v>
      </c>
      <c r="I126" s="120">
        <v>4</v>
      </c>
      <c r="J126" s="120">
        <v>4</v>
      </c>
      <c r="K126" s="123"/>
      <c r="L126" s="121" t="str">
        <f>IF(K126&lt;&gt;"",J126*K126,"")</f>
        <v/>
      </c>
      <c r="M126" s="118"/>
      <c r="N126" s="122">
        <v>21</v>
      </c>
      <c r="O126" s="122" t="str">
        <f>IFERROR(L126*(N126/100),"0")</f>
        <v>0</v>
      </c>
      <c r="P126" s="122" t="str">
        <f>IFERROR((L126+O126),"0")</f>
        <v>0</v>
      </c>
      <c r="Q126" s="124"/>
      <c r="R126" s="122" t="s">
        <v>103</v>
      </c>
      <c r="S126" s="120"/>
      <c r="T126" s="120"/>
      <c r="U126" s="117"/>
      <c r="V126" s="10"/>
      <c r="W126" s="10"/>
      <c r="X126" s="10"/>
    </row>
    <row r="127" spans="1:24" ht="11.25" outlineLevel="5" x14ac:dyDescent="0.2">
      <c r="A127" s="125"/>
      <c r="B127" s="126"/>
      <c r="C127" s="127" t="s">
        <v>46</v>
      </c>
      <c r="D127" s="128"/>
      <c r="E127" s="129"/>
      <c r="F127" s="129" t="s">
        <v>51</v>
      </c>
      <c r="G127" s="130" t="s">
        <v>317</v>
      </c>
      <c r="H127" s="131"/>
      <c r="I127" s="132"/>
      <c r="J127" s="133">
        <v>0</v>
      </c>
      <c r="K127" s="134"/>
      <c r="L127" s="135"/>
      <c r="M127" s="130"/>
      <c r="N127" s="136"/>
      <c r="O127" s="136"/>
      <c r="P127" s="136"/>
      <c r="Q127" s="137"/>
      <c r="R127" s="138"/>
      <c r="S127" s="133"/>
      <c r="T127" s="133"/>
      <c r="U127" s="129"/>
      <c r="V127" s="28"/>
      <c r="W127" s="10"/>
      <c r="X127" s="10"/>
    </row>
    <row r="128" spans="1:24" ht="11.25" outlineLevel="5" x14ac:dyDescent="0.2">
      <c r="A128" s="125"/>
      <c r="B128" s="126"/>
      <c r="C128" s="127" t="s">
        <v>46</v>
      </c>
      <c r="D128" s="128"/>
      <c r="E128" s="129"/>
      <c r="F128" s="129"/>
      <c r="G128" s="130" t="s">
        <v>133</v>
      </c>
      <c r="H128" s="131"/>
      <c r="I128" s="132"/>
      <c r="J128" s="133">
        <v>4</v>
      </c>
      <c r="K128" s="134"/>
      <c r="L128" s="135"/>
      <c r="M128" s="130"/>
      <c r="N128" s="136"/>
      <c r="O128" s="136"/>
      <c r="P128" s="136"/>
      <c r="Q128" s="137"/>
      <c r="R128" s="138"/>
      <c r="S128" s="133"/>
      <c r="T128" s="133"/>
      <c r="U128" s="129"/>
      <c r="V128" s="28"/>
      <c r="W128" s="10"/>
      <c r="X128" s="10"/>
    </row>
    <row r="129" spans="1:24" ht="7.5" customHeight="1" outlineLevel="5" x14ac:dyDescent="0.15">
      <c r="B129" s="78"/>
      <c r="C129" s="80" t="s">
        <v>46</v>
      </c>
      <c r="D129" s="81"/>
      <c r="E129" s="82"/>
      <c r="F129" s="55"/>
      <c r="G129" s="84"/>
      <c r="H129" s="85"/>
      <c r="I129" s="88"/>
      <c r="J129" s="89"/>
      <c r="K129" s="91"/>
      <c r="L129" s="58"/>
      <c r="M129" s="29"/>
      <c r="N129" s="11"/>
      <c r="O129" s="11"/>
      <c r="P129" s="11"/>
      <c r="Q129" s="92"/>
      <c r="R129" s="27"/>
      <c r="S129" s="89"/>
      <c r="T129" s="89"/>
      <c r="U129" s="82"/>
      <c r="V129" s="10"/>
      <c r="W129" s="10"/>
      <c r="X129" s="10"/>
    </row>
    <row r="130" spans="1:24" ht="11.25" outlineLevel="4" x14ac:dyDescent="0.2">
      <c r="A130" s="5"/>
      <c r="B130" s="114" t="s">
        <v>318</v>
      </c>
      <c r="C130" s="115" t="s">
        <v>47</v>
      </c>
      <c r="D130" s="116">
        <v>2</v>
      </c>
      <c r="E130" s="117" t="s">
        <v>99</v>
      </c>
      <c r="F130" s="117" t="s">
        <v>299</v>
      </c>
      <c r="G130" s="118" t="s">
        <v>300</v>
      </c>
      <c r="H130" s="119" t="s">
        <v>110</v>
      </c>
      <c r="I130" s="120">
        <v>0.57699999999999996</v>
      </c>
      <c r="J130" s="120">
        <v>0.57699999999999996</v>
      </c>
      <c r="K130" s="123"/>
      <c r="L130" s="121" t="str">
        <f>IF(K130&lt;&gt;"",J130*K130,"")</f>
        <v/>
      </c>
      <c r="M130" s="118"/>
      <c r="N130" s="122">
        <v>21</v>
      </c>
      <c r="O130" s="122" t="str">
        <f>IFERROR(L130*(N130/100),"0")</f>
        <v>0</v>
      </c>
      <c r="P130" s="122" t="str">
        <f>IFERROR((L130+O130),"0")</f>
        <v>0</v>
      </c>
      <c r="Q130" s="124"/>
      <c r="R130" s="122" t="s">
        <v>103</v>
      </c>
      <c r="S130" s="120"/>
      <c r="T130" s="120"/>
      <c r="U130" s="117"/>
      <c r="V130" s="10"/>
      <c r="W130" s="10"/>
      <c r="X130" s="10"/>
    </row>
    <row r="131" spans="1:24" ht="11.25" outlineLevel="5" x14ac:dyDescent="0.2">
      <c r="A131" s="125"/>
      <c r="B131" s="126"/>
      <c r="C131" s="127" t="s">
        <v>46</v>
      </c>
      <c r="D131" s="128"/>
      <c r="E131" s="129"/>
      <c r="F131" s="129" t="s">
        <v>51</v>
      </c>
      <c r="G131" s="130" t="s">
        <v>319</v>
      </c>
      <c r="H131" s="131"/>
      <c r="I131" s="132"/>
      <c r="J131" s="133">
        <v>0.57699999999999996</v>
      </c>
      <c r="K131" s="134"/>
      <c r="L131" s="135"/>
      <c r="M131" s="130"/>
      <c r="N131" s="136"/>
      <c r="O131" s="136"/>
      <c r="P131" s="136"/>
      <c r="Q131" s="137"/>
      <c r="R131" s="138"/>
      <c r="S131" s="133"/>
      <c r="T131" s="133"/>
      <c r="U131" s="129"/>
      <c r="V131" s="28"/>
      <c r="W131" s="10"/>
      <c r="X131" s="10"/>
    </row>
    <row r="132" spans="1:24" ht="7.5" customHeight="1" outlineLevel="5" x14ac:dyDescent="0.15">
      <c r="B132" s="78"/>
      <c r="C132" s="80" t="s">
        <v>46</v>
      </c>
      <c r="D132" s="81"/>
      <c r="E132" s="82"/>
      <c r="F132" s="55"/>
      <c r="G132" s="84"/>
      <c r="H132" s="85"/>
      <c r="I132" s="88"/>
      <c r="J132" s="89"/>
      <c r="K132" s="91"/>
      <c r="L132" s="58"/>
      <c r="M132" s="29"/>
      <c r="N132" s="11"/>
      <c r="O132" s="11"/>
      <c r="P132" s="11"/>
      <c r="Q132" s="92"/>
      <c r="R132" s="27"/>
      <c r="S132" s="89"/>
      <c r="T132" s="89"/>
      <c r="U132" s="82"/>
      <c r="V132" s="10"/>
      <c r="W132" s="10"/>
      <c r="X132" s="10"/>
    </row>
    <row r="133" spans="1:24" ht="11.25" outlineLevel="4" x14ac:dyDescent="0.2">
      <c r="A133" s="5"/>
      <c r="B133" s="114" t="s">
        <v>320</v>
      </c>
      <c r="C133" s="115" t="s">
        <v>47</v>
      </c>
      <c r="D133" s="116">
        <v>2</v>
      </c>
      <c r="E133" s="117" t="s">
        <v>99</v>
      </c>
      <c r="F133" s="117" t="s">
        <v>321</v>
      </c>
      <c r="G133" s="118" t="s">
        <v>322</v>
      </c>
      <c r="H133" s="119" t="s">
        <v>102</v>
      </c>
      <c r="I133" s="120">
        <v>6</v>
      </c>
      <c r="J133" s="120">
        <v>6</v>
      </c>
      <c r="K133" s="123"/>
      <c r="L133" s="121" t="str">
        <f>IF(K133&lt;&gt;"",J133*K133,"")</f>
        <v/>
      </c>
      <c r="M133" s="118"/>
      <c r="N133" s="122">
        <v>21</v>
      </c>
      <c r="O133" s="122" t="str">
        <f>IFERROR(L133*(N133/100),"0")</f>
        <v>0</v>
      </c>
      <c r="P133" s="122" t="str">
        <f>IFERROR((L133+O133),"0")</f>
        <v>0</v>
      </c>
      <c r="Q133" s="124"/>
      <c r="R133" s="122" t="s">
        <v>103</v>
      </c>
      <c r="S133" s="120"/>
      <c r="T133" s="120"/>
      <c r="U133" s="117"/>
      <c r="V133" s="10"/>
      <c r="W133" s="10"/>
      <c r="X133" s="10"/>
    </row>
    <row r="134" spans="1:24" ht="11.25" outlineLevel="5" x14ac:dyDescent="0.2">
      <c r="A134" s="125"/>
      <c r="B134" s="126"/>
      <c r="C134" s="127" t="s">
        <v>46</v>
      </c>
      <c r="D134" s="128"/>
      <c r="E134" s="129"/>
      <c r="F134" s="129" t="s">
        <v>51</v>
      </c>
      <c r="G134" s="130" t="s">
        <v>141</v>
      </c>
      <c r="H134" s="131"/>
      <c r="I134" s="132"/>
      <c r="J134" s="133">
        <v>6</v>
      </c>
      <c r="K134" s="134"/>
      <c r="L134" s="135"/>
      <c r="M134" s="130"/>
      <c r="N134" s="136"/>
      <c r="O134" s="136"/>
      <c r="P134" s="136"/>
      <c r="Q134" s="137"/>
      <c r="R134" s="138"/>
      <c r="S134" s="133"/>
      <c r="T134" s="133"/>
      <c r="U134" s="129"/>
      <c r="V134" s="28"/>
      <c r="W134" s="10"/>
      <c r="X134" s="10"/>
    </row>
    <row r="135" spans="1:24" ht="7.5" customHeight="1" outlineLevel="5" x14ac:dyDescent="0.15">
      <c r="B135" s="78"/>
      <c r="C135" s="80" t="s">
        <v>46</v>
      </c>
      <c r="D135" s="81"/>
      <c r="E135" s="82"/>
      <c r="F135" s="55"/>
      <c r="G135" s="84"/>
      <c r="H135" s="85"/>
      <c r="I135" s="88"/>
      <c r="J135" s="89"/>
      <c r="K135" s="91"/>
      <c r="L135" s="58"/>
      <c r="M135" s="29"/>
      <c r="N135" s="11"/>
      <c r="O135" s="11"/>
      <c r="P135" s="11"/>
      <c r="Q135" s="92"/>
      <c r="R135" s="27"/>
      <c r="S135" s="89"/>
      <c r="T135" s="89"/>
      <c r="U135" s="82"/>
      <c r="V135" s="10"/>
      <c r="W135" s="10"/>
      <c r="X135" s="10"/>
    </row>
    <row r="136" spans="1:24" ht="11.25" outlineLevel="4" x14ac:dyDescent="0.2">
      <c r="A136" s="5"/>
      <c r="B136" s="114" t="s">
        <v>323</v>
      </c>
      <c r="C136" s="115" t="s">
        <v>47</v>
      </c>
      <c r="D136" s="116">
        <v>3</v>
      </c>
      <c r="E136" s="117" t="s">
        <v>99</v>
      </c>
      <c r="F136" s="117" t="s">
        <v>156</v>
      </c>
      <c r="G136" s="118" t="s">
        <v>157</v>
      </c>
      <c r="H136" s="119" t="s">
        <v>158</v>
      </c>
      <c r="I136" s="120">
        <v>12</v>
      </c>
      <c r="J136" s="120">
        <v>12</v>
      </c>
      <c r="K136" s="123"/>
      <c r="L136" s="121" t="str">
        <f>IF(K136&lt;&gt;"",J136*K136,"")</f>
        <v/>
      </c>
      <c r="M136" s="118"/>
      <c r="N136" s="122">
        <v>21</v>
      </c>
      <c r="O136" s="122" t="str">
        <f>IFERROR(L136*(N136/100),"0")</f>
        <v>0</v>
      </c>
      <c r="P136" s="122" t="str">
        <f>IFERROR((L136+O136),"0")</f>
        <v>0</v>
      </c>
      <c r="Q136" s="124"/>
      <c r="R136" s="122" t="s">
        <v>103</v>
      </c>
      <c r="S136" s="120"/>
      <c r="T136" s="120"/>
      <c r="U136" s="117"/>
      <c r="V136" s="10"/>
      <c r="W136" s="10"/>
      <c r="X136" s="10"/>
    </row>
    <row r="137" spans="1:24" ht="11.25" outlineLevel="4" x14ac:dyDescent="0.2">
      <c r="A137" s="5"/>
      <c r="B137" s="114" t="s">
        <v>324</v>
      </c>
      <c r="C137" s="115" t="s">
        <v>47</v>
      </c>
      <c r="D137" s="116">
        <v>3</v>
      </c>
      <c r="E137" s="117" t="s">
        <v>99</v>
      </c>
      <c r="F137" s="117" t="s">
        <v>325</v>
      </c>
      <c r="G137" s="118" t="s">
        <v>326</v>
      </c>
      <c r="H137" s="119" t="s">
        <v>292</v>
      </c>
      <c r="I137" s="120">
        <v>506.7</v>
      </c>
      <c r="J137" s="120">
        <v>506.7</v>
      </c>
      <c r="K137" s="123"/>
      <c r="L137" s="121" t="str">
        <f>IF(K137&lt;&gt;"",J137*K137,"")</f>
        <v/>
      </c>
      <c r="M137" s="118"/>
      <c r="N137" s="122">
        <v>21</v>
      </c>
      <c r="O137" s="122" t="str">
        <f>IFERROR(L137*(N137/100),"0")</f>
        <v>0</v>
      </c>
      <c r="P137" s="122" t="str">
        <f>IFERROR((L137+O137),"0")</f>
        <v>0</v>
      </c>
      <c r="Q137" s="124"/>
      <c r="R137" s="122"/>
      <c r="S137" s="120"/>
      <c r="T137" s="120"/>
      <c r="U137" s="117"/>
      <c r="V137" s="10"/>
      <c r="W137" s="10"/>
      <c r="X137" s="10"/>
    </row>
    <row r="138" spans="1:24" ht="11.25" outlineLevel="4" x14ac:dyDescent="0.2">
      <c r="A138" s="5"/>
      <c r="B138" s="114" t="s">
        <v>327</v>
      </c>
      <c r="C138" s="115" t="s">
        <v>47</v>
      </c>
      <c r="D138" s="116">
        <v>3</v>
      </c>
      <c r="E138" s="117" t="s">
        <v>99</v>
      </c>
      <c r="F138" s="117" t="s">
        <v>328</v>
      </c>
      <c r="G138" s="118" t="s">
        <v>329</v>
      </c>
      <c r="H138" s="119" t="s">
        <v>284</v>
      </c>
      <c r="I138" s="120">
        <v>18</v>
      </c>
      <c r="J138" s="120">
        <v>18</v>
      </c>
      <c r="K138" s="123"/>
      <c r="L138" s="121" t="str">
        <f>IF(K138&lt;&gt;"",J138*K138,"")</f>
        <v/>
      </c>
      <c r="M138" s="118"/>
      <c r="N138" s="122">
        <v>21</v>
      </c>
      <c r="O138" s="122" t="str">
        <f>IFERROR(L138*(N138/100),"0")</f>
        <v>0</v>
      </c>
      <c r="P138" s="122" t="str">
        <f>IFERROR((L138+O138),"0")</f>
        <v>0</v>
      </c>
      <c r="Q138" s="124"/>
      <c r="R138" s="122" t="s">
        <v>103</v>
      </c>
      <c r="S138" s="120"/>
      <c r="T138" s="120"/>
      <c r="U138" s="117"/>
      <c r="V138" s="10"/>
      <c r="W138" s="10"/>
      <c r="X138" s="10"/>
    </row>
    <row r="139" spans="1:24" ht="11.25" outlineLevel="5" x14ac:dyDescent="0.2">
      <c r="A139" s="125"/>
      <c r="B139" s="126"/>
      <c r="C139" s="127" t="s">
        <v>46</v>
      </c>
      <c r="D139" s="128"/>
      <c r="E139" s="129"/>
      <c r="F139" s="129" t="s">
        <v>51</v>
      </c>
      <c r="G139" s="130" t="s">
        <v>330</v>
      </c>
      <c r="H139" s="131"/>
      <c r="I139" s="132"/>
      <c r="J139" s="133">
        <v>18</v>
      </c>
      <c r="K139" s="134"/>
      <c r="L139" s="135"/>
      <c r="M139" s="130"/>
      <c r="N139" s="136"/>
      <c r="O139" s="136"/>
      <c r="P139" s="136"/>
      <c r="Q139" s="137"/>
      <c r="R139" s="138"/>
      <c r="S139" s="133"/>
      <c r="T139" s="133"/>
      <c r="U139" s="129"/>
      <c r="V139" s="28"/>
      <c r="W139" s="10"/>
      <c r="X139" s="10"/>
    </row>
    <row r="140" spans="1:24" ht="7.5" customHeight="1" outlineLevel="5" x14ac:dyDescent="0.15">
      <c r="B140" s="78"/>
      <c r="C140" s="80" t="s">
        <v>46</v>
      </c>
      <c r="D140" s="81"/>
      <c r="E140" s="82"/>
      <c r="F140" s="55"/>
      <c r="G140" s="84"/>
      <c r="H140" s="85"/>
      <c r="I140" s="88"/>
      <c r="J140" s="89"/>
      <c r="K140" s="91"/>
      <c r="L140" s="58"/>
      <c r="M140" s="29"/>
      <c r="N140" s="11"/>
      <c r="O140" s="11"/>
      <c r="P140" s="11"/>
      <c r="Q140" s="92"/>
      <c r="R140" s="27"/>
      <c r="S140" s="89"/>
      <c r="T140" s="89"/>
      <c r="U140" s="82"/>
      <c r="V140" s="10"/>
      <c r="W140" s="10"/>
      <c r="X140" s="10"/>
    </row>
    <row r="141" spans="1:24" ht="11.25" outlineLevel="4" x14ac:dyDescent="0.2">
      <c r="A141" s="5"/>
      <c r="B141" s="114" t="s">
        <v>331</v>
      </c>
      <c r="C141" s="115" t="s">
        <v>47</v>
      </c>
      <c r="D141" s="116">
        <v>3</v>
      </c>
      <c r="E141" s="117" t="s">
        <v>289</v>
      </c>
      <c r="F141" s="117" t="s">
        <v>332</v>
      </c>
      <c r="G141" s="118" t="s">
        <v>333</v>
      </c>
      <c r="H141" s="119" t="s">
        <v>110</v>
      </c>
      <c r="I141" s="120">
        <v>1176.8789999999999</v>
      </c>
      <c r="J141" s="120">
        <v>1176.8789999999999</v>
      </c>
      <c r="K141" s="123"/>
      <c r="L141" s="121" t="str">
        <f>IF(K141&lt;&gt;"",J141*K141,"")</f>
        <v/>
      </c>
      <c r="M141" s="118"/>
      <c r="N141" s="122">
        <v>21</v>
      </c>
      <c r="O141" s="122" t="str">
        <f>IFERROR(L141*(N141/100),"0")</f>
        <v>0</v>
      </c>
      <c r="P141" s="122" t="str">
        <f>IFERROR((L141+O141),"0")</f>
        <v>0</v>
      </c>
      <c r="Q141" s="124"/>
      <c r="R141" s="122"/>
      <c r="S141" s="120"/>
      <c r="T141" s="120"/>
      <c r="U141" s="117"/>
      <c r="V141" s="10"/>
      <c r="W141" s="10"/>
      <c r="X141" s="10"/>
    </row>
    <row r="142" spans="1:24" ht="22.5" outlineLevel="4" x14ac:dyDescent="0.2">
      <c r="A142" s="5"/>
      <c r="B142" s="114" t="s">
        <v>334</v>
      </c>
      <c r="C142" s="115" t="s">
        <v>47</v>
      </c>
      <c r="D142" s="116">
        <v>3</v>
      </c>
      <c r="E142" s="117" t="s">
        <v>99</v>
      </c>
      <c r="F142" s="117" t="s">
        <v>335</v>
      </c>
      <c r="G142" s="118" t="s">
        <v>336</v>
      </c>
      <c r="H142" s="119" t="s">
        <v>102</v>
      </c>
      <c r="I142" s="120">
        <v>2</v>
      </c>
      <c r="J142" s="120">
        <v>2</v>
      </c>
      <c r="K142" s="123"/>
      <c r="L142" s="121" t="str">
        <f>IF(K142&lt;&gt;"",J142*K142,"")</f>
        <v/>
      </c>
      <c r="M142" s="118"/>
      <c r="N142" s="122">
        <v>21</v>
      </c>
      <c r="O142" s="122" t="str">
        <f>IFERROR(L142*(N142/100),"0")</f>
        <v>0</v>
      </c>
      <c r="P142" s="122" t="str">
        <f>IFERROR((L142+O142),"0")</f>
        <v>0</v>
      </c>
      <c r="Q142" s="124"/>
      <c r="R142" s="122" t="s">
        <v>103</v>
      </c>
      <c r="S142" s="120"/>
      <c r="T142" s="120"/>
      <c r="U142" s="117"/>
      <c r="V142" s="10"/>
      <c r="W142" s="10"/>
      <c r="X142" s="10"/>
    </row>
    <row r="143" spans="1:24" ht="11.25" outlineLevel="5" x14ac:dyDescent="0.2">
      <c r="A143" s="125"/>
      <c r="B143" s="126"/>
      <c r="C143" s="127" t="s">
        <v>46</v>
      </c>
      <c r="D143" s="128"/>
      <c r="E143" s="129"/>
      <c r="F143" s="129" t="s">
        <v>51</v>
      </c>
      <c r="G143" s="130" t="s">
        <v>337</v>
      </c>
      <c r="H143" s="131"/>
      <c r="I143" s="132"/>
      <c r="J143" s="133">
        <v>0</v>
      </c>
      <c r="K143" s="134"/>
      <c r="L143" s="135"/>
      <c r="M143" s="130"/>
      <c r="N143" s="136"/>
      <c r="O143" s="136"/>
      <c r="P143" s="136"/>
      <c r="Q143" s="137"/>
      <c r="R143" s="138"/>
      <c r="S143" s="133"/>
      <c r="T143" s="133"/>
      <c r="U143" s="129"/>
      <c r="V143" s="28"/>
      <c r="W143" s="10"/>
      <c r="X143" s="10"/>
    </row>
    <row r="144" spans="1:24" ht="11.25" outlineLevel="5" x14ac:dyDescent="0.2">
      <c r="A144" s="125"/>
      <c r="B144" s="126"/>
      <c r="C144" s="127" t="s">
        <v>46</v>
      </c>
      <c r="D144" s="128"/>
      <c r="E144" s="129"/>
      <c r="F144" s="129"/>
      <c r="G144" s="130" t="s">
        <v>193</v>
      </c>
      <c r="H144" s="131"/>
      <c r="I144" s="132"/>
      <c r="J144" s="133">
        <v>2</v>
      </c>
      <c r="K144" s="134"/>
      <c r="L144" s="135"/>
      <c r="M144" s="130"/>
      <c r="N144" s="136"/>
      <c r="O144" s="136"/>
      <c r="P144" s="136"/>
      <c r="Q144" s="137"/>
      <c r="R144" s="138"/>
      <c r="S144" s="133"/>
      <c r="T144" s="133"/>
      <c r="U144" s="129"/>
      <c r="V144" s="28"/>
      <c r="W144" s="10"/>
      <c r="X144" s="10"/>
    </row>
    <row r="145" spans="1:24" ht="7.5" customHeight="1" outlineLevel="5" x14ac:dyDescent="0.15">
      <c r="B145" s="78"/>
      <c r="C145" s="80" t="s">
        <v>46</v>
      </c>
      <c r="D145" s="81"/>
      <c r="E145" s="82"/>
      <c r="F145" s="55"/>
      <c r="G145" s="84"/>
      <c r="H145" s="85"/>
      <c r="I145" s="88"/>
      <c r="J145" s="89"/>
      <c r="K145" s="91"/>
      <c r="L145" s="58"/>
      <c r="M145" s="29"/>
      <c r="N145" s="11"/>
      <c r="O145" s="11"/>
      <c r="P145" s="11"/>
      <c r="Q145" s="92"/>
      <c r="R145" s="27"/>
      <c r="S145" s="89"/>
      <c r="T145" s="89"/>
      <c r="U145" s="82"/>
      <c r="V145" s="10"/>
      <c r="W145" s="10"/>
      <c r="X145" s="10"/>
    </row>
    <row r="146" spans="1:24" ht="11.25" outlineLevel="4" x14ac:dyDescent="0.2">
      <c r="A146" s="5"/>
      <c r="B146" s="114" t="s">
        <v>338</v>
      </c>
      <c r="C146" s="115" t="s">
        <v>47</v>
      </c>
      <c r="D146" s="116">
        <v>3</v>
      </c>
      <c r="E146" s="117" t="s">
        <v>99</v>
      </c>
      <c r="F146" s="117" t="s">
        <v>321</v>
      </c>
      <c r="G146" s="118" t="s">
        <v>322</v>
      </c>
      <c r="H146" s="119" t="s">
        <v>102</v>
      </c>
      <c r="I146" s="120">
        <v>6</v>
      </c>
      <c r="J146" s="120">
        <v>6</v>
      </c>
      <c r="K146" s="123"/>
      <c r="L146" s="121" t="str">
        <f>IF(K146&lt;&gt;"",J146*K146,"")</f>
        <v/>
      </c>
      <c r="M146" s="118"/>
      <c r="N146" s="122">
        <v>21</v>
      </c>
      <c r="O146" s="122" t="str">
        <f>IFERROR(L146*(N146/100),"0")</f>
        <v>0</v>
      </c>
      <c r="P146" s="122" t="str">
        <f>IFERROR((L146+O146),"0")</f>
        <v>0</v>
      </c>
      <c r="Q146" s="124"/>
      <c r="R146" s="122" t="s">
        <v>103</v>
      </c>
      <c r="S146" s="120"/>
      <c r="T146" s="120"/>
      <c r="U146" s="117"/>
      <c r="V146" s="10"/>
      <c r="W146" s="10"/>
      <c r="X146" s="10"/>
    </row>
    <row r="147" spans="1:24" ht="11.25" outlineLevel="5" x14ac:dyDescent="0.2">
      <c r="A147" s="125"/>
      <c r="B147" s="126"/>
      <c r="C147" s="127" t="s">
        <v>46</v>
      </c>
      <c r="D147" s="128"/>
      <c r="E147" s="129"/>
      <c r="F147" s="129" t="s">
        <v>51</v>
      </c>
      <c r="G147" s="130" t="s">
        <v>141</v>
      </c>
      <c r="H147" s="131"/>
      <c r="I147" s="132"/>
      <c r="J147" s="133">
        <v>6</v>
      </c>
      <c r="K147" s="134"/>
      <c r="L147" s="135"/>
      <c r="M147" s="130"/>
      <c r="N147" s="136"/>
      <c r="O147" s="136"/>
      <c r="P147" s="136"/>
      <c r="Q147" s="137"/>
      <c r="R147" s="138"/>
      <c r="S147" s="133"/>
      <c r="T147" s="133"/>
      <c r="U147" s="129"/>
      <c r="V147" s="28"/>
      <c r="W147" s="10"/>
      <c r="X147" s="10"/>
    </row>
    <row r="148" spans="1:24" ht="7.5" customHeight="1" outlineLevel="5" x14ac:dyDescent="0.15">
      <c r="B148" s="78"/>
      <c r="C148" s="80" t="s">
        <v>46</v>
      </c>
      <c r="D148" s="81"/>
      <c r="E148" s="82"/>
      <c r="F148" s="55"/>
      <c r="G148" s="84"/>
      <c r="H148" s="85"/>
      <c r="I148" s="88"/>
      <c r="J148" s="89"/>
      <c r="K148" s="91"/>
      <c r="L148" s="58"/>
      <c r="M148" s="29"/>
      <c r="N148" s="11"/>
      <c r="O148" s="11"/>
      <c r="P148" s="11"/>
      <c r="Q148" s="92"/>
      <c r="R148" s="27"/>
      <c r="S148" s="89"/>
      <c r="T148" s="89"/>
      <c r="U148" s="82"/>
      <c r="V148" s="10"/>
      <c r="W148" s="10"/>
      <c r="X148" s="10"/>
    </row>
    <row r="149" spans="1:24" ht="11.25" outlineLevel="4" x14ac:dyDescent="0.2">
      <c r="A149" s="5"/>
      <c r="B149" s="114" t="s">
        <v>339</v>
      </c>
      <c r="C149" s="115" t="s">
        <v>47</v>
      </c>
      <c r="D149" s="116">
        <v>3</v>
      </c>
      <c r="E149" s="117" t="s">
        <v>99</v>
      </c>
      <c r="F149" s="117" t="s">
        <v>340</v>
      </c>
      <c r="G149" s="118" t="s">
        <v>341</v>
      </c>
      <c r="H149" s="119" t="s">
        <v>102</v>
      </c>
      <c r="I149" s="120">
        <v>4</v>
      </c>
      <c r="J149" s="120">
        <v>4</v>
      </c>
      <c r="K149" s="123"/>
      <c r="L149" s="121" t="str">
        <f>IF(K149&lt;&gt;"",J149*K149,"")</f>
        <v/>
      </c>
      <c r="M149" s="118"/>
      <c r="N149" s="122">
        <v>21</v>
      </c>
      <c r="O149" s="122" t="str">
        <f>IFERROR(L149*(N149/100),"0")</f>
        <v>0</v>
      </c>
      <c r="P149" s="122" t="str">
        <f>IFERROR((L149+O149),"0")</f>
        <v>0</v>
      </c>
      <c r="Q149" s="124"/>
      <c r="R149" s="122" t="s">
        <v>103</v>
      </c>
      <c r="S149" s="120"/>
      <c r="T149" s="120"/>
      <c r="U149" s="117"/>
      <c r="V149" s="10"/>
      <c r="W149" s="10"/>
      <c r="X149" s="10"/>
    </row>
    <row r="150" spans="1:24" ht="11.25" outlineLevel="5" x14ac:dyDescent="0.2">
      <c r="A150" s="125"/>
      <c r="B150" s="126"/>
      <c r="C150" s="127" t="s">
        <v>46</v>
      </c>
      <c r="D150" s="128"/>
      <c r="E150" s="129"/>
      <c r="F150" s="129" t="s">
        <v>51</v>
      </c>
      <c r="G150" s="130" t="s">
        <v>342</v>
      </c>
      <c r="H150" s="131"/>
      <c r="I150" s="132"/>
      <c r="J150" s="133">
        <v>0</v>
      </c>
      <c r="K150" s="134"/>
      <c r="L150" s="135"/>
      <c r="M150" s="130"/>
      <c r="N150" s="136"/>
      <c r="O150" s="136"/>
      <c r="P150" s="136"/>
      <c r="Q150" s="137"/>
      <c r="R150" s="138"/>
      <c r="S150" s="133"/>
      <c r="T150" s="133"/>
      <c r="U150" s="129"/>
      <c r="V150" s="28"/>
      <c r="W150" s="10"/>
      <c r="X150" s="10"/>
    </row>
    <row r="151" spans="1:24" ht="11.25" outlineLevel="5" x14ac:dyDescent="0.2">
      <c r="A151" s="125"/>
      <c r="B151" s="126"/>
      <c r="C151" s="127" t="s">
        <v>46</v>
      </c>
      <c r="D151" s="128"/>
      <c r="E151" s="129"/>
      <c r="F151" s="129"/>
      <c r="G151" s="130" t="s">
        <v>133</v>
      </c>
      <c r="H151" s="131"/>
      <c r="I151" s="132"/>
      <c r="J151" s="133">
        <v>4</v>
      </c>
      <c r="K151" s="134"/>
      <c r="L151" s="135"/>
      <c r="M151" s="130"/>
      <c r="N151" s="136"/>
      <c r="O151" s="136"/>
      <c r="P151" s="136"/>
      <c r="Q151" s="137"/>
      <c r="R151" s="138"/>
      <c r="S151" s="133"/>
      <c r="T151" s="133"/>
      <c r="U151" s="129"/>
      <c r="V151" s="28"/>
      <c r="W151" s="10"/>
      <c r="X151" s="10"/>
    </row>
    <row r="152" spans="1:24" ht="7.5" customHeight="1" outlineLevel="5" x14ac:dyDescent="0.15">
      <c r="B152" s="78"/>
      <c r="C152" s="80" t="s">
        <v>46</v>
      </c>
      <c r="D152" s="81"/>
      <c r="E152" s="82"/>
      <c r="F152" s="55"/>
      <c r="G152" s="84"/>
      <c r="H152" s="85"/>
      <c r="I152" s="88"/>
      <c r="J152" s="89"/>
      <c r="K152" s="91"/>
      <c r="L152" s="58"/>
      <c r="M152" s="29"/>
      <c r="N152" s="11"/>
      <c r="O152" s="11"/>
      <c r="P152" s="11"/>
      <c r="Q152" s="92"/>
      <c r="R152" s="27"/>
      <c r="S152" s="89"/>
      <c r="T152" s="89"/>
      <c r="U152" s="82"/>
      <c r="V152" s="10"/>
      <c r="W152" s="10"/>
      <c r="X152" s="10"/>
    </row>
    <row r="153" spans="1:24" ht="11.25" outlineLevel="4" x14ac:dyDescent="0.2">
      <c r="A153" s="5"/>
      <c r="B153" s="114" t="s">
        <v>343</v>
      </c>
      <c r="C153" s="115" t="s">
        <v>47</v>
      </c>
      <c r="D153" s="116">
        <v>4</v>
      </c>
      <c r="E153" s="117" t="s">
        <v>99</v>
      </c>
      <c r="F153" s="117" t="s">
        <v>344</v>
      </c>
      <c r="G153" s="118" t="s">
        <v>345</v>
      </c>
      <c r="H153" s="119" t="s">
        <v>102</v>
      </c>
      <c r="I153" s="120">
        <v>6</v>
      </c>
      <c r="J153" s="120">
        <v>6</v>
      </c>
      <c r="K153" s="123"/>
      <c r="L153" s="121" t="str">
        <f>IF(K153&lt;&gt;"",J153*K153,"")</f>
        <v/>
      </c>
      <c r="M153" s="118"/>
      <c r="N153" s="122">
        <v>21</v>
      </c>
      <c r="O153" s="122" t="str">
        <f>IFERROR(L153*(N153/100),"0")</f>
        <v>0</v>
      </c>
      <c r="P153" s="122" t="str">
        <f>IFERROR((L153+O153),"0")</f>
        <v>0</v>
      </c>
      <c r="Q153" s="124"/>
      <c r="R153" s="122" t="s">
        <v>103</v>
      </c>
      <c r="S153" s="120"/>
      <c r="T153" s="120"/>
      <c r="U153" s="117"/>
      <c r="V153" s="10"/>
      <c r="W153" s="10"/>
      <c r="X153" s="10"/>
    </row>
    <row r="154" spans="1:24" ht="22.5" outlineLevel="4" x14ac:dyDescent="0.2">
      <c r="A154" s="5"/>
      <c r="B154" s="114" t="s">
        <v>346</v>
      </c>
      <c r="C154" s="115" t="s">
        <v>47</v>
      </c>
      <c r="D154" s="116">
        <v>4</v>
      </c>
      <c r="E154" s="117" t="s">
        <v>99</v>
      </c>
      <c r="F154" s="117" t="s">
        <v>347</v>
      </c>
      <c r="G154" s="118" t="s">
        <v>348</v>
      </c>
      <c r="H154" s="119" t="s">
        <v>158</v>
      </c>
      <c r="I154" s="120">
        <v>3</v>
      </c>
      <c r="J154" s="120">
        <v>3</v>
      </c>
      <c r="K154" s="123"/>
      <c r="L154" s="121" t="str">
        <f>IF(K154&lt;&gt;"",J154*K154,"")</f>
        <v/>
      </c>
      <c r="M154" s="118"/>
      <c r="N154" s="122">
        <v>21</v>
      </c>
      <c r="O154" s="122" t="str">
        <f>IFERROR(L154*(N154/100),"0")</f>
        <v>0</v>
      </c>
      <c r="P154" s="122" t="str">
        <f>IFERROR((L154+O154),"0")</f>
        <v>0</v>
      </c>
      <c r="Q154" s="124"/>
      <c r="R154" s="122" t="s">
        <v>103</v>
      </c>
      <c r="S154" s="120"/>
      <c r="T154" s="120"/>
      <c r="U154" s="117"/>
      <c r="V154" s="10"/>
      <c r="W154" s="10"/>
      <c r="X154" s="10"/>
    </row>
    <row r="155" spans="1:24" ht="11.25" outlineLevel="4" x14ac:dyDescent="0.2">
      <c r="A155" s="5"/>
      <c r="B155" s="114" t="s">
        <v>349</v>
      </c>
      <c r="C155" s="115" t="s">
        <v>47</v>
      </c>
      <c r="D155" s="116">
        <v>4</v>
      </c>
      <c r="E155" s="117" t="s">
        <v>99</v>
      </c>
      <c r="F155" s="117" t="s">
        <v>350</v>
      </c>
      <c r="G155" s="118" t="s">
        <v>351</v>
      </c>
      <c r="H155" s="119" t="s">
        <v>110</v>
      </c>
      <c r="I155" s="120">
        <v>1766.3249999999996</v>
      </c>
      <c r="J155" s="120">
        <v>1766.3249999999996</v>
      </c>
      <c r="K155" s="123"/>
      <c r="L155" s="121" t="str">
        <f>IF(K155&lt;&gt;"",J155*K155,"")</f>
        <v/>
      </c>
      <c r="M155" s="118"/>
      <c r="N155" s="122">
        <v>21</v>
      </c>
      <c r="O155" s="122" t="str">
        <f>IFERROR(L155*(N155/100),"0")</f>
        <v>0</v>
      </c>
      <c r="P155" s="122" t="str">
        <f>IFERROR((L155+O155),"0")</f>
        <v>0</v>
      </c>
      <c r="Q155" s="124"/>
      <c r="R155" s="122"/>
      <c r="S155" s="120"/>
      <c r="T155" s="120"/>
      <c r="U155" s="117"/>
      <c r="V155" s="10"/>
      <c r="W155" s="10"/>
      <c r="X155" s="10"/>
    </row>
    <row r="156" spans="1:24" ht="11.25" outlineLevel="5" x14ac:dyDescent="0.2">
      <c r="A156" s="125"/>
      <c r="B156" s="126"/>
      <c r="C156" s="127" t="s">
        <v>46</v>
      </c>
      <c r="D156" s="128"/>
      <c r="E156" s="129"/>
      <c r="F156" s="129" t="s">
        <v>51</v>
      </c>
      <c r="G156" s="130" t="s">
        <v>352</v>
      </c>
      <c r="H156" s="131"/>
      <c r="I156" s="132"/>
      <c r="J156" s="133">
        <v>0</v>
      </c>
      <c r="K156" s="134"/>
      <c r="L156" s="135"/>
      <c r="M156" s="130"/>
      <c r="N156" s="136"/>
      <c r="O156" s="136"/>
      <c r="P156" s="136"/>
      <c r="Q156" s="137"/>
      <c r="R156" s="138"/>
      <c r="S156" s="133"/>
      <c r="T156" s="133"/>
      <c r="U156" s="129"/>
      <c r="V156" s="28"/>
      <c r="W156" s="10"/>
      <c r="X156" s="10"/>
    </row>
    <row r="157" spans="1:24" ht="11.25" outlineLevel="5" x14ac:dyDescent="0.2">
      <c r="A157" s="125"/>
      <c r="B157" s="126"/>
      <c r="C157" s="127" t="s">
        <v>46</v>
      </c>
      <c r="D157" s="128"/>
      <c r="E157" s="129"/>
      <c r="F157" s="129"/>
      <c r="G157" s="130" t="s">
        <v>353</v>
      </c>
      <c r="H157" s="131"/>
      <c r="I157" s="132"/>
      <c r="J157" s="133">
        <v>1766.3249999999996</v>
      </c>
      <c r="K157" s="134"/>
      <c r="L157" s="135"/>
      <c r="M157" s="130"/>
      <c r="N157" s="136"/>
      <c r="O157" s="136"/>
      <c r="P157" s="136"/>
      <c r="Q157" s="137"/>
      <c r="R157" s="138"/>
      <c r="S157" s="133"/>
      <c r="T157" s="133"/>
      <c r="U157" s="129"/>
      <c r="V157" s="28"/>
      <c r="W157" s="10"/>
      <c r="X157" s="10"/>
    </row>
    <row r="158" spans="1:24" ht="7.5" customHeight="1" outlineLevel="5" x14ac:dyDescent="0.15">
      <c r="B158" s="78"/>
      <c r="C158" s="80" t="s">
        <v>46</v>
      </c>
      <c r="D158" s="81"/>
      <c r="E158" s="82"/>
      <c r="F158" s="55"/>
      <c r="G158" s="84"/>
      <c r="H158" s="85"/>
      <c r="I158" s="88"/>
      <c r="J158" s="89"/>
      <c r="K158" s="91"/>
      <c r="L158" s="58"/>
      <c r="M158" s="29"/>
      <c r="N158" s="11"/>
      <c r="O158" s="11"/>
      <c r="P158" s="11"/>
      <c r="Q158" s="92"/>
      <c r="R158" s="27"/>
      <c r="S158" s="89"/>
      <c r="T158" s="89"/>
      <c r="U158" s="82"/>
      <c r="V158" s="10"/>
      <c r="W158" s="10"/>
      <c r="X158" s="10"/>
    </row>
    <row r="159" spans="1:24" ht="11.25" outlineLevel="4" x14ac:dyDescent="0.2">
      <c r="A159" s="5"/>
      <c r="B159" s="114" t="s">
        <v>354</v>
      </c>
      <c r="C159" s="115" t="s">
        <v>47</v>
      </c>
      <c r="D159" s="116">
        <v>4</v>
      </c>
      <c r="E159" s="117" t="s">
        <v>99</v>
      </c>
      <c r="F159" s="117" t="s">
        <v>355</v>
      </c>
      <c r="G159" s="118" t="s">
        <v>356</v>
      </c>
      <c r="H159" s="119" t="s">
        <v>292</v>
      </c>
      <c r="I159" s="120">
        <v>15.7</v>
      </c>
      <c r="J159" s="120">
        <v>15.7</v>
      </c>
      <c r="K159" s="123"/>
      <c r="L159" s="121" t="str">
        <f>IF(K159&lt;&gt;"",J159*K159,"")</f>
        <v/>
      </c>
      <c r="M159" s="118"/>
      <c r="N159" s="122">
        <v>21</v>
      </c>
      <c r="O159" s="122" t="str">
        <f>IFERROR(L159*(N159/100),"0")</f>
        <v>0</v>
      </c>
      <c r="P159" s="122" t="str">
        <f>IFERROR((L159+O159),"0")</f>
        <v>0</v>
      </c>
      <c r="Q159" s="124"/>
      <c r="R159" s="122"/>
      <c r="S159" s="120"/>
      <c r="T159" s="120"/>
      <c r="U159" s="117"/>
      <c r="V159" s="10"/>
      <c r="W159" s="10"/>
      <c r="X159" s="10"/>
    </row>
    <row r="160" spans="1:24" ht="11.25" outlineLevel="4" x14ac:dyDescent="0.2">
      <c r="A160" s="5"/>
      <c r="B160" s="114" t="s">
        <v>357</v>
      </c>
      <c r="C160" s="115" t="s">
        <v>47</v>
      </c>
      <c r="D160" s="116">
        <v>4</v>
      </c>
      <c r="E160" s="117" t="s">
        <v>99</v>
      </c>
      <c r="F160" s="117" t="s">
        <v>125</v>
      </c>
      <c r="G160" s="118" t="s">
        <v>126</v>
      </c>
      <c r="H160" s="119" t="s">
        <v>102</v>
      </c>
      <c r="I160" s="120">
        <v>2</v>
      </c>
      <c r="J160" s="120">
        <v>2</v>
      </c>
      <c r="K160" s="123"/>
      <c r="L160" s="121" t="str">
        <f>IF(K160&lt;&gt;"",J160*K160,"")</f>
        <v/>
      </c>
      <c r="M160" s="118"/>
      <c r="N160" s="122">
        <v>21</v>
      </c>
      <c r="O160" s="122" t="str">
        <f>IFERROR(L160*(N160/100),"0")</f>
        <v>0</v>
      </c>
      <c r="P160" s="122" t="str">
        <f>IFERROR((L160+O160),"0")</f>
        <v>0</v>
      </c>
      <c r="Q160" s="124"/>
      <c r="R160" s="122" t="s">
        <v>103</v>
      </c>
      <c r="S160" s="120"/>
      <c r="T160" s="120"/>
      <c r="U160" s="117"/>
      <c r="V160" s="10"/>
      <c r="W160" s="10"/>
      <c r="X160" s="10"/>
    </row>
    <row r="161" spans="1:24" ht="11.25" outlineLevel="5" x14ac:dyDescent="0.2">
      <c r="A161" s="125"/>
      <c r="B161" s="126"/>
      <c r="C161" s="127" t="s">
        <v>46</v>
      </c>
      <c r="D161" s="128"/>
      <c r="E161" s="129"/>
      <c r="F161" s="129" t="s">
        <v>51</v>
      </c>
      <c r="G161" s="130" t="s">
        <v>358</v>
      </c>
      <c r="H161" s="131"/>
      <c r="I161" s="132"/>
      <c r="J161" s="133">
        <v>0</v>
      </c>
      <c r="K161" s="134"/>
      <c r="L161" s="135"/>
      <c r="M161" s="130"/>
      <c r="N161" s="136"/>
      <c r="O161" s="136"/>
      <c r="P161" s="136"/>
      <c r="Q161" s="137"/>
      <c r="R161" s="138"/>
      <c r="S161" s="133"/>
      <c r="T161" s="133"/>
      <c r="U161" s="129"/>
      <c r="V161" s="28"/>
      <c r="W161" s="10"/>
      <c r="X161" s="10"/>
    </row>
    <row r="162" spans="1:24" ht="11.25" outlineLevel="5" x14ac:dyDescent="0.2">
      <c r="A162" s="125"/>
      <c r="B162" s="126"/>
      <c r="C162" s="127" t="s">
        <v>46</v>
      </c>
      <c r="D162" s="128"/>
      <c r="E162" s="129"/>
      <c r="F162" s="129"/>
      <c r="G162" s="130" t="s">
        <v>359</v>
      </c>
      <c r="H162" s="131"/>
      <c r="I162" s="132"/>
      <c r="J162" s="133">
        <v>0</v>
      </c>
      <c r="K162" s="134"/>
      <c r="L162" s="135"/>
      <c r="M162" s="130"/>
      <c r="N162" s="136"/>
      <c r="O162" s="136"/>
      <c r="P162" s="136"/>
      <c r="Q162" s="137"/>
      <c r="R162" s="138"/>
      <c r="S162" s="133"/>
      <c r="T162" s="133"/>
      <c r="U162" s="129"/>
      <c r="V162" s="28"/>
      <c r="W162" s="10"/>
      <c r="X162" s="10"/>
    </row>
    <row r="163" spans="1:24" ht="11.25" outlineLevel="5" x14ac:dyDescent="0.2">
      <c r="A163" s="125"/>
      <c r="B163" s="126"/>
      <c r="C163" s="127" t="s">
        <v>46</v>
      </c>
      <c r="D163" s="128"/>
      <c r="E163" s="129"/>
      <c r="F163" s="129"/>
      <c r="G163" s="130" t="s">
        <v>193</v>
      </c>
      <c r="H163" s="131"/>
      <c r="I163" s="132"/>
      <c r="J163" s="133">
        <v>2</v>
      </c>
      <c r="K163" s="134"/>
      <c r="L163" s="135"/>
      <c r="M163" s="130"/>
      <c r="N163" s="136"/>
      <c r="O163" s="136"/>
      <c r="P163" s="136"/>
      <c r="Q163" s="137"/>
      <c r="R163" s="138"/>
      <c r="S163" s="133"/>
      <c r="T163" s="133"/>
      <c r="U163" s="129"/>
      <c r="V163" s="28"/>
      <c r="W163" s="10"/>
      <c r="X163" s="10"/>
    </row>
    <row r="164" spans="1:24" ht="7.5" customHeight="1" outlineLevel="5" x14ac:dyDescent="0.15">
      <c r="B164" s="78"/>
      <c r="C164" s="80" t="s">
        <v>46</v>
      </c>
      <c r="D164" s="81"/>
      <c r="E164" s="82"/>
      <c r="F164" s="55"/>
      <c r="G164" s="84"/>
      <c r="H164" s="85"/>
      <c r="I164" s="88"/>
      <c r="J164" s="89"/>
      <c r="K164" s="91"/>
      <c r="L164" s="58"/>
      <c r="M164" s="29"/>
      <c r="N164" s="11"/>
      <c r="O164" s="11"/>
      <c r="P164" s="11"/>
      <c r="Q164" s="92"/>
      <c r="R164" s="27"/>
      <c r="S164" s="89"/>
      <c r="T164" s="89"/>
      <c r="U164" s="82"/>
      <c r="V164" s="10"/>
      <c r="W164" s="10"/>
      <c r="X164" s="10"/>
    </row>
    <row r="165" spans="1:24" ht="11.25" outlineLevel="4" x14ac:dyDescent="0.2">
      <c r="A165" s="5"/>
      <c r="B165" s="114" t="s">
        <v>360</v>
      </c>
      <c r="C165" s="115" t="s">
        <v>47</v>
      </c>
      <c r="D165" s="116">
        <v>4</v>
      </c>
      <c r="E165" s="117" t="s">
        <v>99</v>
      </c>
      <c r="F165" s="117" t="s">
        <v>361</v>
      </c>
      <c r="G165" s="118" t="s">
        <v>362</v>
      </c>
      <c r="H165" s="119" t="s">
        <v>102</v>
      </c>
      <c r="I165" s="120">
        <v>2</v>
      </c>
      <c r="J165" s="120">
        <v>2</v>
      </c>
      <c r="K165" s="123"/>
      <c r="L165" s="121" t="str">
        <f>IF(K165&lt;&gt;"",J165*K165,"")</f>
        <v/>
      </c>
      <c r="M165" s="118"/>
      <c r="N165" s="122">
        <v>21</v>
      </c>
      <c r="O165" s="122" t="str">
        <f>IFERROR(L165*(N165/100),"0")</f>
        <v>0</v>
      </c>
      <c r="P165" s="122" t="str">
        <f>IFERROR((L165+O165),"0")</f>
        <v>0</v>
      </c>
      <c r="Q165" s="124"/>
      <c r="R165" s="122" t="s">
        <v>103</v>
      </c>
      <c r="S165" s="120"/>
      <c r="T165" s="120"/>
      <c r="U165" s="117"/>
      <c r="V165" s="10"/>
      <c r="W165" s="10"/>
      <c r="X165" s="10"/>
    </row>
    <row r="166" spans="1:24" ht="11.25" outlineLevel="4" x14ac:dyDescent="0.2">
      <c r="A166" s="5"/>
      <c r="B166" s="114" t="s">
        <v>363</v>
      </c>
      <c r="C166" s="115" t="s">
        <v>47</v>
      </c>
      <c r="D166" s="116">
        <v>5</v>
      </c>
      <c r="E166" s="117" t="s">
        <v>214</v>
      </c>
      <c r="F166" s="117" t="s">
        <v>364</v>
      </c>
      <c r="G166" s="118" t="s">
        <v>365</v>
      </c>
      <c r="H166" s="119" t="s">
        <v>200</v>
      </c>
      <c r="I166" s="120">
        <v>21</v>
      </c>
      <c r="J166" s="120">
        <v>21</v>
      </c>
      <c r="K166" s="123"/>
      <c r="L166" s="121" t="str">
        <f>IF(K166&lt;&gt;"",J166*K166,"")</f>
        <v/>
      </c>
      <c r="M166" s="118"/>
      <c r="N166" s="122">
        <v>21</v>
      </c>
      <c r="O166" s="122" t="str">
        <f>IFERROR(L166*(N166/100),"0")</f>
        <v>0</v>
      </c>
      <c r="P166" s="122" t="str">
        <f>IFERROR((L166+O166),"0")</f>
        <v>0</v>
      </c>
      <c r="Q166" s="124"/>
      <c r="R166" s="122" t="s">
        <v>103</v>
      </c>
      <c r="S166" s="120"/>
      <c r="T166" s="120"/>
      <c r="U166" s="117"/>
      <c r="V166" s="10"/>
      <c r="W166" s="10"/>
      <c r="X166" s="10"/>
    </row>
    <row r="167" spans="1:24" ht="11.25" outlineLevel="4" x14ac:dyDescent="0.2">
      <c r="A167" s="5"/>
      <c r="B167" s="114" t="s">
        <v>366</v>
      </c>
      <c r="C167" s="115" t="s">
        <v>47</v>
      </c>
      <c r="D167" s="116">
        <v>5</v>
      </c>
      <c r="E167" s="117" t="s">
        <v>214</v>
      </c>
      <c r="F167" s="117" t="s">
        <v>367</v>
      </c>
      <c r="G167" s="118" t="s">
        <v>368</v>
      </c>
      <c r="H167" s="119" t="s">
        <v>110</v>
      </c>
      <c r="I167" s="120">
        <v>3.2</v>
      </c>
      <c r="J167" s="120">
        <v>3.2</v>
      </c>
      <c r="K167" s="123"/>
      <c r="L167" s="121" t="str">
        <f>IF(K167&lt;&gt;"",J167*K167,"")</f>
        <v/>
      </c>
      <c r="M167" s="118"/>
      <c r="N167" s="122">
        <v>21</v>
      </c>
      <c r="O167" s="122" t="str">
        <f>IFERROR(L167*(N167/100),"0")</f>
        <v>0</v>
      </c>
      <c r="P167" s="122" t="str">
        <f>IFERROR((L167+O167),"0")</f>
        <v>0</v>
      </c>
      <c r="Q167" s="124"/>
      <c r="R167" s="122" t="s">
        <v>103</v>
      </c>
      <c r="S167" s="120"/>
      <c r="T167" s="120"/>
      <c r="U167" s="117"/>
      <c r="V167" s="10"/>
      <c r="W167" s="10"/>
      <c r="X167" s="10"/>
    </row>
    <row r="168" spans="1:24" ht="11.25" outlineLevel="5" x14ac:dyDescent="0.2">
      <c r="A168" s="125"/>
      <c r="B168" s="126"/>
      <c r="C168" s="127" t="s">
        <v>46</v>
      </c>
      <c r="D168" s="128"/>
      <c r="E168" s="129"/>
      <c r="F168" s="129" t="s">
        <v>51</v>
      </c>
      <c r="G168" s="130" t="s">
        <v>369</v>
      </c>
      <c r="H168" s="131"/>
      <c r="I168" s="132"/>
      <c r="J168" s="133">
        <v>0</v>
      </c>
      <c r="K168" s="134"/>
      <c r="L168" s="135"/>
      <c r="M168" s="130"/>
      <c r="N168" s="136"/>
      <c r="O168" s="136"/>
      <c r="P168" s="136"/>
      <c r="Q168" s="137"/>
      <c r="R168" s="138"/>
      <c r="S168" s="133"/>
      <c r="T168" s="133"/>
      <c r="U168" s="129"/>
      <c r="V168" s="28"/>
      <c r="W168" s="10"/>
      <c r="X168" s="10"/>
    </row>
    <row r="169" spans="1:24" ht="11.25" outlineLevel="5" x14ac:dyDescent="0.2">
      <c r="A169" s="125"/>
      <c r="B169" s="126"/>
      <c r="C169" s="127" t="s">
        <v>46</v>
      </c>
      <c r="D169" s="128"/>
      <c r="E169" s="129"/>
      <c r="F169" s="129"/>
      <c r="G169" s="130" t="s">
        <v>370</v>
      </c>
      <c r="H169" s="131"/>
      <c r="I169" s="132"/>
      <c r="J169" s="133">
        <v>3.2</v>
      </c>
      <c r="K169" s="134"/>
      <c r="L169" s="135"/>
      <c r="M169" s="130"/>
      <c r="N169" s="136"/>
      <c r="O169" s="136"/>
      <c r="P169" s="136"/>
      <c r="Q169" s="137"/>
      <c r="R169" s="138"/>
      <c r="S169" s="133"/>
      <c r="T169" s="133"/>
      <c r="U169" s="129"/>
      <c r="V169" s="28"/>
      <c r="W169" s="10"/>
      <c r="X169" s="10"/>
    </row>
    <row r="170" spans="1:24" ht="7.5" customHeight="1" outlineLevel="5" x14ac:dyDescent="0.15">
      <c r="B170" s="78"/>
      <c r="C170" s="80" t="s">
        <v>46</v>
      </c>
      <c r="D170" s="81"/>
      <c r="E170" s="82"/>
      <c r="F170" s="55"/>
      <c r="G170" s="84"/>
      <c r="H170" s="85"/>
      <c r="I170" s="88"/>
      <c r="J170" s="89"/>
      <c r="K170" s="91"/>
      <c r="L170" s="58"/>
      <c r="M170" s="29"/>
      <c r="N170" s="11"/>
      <c r="O170" s="11"/>
      <c r="P170" s="11"/>
      <c r="Q170" s="92"/>
      <c r="R170" s="27"/>
      <c r="S170" s="89"/>
      <c r="T170" s="89"/>
      <c r="U170" s="82"/>
      <c r="V170" s="10"/>
      <c r="W170" s="10"/>
      <c r="X170" s="10"/>
    </row>
    <row r="171" spans="1:24" ht="11.25" outlineLevel="4" x14ac:dyDescent="0.2">
      <c r="A171" s="5"/>
      <c r="B171" s="114" t="s">
        <v>371</v>
      </c>
      <c r="C171" s="115" t="s">
        <v>47</v>
      </c>
      <c r="D171" s="116">
        <v>5</v>
      </c>
      <c r="E171" s="117" t="s">
        <v>99</v>
      </c>
      <c r="F171" s="117" t="s">
        <v>372</v>
      </c>
      <c r="G171" s="118" t="s">
        <v>373</v>
      </c>
      <c r="H171" s="119" t="s">
        <v>292</v>
      </c>
      <c r="I171" s="120">
        <v>48.6</v>
      </c>
      <c r="J171" s="120">
        <v>48.6</v>
      </c>
      <c r="K171" s="123"/>
      <c r="L171" s="121" t="str">
        <f t="shared" ref="L171:L176" si="3">IF(K171&lt;&gt;"",J171*K171,"")</f>
        <v/>
      </c>
      <c r="M171" s="118"/>
      <c r="N171" s="122">
        <v>21</v>
      </c>
      <c r="O171" s="122" t="str">
        <f t="shared" ref="O171:O176" si="4">IFERROR(L171*(N171/100),"0")</f>
        <v>0</v>
      </c>
      <c r="P171" s="122" t="str">
        <f t="shared" ref="P171:P176" si="5">IFERROR((L171+O171),"0")</f>
        <v>0</v>
      </c>
      <c r="Q171" s="124"/>
      <c r="R171" s="122"/>
      <c r="S171" s="120"/>
      <c r="T171" s="120"/>
      <c r="U171" s="117"/>
      <c r="V171" s="10"/>
      <c r="W171" s="10"/>
      <c r="X171" s="10"/>
    </row>
    <row r="172" spans="1:24" ht="22.5" outlineLevel="4" x14ac:dyDescent="0.2">
      <c r="A172" s="5"/>
      <c r="B172" s="114" t="s">
        <v>374</v>
      </c>
      <c r="C172" s="115" t="s">
        <v>47</v>
      </c>
      <c r="D172" s="116">
        <v>5</v>
      </c>
      <c r="E172" s="117" t="s">
        <v>289</v>
      </c>
      <c r="F172" s="117" t="s">
        <v>375</v>
      </c>
      <c r="G172" s="118" t="s">
        <v>376</v>
      </c>
      <c r="H172" s="119" t="s">
        <v>110</v>
      </c>
      <c r="I172" s="120">
        <v>353.26499999999999</v>
      </c>
      <c r="J172" s="120">
        <v>353.26499999999999</v>
      </c>
      <c r="K172" s="123"/>
      <c r="L172" s="121" t="str">
        <f t="shared" si="3"/>
        <v/>
      </c>
      <c r="M172" s="118"/>
      <c r="N172" s="122">
        <v>21</v>
      </c>
      <c r="O172" s="122" t="str">
        <f t="shared" si="4"/>
        <v>0</v>
      </c>
      <c r="P172" s="122" t="str">
        <f t="shared" si="5"/>
        <v>0</v>
      </c>
      <c r="Q172" s="124"/>
      <c r="R172" s="122" t="s">
        <v>103</v>
      </c>
      <c r="S172" s="120"/>
      <c r="T172" s="120"/>
      <c r="U172" s="117"/>
      <c r="V172" s="10"/>
      <c r="W172" s="10"/>
      <c r="X172" s="10"/>
    </row>
    <row r="173" spans="1:24" ht="22.5" outlineLevel="4" x14ac:dyDescent="0.2">
      <c r="A173" s="5"/>
      <c r="B173" s="114" t="s">
        <v>377</v>
      </c>
      <c r="C173" s="115" t="s">
        <v>47</v>
      </c>
      <c r="D173" s="116">
        <v>5</v>
      </c>
      <c r="E173" s="117" t="s">
        <v>99</v>
      </c>
      <c r="F173" s="117" t="s">
        <v>378</v>
      </c>
      <c r="G173" s="118" t="s">
        <v>379</v>
      </c>
      <c r="H173" s="119" t="s">
        <v>158</v>
      </c>
      <c r="I173" s="120">
        <v>9</v>
      </c>
      <c r="J173" s="120">
        <v>9</v>
      </c>
      <c r="K173" s="123"/>
      <c r="L173" s="121" t="str">
        <f t="shared" si="3"/>
        <v/>
      </c>
      <c r="M173" s="118"/>
      <c r="N173" s="122">
        <v>21</v>
      </c>
      <c r="O173" s="122" t="str">
        <f t="shared" si="4"/>
        <v>0</v>
      </c>
      <c r="P173" s="122" t="str">
        <f t="shared" si="5"/>
        <v>0</v>
      </c>
      <c r="Q173" s="124"/>
      <c r="R173" s="122" t="s">
        <v>103</v>
      </c>
      <c r="S173" s="120"/>
      <c r="T173" s="120"/>
      <c r="U173" s="117"/>
      <c r="V173" s="10"/>
      <c r="W173" s="10"/>
      <c r="X173" s="10"/>
    </row>
    <row r="174" spans="1:24" ht="11.25" outlineLevel="4" x14ac:dyDescent="0.2">
      <c r="A174" s="5"/>
      <c r="B174" s="114" t="s">
        <v>380</v>
      </c>
      <c r="C174" s="115" t="s">
        <v>47</v>
      </c>
      <c r="D174" s="116">
        <v>6</v>
      </c>
      <c r="E174" s="117" t="s">
        <v>99</v>
      </c>
      <c r="F174" s="117" t="s">
        <v>381</v>
      </c>
      <c r="G174" s="118" t="s">
        <v>382</v>
      </c>
      <c r="H174" s="119" t="s">
        <v>292</v>
      </c>
      <c r="I174" s="120">
        <v>370</v>
      </c>
      <c r="J174" s="120">
        <v>370</v>
      </c>
      <c r="K174" s="123"/>
      <c r="L174" s="121" t="str">
        <f t="shared" si="3"/>
        <v/>
      </c>
      <c r="M174" s="118"/>
      <c r="N174" s="122">
        <v>21</v>
      </c>
      <c r="O174" s="122" t="str">
        <f t="shared" si="4"/>
        <v>0</v>
      </c>
      <c r="P174" s="122" t="str">
        <f t="shared" si="5"/>
        <v>0</v>
      </c>
      <c r="Q174" s="124"/>
      <c r="R174" s="122"/>
      <c r="S174" s="120"/>
      <c r="T174" s="120"/>
      <c r="U174" s="117"/>
      <c r="V174" s="10"/>
      <c r="W174" s="10"/>
      <c r="X174" s="10"/>
    </row>
    <row r="175" spans="1:24" ht="11.25" outlineLevel="4" x14ac:dyDescent="0.2">
      <c r="A175" s="5"/>
      <c r="B175" s="114" t="s">
        <v>383</v>
      </c>
      <c r="C175" s="115" t="s">
        <v>47</v>
      </c>
      <c r="D175" s="116">
        <v>6</v>
      </c>
      <c r="E175" s="117" t="s">
        <v>99</v>
      </c>
      <c r="F175" s="117" t="s">
        <v>384</v>
      </c>
      <c r="G175" s="118" t="s">
        <v>385</v>
      </c>
      <c r="H175" s="119" t="s">
        <v>292</v>
      </c>
      <c r="I175" s="120">
        <v>1.5</v>
      </c>
      <c r="J175" s="120">
        <v>1.5</v>
      </c>
      <c r="K175" s="123"/>
      <c r="L175" s="121" t="str">
        <f t="shared" si="3"/>
        <v/>
      </c>
      <c r="M175" s="118"/>
      <c r="N175" s="122">
        <v>21</v>
      </c>
      <c r="O175" s="122" t="str">
        <f t="shared" si="4"/>
        <v>0</v>
      </c>
      <c r="P175" s="122" t="str">
        <f t="shared" si="5"/>
        <v>0</v>
      </c>
      <c r="Q175" s="124"/>
      <c r="R175" s="122"/>
      <c r="S175" s="120"/>
      <c r="T175" s="120"/>
      <c r="U175" s="117"/>
      <c r="V175" s="10"/>
      <c r="W175" s="10"/>
      <c r="X175" s="10"/>
    </row>
    <row r="176" spans="1:24" ht="11.25" outlineLevel="4" x14ac:dyDescent="0.2">
      <c r="A176" s="5"/>
      <c r="B176" s="114" t="s">
        <v>386</v>
      </c>
      <c r="C176" s="115" t="s">
        <v>47</v>
      </c>
      <c r="D176" s="116">
        <v>6</v>
      </c>
      <c r="E176" s="117" t="s">
        <v>99</v>
      </c>
      <c r="F176" s="117" t="s">
        <v>165</v>
      </c>
      <c r="G176" s="118" t="s">
        <v>166</v>
      </c>
      <c r="H176" s="119" t="s">
        <v>158</v>
      </c>
      <c r="I176" s="120">
        <v>7</v>
      </c>
      <c r="J176" s="120">
        <v>7</v>
      </c>
      <c r="K176" s="123"/>
      <c r="L176" s="121" t="str">
        <f t="shared" si="3"/>
        <v/>
      </c>
      <c r="M176" s="118"/>
      <c r="N176" s="122">
        <v>21</v>
      </c>
      <c r="O176" s="122" t="str">
        <f t="shared" si="4"/>
        <v>0</v>
      </c>
      <c r="P176" s="122" t="str">
        <f t="shared" si="5"/>
        <v>0</v>
      </c>
      <c r="Q176" s="124"/>
      <c r="R176" s="122" t="s">
        <v>103</v>
      </c>
      <c r="S176" s="120"/>
      <c r="T176" s="120"/>
      <c r="U176" s="117"/>
      <c r="V176" s="10"/>
      <c r="W176" s="10"/>
      <c r="X176" s="10"/>
    </row>
    <row r="177" spans="1:24" ht="11.25" outlineLevel="5" x14ac:dyDescent="0.2">
      <c r="A177" s="125"/>
      <c r="B177" s="126"/>
      <c r="C177" s="127" t="s">
        <v>46</v>
      </c>
      <c r="D177" s="128"/>
      <c r="E177" s="129"/>
      <c r="F177" s="129" t="s">
        <v>51</v>
      </c>
      <c r="G177" s="130" t="s">
        <v>387</v>
      </c>
      <c r="H177" s="131"/>
      <c r="I177" s="132"/>
      <c r="J177" s="133">
        <v>0</v>
      </c>
      <c r="K177" s="134"/>
      <c r="L177" s="135"/>
      <c r="M177" s="130"/>
      <c r="N177" s="136"/>
      <c r="O177" s="136"/>
      <c r="P177" s="136"/>
      <c r="Q177" s="137"/>
      <c r="R177" s="138"/>
      <c r="S177" s="133"/>
      <c r="T177" s="133"/>
      <c r="U177" s="129"/>
      <c r="V177" s="28"/>
      <c r="W177" s="10"/>
      <c r="X177" s="10"/>
    </row>
    <row r="178" spans="1:24" ht="11.25" outlineLevel="5" x14ac:dyDescent="0.2">
      <c r="A178" s="125"/>
      <c r="B178" s="126"/>
      <c r="C178" s="127" t="s">
        <v>46</v>
      </c>
      <c r="D178" s="128"/>
      <c r="E178" s="129"/>
      <c r="F178" s="129"/>
      <c r="G178" s="130" t="s">
        <v>388</v>
      </c>
      <c r="H178" s="131"/>
      <c r="I178" s="132"/>
      <c r="J178" s="133">
        <v>7</v>
      </c>
      <c r="K178" s="134"/>
      <c r="L178" s="135"/>
      <c r="M178" s="130"/>
      <c r="N178" s="136"/>
      <c r="O178" s="136"/>
      <c r="P178" s="136"/>
      <c r="Q178" s="137"/>
      <c r="R178" s="138"/>
      <c r="S178" s="133"/>
      <c r="T178" s="133"/>
      <c r="U178" s="129"/>
      <c r="V178" s="28"/>
      <c r="W178" s="10"/>
      <c r="X178" s="10"/>
    </row>
    <row r="179" spans="1:24" ht="7.5" customHeight="1" outlineLevel="5" x14ac:dyDescent="0.15">
      <c r="B179" s="78"/>
      <c r="C179" s="80" t="s">
        <v>46</v>
      </c>
      <c r="D179" s="81"/>
      <c r="E179" s="82"/>
      <c r="F179" s="55"/>
      <c r="G179" s="84"/>
      <c r="H179" s="85"/>
      <c r="I179" s="88"/>
      <c r="J179" s="89"/>
      <c r="K179" s="91"/>
      <c r="L179" s="58"/>
      <c r="M179" s="29"/>
      <c r="N179" s="11"/>
      <c r="O179" s="11"/>
      <c r="P179" s="11"/>
      <c r="Q179" s="92"/>
      <c r="R179" s="27"/>
      <c r="S179" s="89"/>
      <c r="T179" s="89"/>
      <c r="U179" s="82"/>
      <c r="V179" s="10"/>
      <c r="W179" s="10"/>
      <c r="X179" s="10"/>
    </row>
    <row r="180" spans="1:24" ht="22.5" outlineLevel="4" x14ac:dyDescent="0.2">
      <c r="A180" s="5"/>
      <c r="B180" s="114" t="s">
        <v>389</v>
      </c>
      <c r="C180" s="115" t="s">
        <v>47</v>
      </c>
      <c r="D180" s="116">
        <v>6</v>
      </c>
      <c r="E180" s="117" t="s">
        <v>99</v>
      </c>
      <c r="F180" s="117" t="s">
        <v>181</v>
      </c>
      <c r="G180" s="118" t="s">
        <v>182</v>
      </c>
      <c r="H180" s="119" t="s">
        <v>102</v>
      </c>
      <c r="I180" s="120">
        <v>1</v>
      </c>
      <c r="J180" s="120">
        <v>1</v>
      </c>
      <c r="K180" s="123"/>
      <c r="L180" s="121" t="str">
        <f>IF(K180&lt;&gt;"",J180*K180,"")</f>
        <v/>
      </c>
      <c r="M180" s="118"/>
      <c r="N180" s="122">
        <v>21</v>
      </c>
      <c r="O180" s="122" t="str">
        <f>IFERROR(L180*(N180/100),"0")</f>
        <v>0</v>
      </c>
      <c r="P180" s="122" t="str">
        <f>IFERROR((L180+O180),"0")</f>
        <v>0</v>
      </c>
      <c r="Q180" s="124"/>
      <c r="R180" s="122" t="s">
        <v>103</v>
      </c>
      <c r="S180" s="120"/>
      <c r="T180" s="120"/>
      <c r="U180" s="117"/>
      <c r="V180" s="10"/>
      <c r="W180" s="10"/>
      <c r="X180" s="10"/>
    </row>
    <row r="181" spans="1:24" ht="11.25" outlineLevel="5" x14ac:dyDescent="0.2">
      <c r="A181" s="125"/>
      <c r="B181" s="126"/>
      <c r="C181" s="127" t="s">
        <v>46</v>
      </c>
      <c r="D181" s="128"/>
      <c r="E181" s="129"/>
      <c r="F181" s="129" t="s">
        <v>51</v>
      </c>
      <c r="G181" s="130" t="s">
        <v>390</v>
      </c>
      <c r="H181" s="131"/>
      <c r="I181" s="132"/>
      <c r="J181" s="133">
        <v>0</v>
      </c>
      <c r="K181" s="134"/>
      <c r="L181" s="135"/>
      <c r="M181" s="130"/>
      <c r="N181" s="136"/>
      <c r="O181" s="136"/>
      <c r="P181" s="136"/>
      <c r="Q181" s="137"/>
      <c r="R181" s="138"/>
      <c r="S181" s="133"/>
      <c r="T181" s="133"/>
      <c r="U181" s="129"/>
      <c r="V181" s="28"/>
      <c r="W181" s="10"/>
      <c r="X181" s="10"/>
    </row>
    <row r="182" spans="1:24" ht="11.25" outlineLevel="5" x14ac:dyDescent="0.2">
      <c r="A182" s="125"/>
      <c r="B182" s="126"/>
      <c r="C182" s="127" t="s">
        <v>46</v>
      </c>
      <c r="D182" s="128"/>
      <c r="E182" s="129"/>
      <c r="F182" s="129"/>
      <c r="G182" s="130" t="s">
        <v>171</v>
      </c>
      <c r="H182" s="131"/>
      <c r="I182" s="132"/>
      <c r="J182" s="133">
        <v>1</v>
      </c>
      <c r="K182" s="134"/>
      <c r="L182" s="135"/>
      <c r="M182" s="130"/>
      <c r="N182" s="136"/>
      <c r="O182" s="136"/>
      <c r="P182" s="136"/>
      <c r="Q182" s="137"/>
      <c r="R182" s="138"/>
      <c r="S182" s="133"/>
      <c r="T182" s="133"/>
      <c r="U182" s="129"/>
      <c r="V182" s="28"/>
      <c r="W182" s="10"/>
      <c r="X182" s="10"/>
    </row>
    <row r="183" spans="1:24" ht="7.5" customHeight="1" outlineLevel="5" x14ac:dyDescent="0.15">
      <c r="B183" s="78"/>
      <c r="C183" s="80" t="s">
        <v>46</v>
      </c>
      <c r="D183" s="81"/>
      <c r="E183" s="82"/>
      <c r="F183" s="55"/>
      <c r="G183" s="84"/>
      <c r="H183" s="85"/>
      <c r="I183" s="88"/>
      <c r="J183" s="89"/>
      <c r="K183" s="91"/>
      <c r="L183" s="58"/>
      <c r="M183" s="29"/>
      <c r="N183" s="11"/>
      <c r="O183" s="11"/>
      <c r="P183" s="11"/>
      <c r="Q183" s="92"/>
      <c r="R183" s="27"/>
      <c r="S183" s="89"/>
      <c r="T183" s="89"/>
      <c r="U183" s="82"/>
      <c r="V183" s="10"/>
      <c r="W183" s="10"/>
      <c r="X183" s="10"/>
    </row>
    <row r="184" spans="1:24" ht="22.5" outlineLevel="4" x14ac:dyDescent="0.2">
      <c r="A184" s="5"/>
      <c r="B184" s="114" t="s">
        <v>391</v>
      </c>
      <c r="C184" s="115" t="s">
        <v>47</v>
      </c>
      <c r="D184" s="116">
        <v>6</v>
      </c>
      <c r="E184" s="117" t="s">
        <v>99</v>
      </c>
      <c r="F184" s="117" t="s">
        <v>173</v>
      </c>
      <c r="G184" s="118" t="s">
        <v>174</v>
      </c>
      <c r="H184" s="119" t="s">
        <v>102</v>
      </c>
      <c r="I184" s="120">
        <v>3</v>
      </c>
      <c r="J184" s="120">
        <v>3</v>
      </c>
      <c r="K184" s="123"/>
      <c r="L184" s="121" t="str">
        <f>IF(K184&lt;&gt;"",J184*K184,"")</f>
        <v/>
      </c>
      <c r="M184" s="118"/>
      <c r="N184" s="122">
        <v>21</v>
      </c>
      <c r="O184" s="122" t="str">
        <f>IFERROR(L184*(N184/100),"0")</f>
        <v>0</v>
      </c>
      <c r="P184" s="122" t="str">
        <f>IFERROR((L184+O184),"0")</f>
        <v>0</v>
      </c>
      <c r="Q184" s="124"/>
      <c r="R184" s="122" t="s">
        <v>103</v>
      </c>
      <c r="S184" s="120"/>
      <c r="T184" s="120"/>
      <c r="U184" s="117"/>
      <c r="V184" s="10"/>
      <c r="W184" s="10"/>
      <c r="X184" s="10"/>
    </row>
    <row r="185" spans="1:24" ht="11.25" outlineLevel="5" x14ac:dyDescent="0.2">
      <c r="A185" s="125"/>
      <c r="B185" s="126"/>
      <c r="C185" s="127" t="s">
        <v>46</v>
      </c>
      <c r="D185" s="128"/>
      <c r="E185" s="129"/>
      <c r="F185" s="129" t="s">
        <v>51</v>
      </c>
      <c r="G185" s="130" t="s">
        <v>392</v>
      </c>
      <c r="H185" s="131"/>
      <c r="I185" s="132"/>
      <c r="J185" s="133">
        <v>0</v>
      </c>
      <c r="K185" s="134"/>
      <c r="L185" s="135"/>
      <c r="M185" s="130"/>
      <c r="N185" s="136"/>
      <c r="O185" s="136"/>
      <c r="P185" s="136"/>
      <c r="Q185" s="137"/>
      <c r="R185" s="138"/>
      <c r="S185" s="133"/>
      <c r="T185" s="133"/>
      <c r="U185" s="129"/>
      <c r="V185" s="28"/>
      <c r="W185" s="10"/>
      <c r="X185" s="10"/>
    </row>
    <row r="186" spans="1:24" ht="11.25" outlineLevel="5" x14ac:dyDescent="0.2">
      <c r="A186" s="125"/>
      <c r="B186" s="126"/>
      <c r="C186" s="127" t="s">
        <v>46</v>
      </c>
      <c r="D186" s="128"/>
      <c r="E186" s="129"/>
      <c r="F186" s="129"/>
      <c r="G186" s="130" t="s">
        <v>176</v>
      </c>
      <c r="H186" s="131"/>
      <c r="I186" s="132"/>
      <c r="J186" s="133">
        <v>3</v>
      </c>
      <c r="K186" s="134"/>
      <c r="L186" s="135"/>
      <c r="M186" s="130"/>
      <c r="N186" s="136"/>
      <c r="O186" s="136"/>
      <c r="P186" s="136"/>
      <c r="Q186" s="137"/>
      <c r="R186" s="138"/>
      <c r="S186" s="133"/>
      <c r="T186" s="133"/>
      <c r="U186" s="129"/>
      <c r="V186" s="28"/>
      <c r="W186" s="10"/>
      <c r="X186" s="10"/>
    </row>
    <row r="187" spans="1:24" ht="7.5" customHeight="1" outlineLevel="5" x14ac:dyDescent="0.15">
      <c r="B187" s="78"/>
      <c r="C187" s="80" t="s">
        <v>46</v>
      </c>
      <c r="D187" s="81"/>
      <c r="E187" s="82"/>
      <c r="F187" s="55"/>
      <c r="G187" s="84"/>
      <c r="H187" s="85"/>
      <c r="I187" s="88"/>
      <c r="J187" s="89"/>
      <c r="K187" s="91"/>
      <c r="L187" s="58"/>
      <c r="M187" s="29"/>
      <c r="N187" s="11"/>
      <c r="O187" s="11"/>
      <c r="P187" s="11"/>
      <c r="Q187" s="92"/>
      <c r="R187" s="27"/>
      <c r="S187" s="89"/>
      <c r="T187" s="89"/>
      <c r="U187" s="82"/>
      <c r="V187" s="10"/>
      <c r="W187" s="10"/>
      <c r="X187" s="10"/>
    </row>
    <row r="188" spans="1:24" ht="11.25" outlineLevel="4" x14ac:dyDescent="0.2">
      <c r="A188" s="5"/>
      <c r="B188" s="114" t="s">
        <v>393</v>
      </c>
      <c r="C188" s="115" t="s">
        <v>47</v>
      </c>
      <c r="D188" s="116">
        <v>6</v>
      </c>
      <c r="E188" s="117" t="s">
        <v>99</v>
      </c>
      <c r="F188" s="117" t="s">
        <v>394</v>
      </c>
      <c r="G188" s="118" t="s">
        <v>395</v>
      </c>
      <c r="H188" s="119" t="s">
        <v>102</v>
      </c>
      <c r="I188" s="120">
        <v>4</v>
      </c>
      <c r="J188" s="120">
        <v>4</v>
      </c>
      <c r="K188" s="123"/>
      <c r="L188" s="121" t="str">
        <f t="shared" ref="L188:L196" si="6">IF(K188&lt;&gt;"",J188*K188,"")</f>
        <v/>
      </c>
      <c r="M188" s="118"/>
      <c r="N188" s="122">
        <v>21</v>
      </c>
      <c r="O188" s="122" t="str">
        <f t="shared" ref="O188:O196" si="7">IFERROR(L188*(N188/100),"0")</f>
        <v>0</v>
      </c>
      <c r="P188" s="122" t="str">
        <f t="shared" ref="P188:P196" si="8">IFERROR((L188+O188),"0")</f>
        <v>0</v>
      </c>
      <c r="Q188" s="124"/>
      <c r="R188" s="122" t="s">
        <v>103</v>
      </c>
      <c r="S188" s="120"/>
      <c r="T188" s="120"/>
      <c r="U188" s="117"/>
      <c r="V188" s="10"/>
      <c r="W188" s="10"/>
      <c r="X188" s="10"/>
    </row>
    <row r="189" spans="1:24" ht="22.5" outlineLevel="4" x14ac:dyDescent="0.2">
      <c r="A189" s="5"/>
      <c r="B189" s="114" t="s">
        <v>396</v>
      </c>
      <c r="C189" s="115" t="s">
        <v>47</v>
      </c>
      <c r="D189" s="116">
        <v>7</v>
      </c>
      <c r="E189" s="117" t="s">
        <v>99</v>
      </c>
      <c r="F189" s="117" t="s">
        <v>178</v>
      </c>
      <c r="G189" s="118" t="s">
        <v>179</v>
      </c>
      <c r="H189" s="119" t="s">
        <v>102</v>
      </c>
      <c r="I189" s="120">
        <v>2</v>
      </c>
      <c r="J189" s="120">
        <v>2</v>
      </c>
      <c r="K189" s="123"/>
      <c r="L189" s="121" t="str">
        <f t="shared" si="6"/>
        <v/>
      </c>
      <c r="M189" s="118"/>
      <c r="N189" s="122">
        <v>21</v>
      </c>
      <c r="O189" s="122" t="str">
        <f t="shared" si="7"/>
        <v>0</v>
      </c>
      <c r="P189" s="122" t="str">
        <f t="shared" si="8"/>
        <v>0</v>
      </c>
      <c r="Q189" s="124"/>
      <c r="R189" s="122" t="s">
        <v>103</v>
      </c>
      <c r="S189" s="120"/>
      <c r="T189" s="120"/>
      <c r="U189" s="117"/>
      <c r="V189" s="10"/>
      <c r="W189" s="10"/>
      <c r="X189" s="10"/>
    </row>
    <row r="190" spans="1:24" ht="11.25" outlineLevel="4" x14ac:dyDescent="0.2">
      <c r="A190" s="5"/>
      <c r="B190" s="114" t="s">
        <v>397</v>
      </c>
      <c r="C190" s="115" t="s">
        <v>47</v>
      </c>
      <c r="D190" s="116">
        <v>7</v>
      </c>
      <c r="E190" s="117" t="s">
        <v>99</v>
      </c>
      <c r="F190" s="117" t="s">
        <v>398</v>
      </c>
      <c r="G190" s="118" t="s">
        <v>399</v>
      </c>
      <c r="H190" s="119" t="s">
        <v>284</v>
      </c>
      <c r="I190" s="120">
        <v>163</v>
      </c>
      <c r="J190" s="120">
        <v>163</v>
      </c>
      <c r="K190" s="123"/>
      <c r="L190" s="121" t="str">
        <f t="shared" si="6"/>
        <v/>
      </c>
      <c r="M190" s="118"/>
      <c r="N190" s="122">
        <v>21</v>
      </c>
      <c r="O190" s="122" t="str">
        <f t="shared" si="7"/>
        <v>0</v>
      </c>
      <c r="P190" s="122" t="str">
        <f t="shared" si="8"/>
        <v>0</v>
      </c>
      <c r="Q190" s="124"/>
      <c r="R190" s="122"/>
      <c r="S190" s="120">
        <v>1.16E-3</v>
      </c>
      <c r="T190" s="120"/>
      <c r="U190" s="117"/>
      <c r="V190" s="10"/>
      <c r="W190" s="10"/>
      <c r="X190" s="10"/>
    </row>
    <row r="191" spans="1:24" ht="22.5" outlineLevel="4" x14ac:dyDescent="0.2">
      <c r="A191" s="5"/>
      <c r="B191" s="114" t="s">
        <v>400</v>
      </c>
      <c r="C191" s="115" t="s">
        <v>47</v>
      </c>
      <c r="D191" s="116">
        <v>7</v>
      </c>
      <c r="E191" s="117" t="s">
        <v>99</v>
      </c>
      <c r="F191" s="117" t="s">
        <v>401</v>
      </c>
      <c r="G191" s="118" t="s">
        <v>402</v>
      </c>
      <c r="H191" s="119" t="s">
        <v>292</v>
      </c>
      <c r="I191" s="120">
        <v>370</v>
      </c>
      <c r="J191" s="120">
        <v>370</v>
      </c>
      <c r="K191" s="123"/>
      <c r="L191" s="121" t="str">
        <f t="shared" si="6"/>
        <v/>
      </c>
      <c r="M191" s="118"/>
      <c r="N191" s="122">
        <v>21</v>
      </c>
      <c r="O191" s="122" t="str">
        <f t="shared" si="7"/>
        <v>0</v>
      </c>
      <c r="P191" s="122" t="str">
        <f t="shared" si="8"/>
        <v>0</v>
      </c>
      <c r="Q191" s="124"/>
      <c r="R191" s="122"/>
      <c r="S191" s="120"/>
      <c r="T191" s="120"/>
      <c r="U191" s="117"/>
      <c r="V191" s="10"/>
      <c r="W191" s="10"/>
      <c r="X191" s="10"/>
    </row>
    <row r="192" spans="1:24" ht="22.5" outlineLevel="4" x14ac:dyDescent="0.2">
      <c r="A192" s="5"/>
      <c r="B192" s="114" t="s">
        <v>403</v>
      </c>
      <c r="C192" s="115" t="s">
        <v>47</v>
      </c>
      <c r="D192" s="116">
        <v>7</v>
      </c>
      <c r="E192" s="117" t="s">
        <v>99</v>
      </c>
      <c r="F192" s="117" t="s">
        <v>184</v>
      </c>
      <c r="G192" s="118" t="s">
        <v>185</v>
      </c>
      <c r="H192" s="119" t="s">
        <v>102</v>
      </c>
      <c r="I192" s="120">
        <v>2</v>
      </c>
      <c r="J192" s="120">
        <v>2</v>
      </c>
      <c r="K192" s="123"/>
      <c r="L192" s="121" t="str">
        <f t="shared" si="6"/>
        <v/>
      </c>
      <c r="M192" s="118"/>
      <c r="N192" s="122">
        <v>21</v>
      </c>
      <c r="O192" s="122" t="str">
        <f t="shared" si="7"/>
        <v>0</v>
      </c>
      <c r="P192" s="122" t="str">
        <f t="shared" si="8"/>
        <v>0</v>
      </c>
      <c r="Q192" s="124"/>
      <c r="R192" s="122" t="s">
        <v>103</v>
      </c>
      <c r="S192" s="120"/>
      <c r="T192" s="120"/>
      <c r="U192" s="117"/>
      <c r="V192" s="10"/>
      <c r="W192" s="10"/>
      <c r="X192" s="10"/>
    </row>
    <row r="193" spans="1:24" ht="11.25" outlineLevel="4" x14ac:dyDescent="0.2">
      <c r="A193" s="5"/>
      <c r="B193" s="114" t="s">
        <v>404</v>
      </c>
      <c r="C193" s="115" t="s">
        <v>47</v>
      </c>
      <c r="D193" s="116">
        <v>7</v>
      </c>
      <c r="E193" s="117" t="s">
        <v>219</v>
      </c>
      <c r="F193" s="117" t="s">
        <v>405</v>
      </c>
      <c r="G193" s="118" t="s">
        <v>406</v>
      </c>
      <c r="H193" s="119" t="s">
        <v>110</v>
      </c>
      <c r="I193" s="120">
        <v>58.563000000000002</v>
      </c>
      <c r="J193" s="120">
        <v>58.563000000000002</v>
      </c>
      <c r="K193" s="123"/>
      <c r="L193" s="121" t="str">
        <f t="shared" si="6"/>
        <v/>
      </c>
      <c r="M193" s="118"/>
      <c r="N193" s="122">
        <v>21</v>
      </c>
      <c r="O193" s="122" t="str">
        <f t="shared" si="7"/>
        <v>0</v>
      </c>
      <c r="P193" s="122" t="str">
        <f t="shared" si="8"/>
        <v>0</v>
      </c>
      <c r="Q193" s="124"/>
      <c r="R193" s="122"/>
      <c r="S193" s="120"/>
      <c r="T193" s="120"/>
      <c r="U193" s="117"/>
      <c r="V193" s="10"/>
      <c r="W193" s="10"/>
      <c r="X193" s="10"/>
    </row>
    <row r="194" spans="1:24" ht="11.25" outlineLevel="4" x14ac:dyDescent="0.2">
      <c r="A194" s="5"/>
      <c r="B194" s="114" t="s">
        <v>407</v>
      </c>
      <c r="C194" s="115" t="s">
        <v>47</v>
      </c>
      <c r="D194" s="116">
        <v>7</v>
      </c>
      <c r="E194" s="117" t="s">
        <v>99</v>
      </c>
      <c r="F194" s="117" t="s">
        <v>408</v>
      </c>
      <c r="G194" s="118" t="s">
        <v>409</v>
      </c>
      <c r="H194" s="119" t="s">
        <v>102</v>
      </c>
      <c r="I194" s="120">
        <v>2</v>
      </c>
      <c r="J194" s="120">
        <v>2</v>
      </c>
      <c r="K194" s="123"/>
      <c r="L194" s="121" t="str">
        <f t="shared" si="6"/>
        <v/>
      </c>
      <c r="M194" s="118"/>
      <c r="N194" s="122">
        <v>21</v>
      </c>
      <c r="O194" s="122" t="str">
        <f t="shared" si="7"/>
        <v>0</v>
      </c>
      <c r="P194" s="122" t="str">
        <f t="shared" si="8"/>
        <v>0</v>
      </c>
      <c r="Q194" s="124"/>
      <c r="R194" s="122" t="s">
        <v>103</v>
      </c>
      <c r="S194" s="120"/>
      <c r="T194" s="120"/>
      <c r="U194" s="117"/>
      <c r="V194" s="10"/>
      <c r="W194" s="10"/>
      <c r="X194" s="10"/>
    </row>
    <row r="195" spans="1:24" ht="11.25" outlineLevel="4" x14ac:dyDescent="0.2">
      <c r="A195" s="5"/>
      <c r="B195" s="114" t="s">
        <v>410</v>
      </c>
      <c r="C195" s="115" t="s">
        <v>47</v>
      </c>
      <c r="D195" s="116">
        <v>8</v>
      </c>
      <c r="E195" s="117" t="s">
        <v>214</v>
      </c>
      <c r="F195" s="117" t="s">
        <v>411</v>
      </c>
      <c r="G195" s="118" t="s">
        <v>412</v>
      </c>
      <c r="H195" s="119" t="s">
        <v>200</v>
      </c>
      <c r="I195" s="120">
        <v>24</v>
      </c>
      <c r="J195" s="120">
        <v>24</v>
      </c>
      <c r="K195" s="123"/>
      <c r="L195" s="121" t="str">
        <f t="shared" si="6"/>
        <v/>
      </c>
      <c r="M195" s="118"/>
      <c r="N195" s="122">
        <v>21</v>
      </c>
      <c r="O195" s="122" t="str">
        <f t="shared" si="7"/>
        <v>0</v>
      </c>
      <c r="P195" s="122" t="str">
        <f t="shared" si="8"/>
        <v>0</v>
      </c>
      <c r="Q195" s="124"/>
      <c r="R195" s="122" t="s">
        <v>103</v>
      </c>
      <c r="S195" s="120"/>
      <c r="T195" s="120"/>
      <c r="U195" s="117"/>
      <c r="V195" s="10"/>
      <c r="W195" s="10"/>
      <c r="X195" s="10"/>
    </row>
    <row r="196" spans="1:24" ht="11.25" outlineLevel="4" x14ac:dyDescent="0.2">
      <c r="A196" s="5"/>
      <c r="B196" s="114" t="s">
        <v>413</v>
      </c>
      <c r="C196" s="115" t="s">
        <v>47</v>
      </c>
      <c r="D196" s="116">
        <v>8</v>
      </c>
      <c r="E196" s="117" t="s">
        <v>99</v>
      </c>
      <c r="F196" s="117" t="s">
        <v>294</v>
      </c>
      <c r="G196" s="118" t="s">
        <v>295</v>
      </c>
      <c r="H196" s="119" t="s">
        <v>110</v>
      </c>
      <c r="I196" s="120">
        <v>10.923999999999999</v>
      </c>
      <c r="J196" s="120">
        <v>10.923999999999999</v>
      </c>
      <c r="K196" s="123"/>
      <c r="L196" s="121" t="str">
        <f t="shared" si="6"/>
        <v/>
      </c>
      <c r="M196" s="118"/>
      <c r="N196" s="122">
        <v>21</v>
      </c>
      <c r="O196" s="122" t="str">
        <f t="shared" si="7"/>
        <v>0</v>
      </c>
      <c r="P196" s="122" t="str">
        <f t="shared" si="8"/>
        <v>0</v>
      </c>
      <c r="Q196" s="124"/>
      <c r="R196" s="122" t="s">
        <v>103</v>
      </c>
      <c r="S196" s="120"/>
      <c r="T196" s="120"/>
      <c r="U196" s="117"/>
      <c r="V196" s="10"/>
      <c r="W196" s="10"/>
      <c r="X196" s="10"/>
    </row>
    <row r="197" spans="1:24" ht="11.25" outlineLevel="5" x14ac:dyDescent="0.2">
      <c r="A197" s="125"/>
      <c r="B197" s="126"/>
      <c r="C197" s="127" t="s">
        <v>46</v>
      </c>
      <c r="D197" s="128"/>
      <c r="E197" s="129"/>
      <c r="F197" s="129" t="s">
        <v>51</v>
      </c>
      <c r="G197" s="130" t="s">
        <v>414</v>
      </c>
      <c r="H197" s="131"/>
      <c r="I197" s="132"/>
      <c r="J197" s="133">
        <v>0</v>
      </c>
      <c r="K197" s="134"/>
      <c r="L197" s="135"/>
      <c r="M197" s="130"/>
      <c r="N197" s="136"/>
      <c r="O197" s="136"/>
      <c r="P197" s="136"/>
      <c r="Q197" s="137"/>
      <c r="R197" s="138"/>
      <c r="S197" s="133"/>
      <c r="T197" s="133"/>
      <c r="U197" s="129"/>
      <c r="V197" s="28"/>
      <c r="W197" s="10"/>
      <c r="X197" s="10"/>
    </row>
    <row r="198" spans="1:24" ht="11.25" outlineLevel="5" x14ac:dyDescent="0.2">
      <c r="A198" s="125"/>
      <c r="B198" s="126"/>
      <c r="C198" s="127" t="s">
        <v>46</v>
      </c>
      <c r="D198" s="128"/>
      <c r="E198" s="129"/>
      <c r="F198" s="129"/>
      <c r="G198" s="130" t="s">
        <v>415</v>
      </c>
      <c r="H198" s="131"/>
      <c r="I198" s="132"/>
      <c r="J198" s="133">
        <v>10.923999999999999</v>
      </c>
      <c r="K198" s="134"/>
      <c r="L198" s="135"/>
      <c r="M198" s="130"/>
      <c r="N198" s="136"/>
      <c r="O198" s="136"/>
      <c r="P198" s="136"/>
      <c r="Q198" s="137"/>
      <c r="R198" s="138"/>
      <c r="S198" s="133"/>
      <c r="T198" s="133"/>
      <c r="U198" s="129"/>
      <c r="V198" s="28"/>
      <c r="W198" s="10"/>
      <c r="X198" s="10"/>
    </row>
    <row r="199" spans="1:24" ht="7.5" customHeight="1" outlineLevel="5" x14ac:dyDescent="0.15">
      <c r="B199" s="78"/>
      <c r="C199" s="80" t="s">
        <v>46</v>
      </c>
      <c r="D199" s="81"/>
      <c r="E199" s="82"/>
      <c r="F199" s="55"/>
      <c r="G199" s="84"/>
      <c r="H199" s="85"/>
      <c r="I199" s="88"/>
      <c r="J199" s="89"/>
      <c r="K199" s="91"/>
      <c r="L199" s="58"/>
      <c r="M199" s="29"/>
      <c r="N199" s="11"/>
      <c r="O199" s="11"/>
      <c r="P199" s="11"/>
      <c r="Q199" s="92"/>
      <c r="R199" s="27"/>
      <c r="S199" s="89"/>
      <c r="T199" s="89"/>
      <c r="U199" s="82"/>
      <c r="V199" s="10"/>
      <c r="W199" s="10"/>
      <c r="X199" s="10"/>
    </row>
    <row r="200" spans="1:24" ht="11.25" outlineLevel="4" x14ac:dyDescent="0.2">
      <c r="A200" s="5"/>
      <c r="B200" s="114" t="s">
        <v>416</v>
      </c>
      <c r="C200" s="115" t="s">
        <v>47</v>
      </c>
      <c r="D200" s="116">
        <v>8</v>
      </c>
      <c r="E200" s="117" t="s">
        <v>99</v>
      </c>
      <c r="F200" s="117" t="s">
        <v>350</v>
      </c>
      <c r="G200" s="118" t="s">
        <v>351</v>
      </c>
      <c r="H200" s="119" t="s">
        <v>110</v>
      </c>
      <c r="I200" s="120">
        <v>2775</v>
      </c>
      <c r="J200" s="120">
        <v>2775</v>
      </c>
      <c r="K200" s="123"/>
      <c r="L200" s="121" t="str">
        <f>IF(K200&lt;&gt;"",J200*K200,"")</f>
        <v/>
      </c>
      <c r="M200" s="118" t="s">
        <v>417</v>
      </c>
      <c r="N200" s="122">
        <v>21</v>
      </c>
      <c r="O200" s="122" t="str">
        <f>IFERROR(L200*(N200/100),"0")</f>
        <v>0</v>
      </c>
      <c r="P200" s="122" t="str">
        <f>IFERROR((L200+O200),"0")</f>
        <v>0</v>
      </c>
      <c r="Q200" s="124"/>
      <c r="R200" s="122"/>
      <c r="S200" s="120"/>
      <c r="T200" s="120"/>
      <c r="U200" s="117"/>
      <c r="V200" s="10"/>
      <c r="W200" s="10"/>
      <c r="X200" s="10"/>
    </row>
    <row r="201" spans="1:24" ht="11.25" outlineLevel="5" x14ac:dyDescent="0.2">
      <c r="A201" s="125"/>
      <c r="B201" s="126"/>
      <c r="C201" s="127" t="s">
        <v>46</v>
      </c>
      <c r="D201" s="128"/>
      <c r="E201" s="129"/>
      <c r="F201" s="129" t="s">
        <v>51</v>
      </c>
      <c r="G201" s="130" t="s">
        <v>418</v>
      </c>
      <c r="H201" s="131"/>
      <c r="I201" s="132"/>
      <c r="J201" s="133">
        <v>0</v>
      </c>
      <c r="K201" s="134"/>
      <c r="L201" s="135"/>
      <c r="M201" s="130"/>
      <c r="N201" s="136"/>
      <c r="O201" s="136"/>
      <c r="P201" s="136"/>
      <c r="Q201" s="137"/>
      <c r="R201" s="138"/>
      <c r="S201" s="133"/>
      <c r="T201" s="133"/>
      <c r="U201" s="129"/>
      <c r="V201" s="28"/>
      <c r="W201" s="10"/>
      <c r="X201" s="10"/>
    </row>
    <row r="202" spans="1:24" ht="11.25" outlineLevel="5" x14ac:dyDescent="0.2">
      <c r="A202" s="125"/>
      <c r="B202" s="126"/>
      <c r="C202" s="127" t="s">
        <v>46</v>
      </c>
      <c r="D202" s="128"/>
      <c r="E202" s="129"/>
      <c r="F202" s="129"/>
      <c r="G202" s="130" t="s">
        <v>419</v>
      </c>
      <c r="H202" s="131"/>
      <c r="I202" s="132"/>
      <c r="J202" s="133">
        <v>2775</v>
      </c>
      <c r="K202" s="134"/>
      <c r="L202" s="135"/>
      <c r="M202" s="130"/>
      <c r="N202" s="136"/>
      <c r="O202" s="136"/>
      <c r="P202" s="136"/>
      <c r="Q202" s="137"/>
      <c r="R202" s="138"/>
      <c r="S202" s="133"/>
      <c r="T202" s="133"/>
      <c r="U202" s="129"/>
      <c r="V202" s="28"/>
      <c r="W202" s="10"/>
      <c r="X202" s="10"/>
    </row>
    <row r="203" spans="1:24" ht="7.5" customHeight="1" outlineLevel="5" x14ac:dyDescent="0.15">
      <c r="B203" s="78"/>
      <c r="C203" s="80" t="s">
        <v>46</v>
      </c>
      <c r="D203" s="81"/>
      <c r="E203" s="82"/>
      <c r="F203" s="55"/>
      <c r="G203" s="84"/>
      <c r="H203" s="85"/>
      <c r="I203" s="88"/>
      <c r="J203" s="89"/>
      <c r="K203" s="91"/>
      <c r="L203" s="58"/>
      <c r="M203" s="29"/>
      <c r="N203" s="11"/>
      <c r="O203" s="11"/>
      <c r="P203" s="11"/>
      <c r="Q203" s="92"/>
      <c r="R203" s="27"/>
      <c r="S203" s="89"/>
      <c r="T203" s="89"/>
      <c r="U203" s="82"/>
      <c r="V203" s="10"/>
      <c r="W203" s="10"/>
      <c r="X203" s="10"/>
    </row>
    <row r="204" spans="1:24" ht="22.5" outlineLevel="4" x14ac:dyDescent="0.2">
      <c r="A204" s="5"/>
      <c r="B204" s="114" t="s">
        <v>420</v>
      </c>
      <c r="C204" s="115" t="s">
        <v>47</v>
      </c>
      <c r="D204" s="116">
        <v>8</v>
      </c>
      <c r="E204" s="117" t="s">
        <v>99</v>
      </c>
      <c r="F204" s="117" t="s">
        <v>187</v>
      </c>
      <c r="G204" s="118" t="s">
        <v>188</v>
      </c>
      <c r="H204" s="119" t="s">
        <v>102</v>
      </c>
      <c r="I204" s="120">
        <v>2</v>
      </c>
      <c r="J204" s="120">
        <v>2</v>
      </c>
      <c r="K204" s="123"/>
      <c r="L204" s="121" t="str">
        <f>IF(K204&lt;&gt;"",J204*K204,"")</f>
        <v/>
      </c>
      <c r="M204" s="118"/>
      <c r="N204" s="122">
        <v>21</v>
      </c>
      <c r="O204" s="122" t="str">
        <f>IFERROR(L204*(N204/100),"0")</f>
        <v>0</v>
      </c>
      <c r="P204" s="122" t="str">
        <f>IFERROR((L204+O204),"0")</f>
        <v>0</v>
      </c>
      <c r="Q204" s="124"/>
      <c r="R204" s="122" t="s">
        <v>103</v>
      </c>
      <c r="S204" s="120"/>
      <c r="T204" s="120"/>
      <c r="U204" s="117"/>
      <c r="V204" s="10"/>
      <c r="W204" s="10"/>
      <c r="X204" s="10"/>
    </row>
    <row r="205" spans="1:24" ht="11.25" outlineLevel="4" x14ac:dyDescent="0.2">
      <c r="A205" s="5"/>
      <c r="B205" s="114" t="s">
        <v>421</v>
      </c>
      <c r="C205" s="115" t="s">
        <v>47</v>
      </c>
      <c r="D205" s="116">
        <v>8</v>
      </c>
      <c r="E205" s="117" t="s">
        <v>99</v>
      </c>
      <c r="F205" s="117" t="s">
        <v>422</v>
      </c>
      <c r="G205" s="118" t="s">
        <v>423</v>
      </c>
      <c r="H205" s="119" t="s">
        <v>158</v>
      </c>
      <c r="I205" s="120">
        <v>78</v>
      </c>
      <c r="J205" s="120">
        <v>78</v>
      </c>
      <c r="K205" s="123"/>
      <c r="L205" s="121" t="str">
        <f>IF(K205&lt;&gt;"",J205*K205,"")</f>
        <v/>
      </c>
      <c r="M205" s="118"/>
      <c r="N205" s="122">
        <v>21</v>
      </c>
      <c r="O205" s="122" t="str">
        <f>IFERROR(L205*(N205/100),"0")</f>
        <v>0</v>
      </c>
      <c r="P205" s="122" t="str">
        <f>IFERROR((L205+O205),"0")</f>
        <v>0</v>
      </c>
      <c r="Q205" s="124"/>
      <c r="R205" s="122" t="s">
        <v>103</v>
      </c>
      <c r="S205" s="120"/>
      <c r="T205" s="120"/>
      <c r="U205" s="117"/>
      <c r="V205" s="10"/>
      <c r="W205" s="10"/>
      <c r="X205" s="10"/>
    </row>
    <row r="206" spans="1:24" ht="22.5" outlineLevel="4" x14ac:dyDescent="0.2">
      <c r="A206" s="5"/>
      <c r="B206" s="114" t="s">
        <v>424</v>
      </c>
      <c r="C206" s="115" t="s">
        <v>47</v>
      </c>
      <c r="D206" s="116">
        <v>8</v>
      </c>
      <c r="E206" s="117" t="s">
        <v>99</v>
      </c>
      <c r="F206" s="117" t="s">
        <v>168</v>
      </c>
      <c r="G206" s="118" t="s">
        <v>169</v>
      </c>
      <c r="H206" s="119" t="s">
        <v>102</v>
      </c>
      <c r="I206" s="120">
        <v>1</v>
      </c>
      <c r="J206" s="120">
        <v>1</v>
      </c>
      <c r="K206" s="123"/>
      <c r="L206" s="121" t="str">
        <f>IF(K206&lt;&gt;"",J206*K206,"")</f>
        <v/>
      </c>
      <c r="M206" s="118"/>
      <c r="N206" s="122">
        <v>21</v>
      </c>
      <c r="O206" s="122" t="str">
        <f>IFERROR(L206*(N206/100),"0")</f>
        <v>0</v>
      </c>
      <c r="P206" s="122" t="str">
        <f>IFERROR((L206+O206),"0")</f>
        <v>0</v>
      </c>
      <c r="Q206" s="124"/>
      <c r="R206" s="122" t="s">
        <v>103</v>
      </c>
      <c r="S206" s="120"/>
      <c r="T206" s="120"/>
      <c r="U206" s="117"/>
      <c r="V206" s="10"/>
      <c r="W206" s="10"/>
      <c r="X206" s="10"/>
    </row>
    <row r="207" spans="1:24" ht="11.25" outlineLevel="5" x14ac:dyDescent="0.2">
      <c r="A207" s="125"/>
      <c r="B207" s="126"/>
      <c r="C207" s="127" t="s">
        <v>46</v>
      </c>
      <c r="D207" s="128"/>
      <c r="E207" s="129"/>
      <c r="F207" s="129" t="s">
        <v>51</v>
      </c>
      <c r="G207" s="130" t="s">
        <v>170</v>
      </c>
      <c r="H207" s="131"/>
      <c r="I207" s="132"/>
      <c r="J207" s="133">
        <v>0</v>
      </c>
      <c r="K207" s="134"/>
      <c r="L207" s="135"/>
      <c r="M207" s="130"/>
      <c r="N207" s="136"/>
      <c r="O207" s="136"/>
      <c r="P207" s="136"/>
      <c r="Q207" s="137"/>
      <c r="R207" s="138"/>
      <c r="S207" s="133"/>
      <c r="T207" s="133"/>
      <c r="U207" s="129"/>
      <c r="V207" s="28"/>
      <c r="W207" s="10"/>
      <c r="X207" s="10"/>
    </row>
    <row r="208" spans="1:24" ht="11.25" outlineLevel="5" x14ac:dyDescent="0.2">
      <c r="A208" s="125"/>
      <c r="B208" s="126"/>
      <c r="C208" s="127" t="s">
        <v>46</v>
      </c>
      <c r="D208" s="128"/>
      <c r="E208" s="129"/>
      <c r="F208" s="129"/>
      <c r="G208" s="130" t="s">
        <v>171</v>
      </c>
      <c r="H208" s="131"/>
      <c r="I208" s="132"/>
      <c r="J208" s="133">
        <v>1</v>
      </c>
      <c r="K208" s="134"/>
      <c r="L208" s="135"/>
      <c r="M208" s="130"/>
      <c r="N208" s="136"/>
      <c r="O208" s="136"/>
      <c r="P208" s="136"/>
      <c r="Q208" s="137"/>
      <c r="R208" s="138"/>
      <c r="S208" s="133"/>
      <c r="T208" s="133"/>
      <c r="U208" s="129"/>
      <c r="V208" s="28"/>
      <c r="W208" s="10"/>
      <c r="X208" s="10"/>
    </row>
    <row r="209" spans="1:24" ht="7.5" customHeight="1" outlineLevel="5" x14ac:dyDescent="0.15">
      <c r="B209" s="78"/>
      <c r="C209" s="80" t="s">
        <v>46</v>
      </c>
      <c r="D209" s="81"/>
      <c r="E209" s="82"/>
      <c r="F209" s="55"/>
      <c r="G209" s="84"/>
      <c r="H209" s="85"/>
      <c r="I209" s="88"/>
      <c r="J209" s="89"/>
      <c r="K209" s="91"/>
      <c r="L209" s="58"/>
      <c r="M209" s="29"/>
      <c r="N209" s="11"/>
      <c r="O209" s="11"/>
      <c r="P209" s="11"/>
      <c r="Q209" s="92"/>
      <c r="R209" s="27"/>
      <c r="S209" s="89"/>
      <c r="T209" s="89"/>
      <c r="U209" s="82"/>
      <c r="V209" s="10"/>
      <c r="W209" s="10"/>
      <c r="X209" s="10"/>
    </row>
    <row r="210" spans="1:24" ht="11.25" outlineLevel="4" x14ac:dyDescent="0.2">
      <c r="A210" s="5"/>
      <c r="B210" s="114" t="s">
        <v>425</v>
      </c>
      <c r="C210" s="115" t="s">
        <v>47</v>
      </c>
      <c r="D210" s="116">
        <v>9</v>
      </c>
      <c r="E210" s="117" t="s">
        <v>99</v>
      </c>
      <c r="F210" s="117" t="s">
        <v>426</v>
      </c>
      <c r="G210" s="118" t="s">
        <v>427</v>
      </c>
      <c r="H210" s="119" t="s">
        <v>102</v>
      </c>
      <c r="I210" s="120">
        <v>1</v>
      </c>
      <c r="J210" s="120">
        <v>1</v>
      </c>
      <c r="K210" s="123"/>
      <c r="L210" s="121" t="str">
        <f>IF(K210&lt;&gt;"",J210*K210,"")</f>
        <v/>
      </c>
      <c r="M210" s="118"/>
      <c r="N210" s="122">
        <v>21</v>
      </c>
      <c r="O210" s="122" t="str">
        <f>IFERROR(L210*(N210/100),"0")</f>
        <v>0</v>
      </c>
      <c r="P210" s="122" t="str">
        <f>IFERROR((L210+O210),"0")</f>
        <v>0</v>
      </c>
      <c r="Q210" s="124"/>
      <c r="R210" s="122" t="s">
        <v>103</v>
      </c>
      <c r="S210" s="120"/>
      <c r="T210" s="120"/>
      <c r="U210" s="117"/>
      <c r="V210" s="10"/>
      <c r="W210" s="10"/>
      <c r="X210" s="10"/>
    </row>
    <row r="211" spans="1:24" ht="11.25" outlineLevel="5" x14ac:dyDescent="0.2">
      <c r="A211" s="125"/>
      <c r="B211" s="126"/>
      <c r="C211" s="127" t="s">
        <v>46</v>
      </c>
      <c r="D211" s="128"/>
      <c r="E211" s="129"/>
      <c r="F211" s="129" t="s">
        <v>51</v>
      </c>
      <c r="G211" s="130" t="s">
        <v>428</v>
      </c>
      <c r="H211" s="131"/>
      <c r="I211" s="132"/>
      <c r="J211" s="133">
        <v>0</v>
      </c>
      <c r="K211" s="134"/>
      <c r="L211" s="135"/>
      <c r="M211" s="130"/>
      <c r="N211" s="136"/>
      <c r="O211" s="136"/>
      <c r="P211" s="136"/>
      <c r="Q211" s="137"/>
      <c r="R211" s="138"/>
      <c r="S211" s="133"/>
      <c r="T211" s="133"/>
      <c r="U211" s="129"/>
      <c r="V211" s="28"/>
      <c r="W211" s="10"/>
      <c r="X211" s="10"/>
    </row>
    <row r="212" spans="1:24" ht="11.25" outlineLevel="5" x14ac:dyDescent="0.2">
      <c r="A212" s="125"/>
      <c r="B212" s="126"/>
      <c r="C212" s="127" t="s">
        <v>46</v>
      </c>
      <c r="D212" s="128"/>
      <c r="E212" s="129"/>
      <c r="F212" s="129"/>
      <c r="G212" s="130" t="s">
        <v>171</v>
      </c>
      <c r="H212" s="131"/>
      <c r="I212" s="132"/>
      <c r="J212" s="133">
        <v>1</v>
      </c>
      <c r="K212" s="134"/>
      <c r="L212" s="135"/>
      <c r="M212" s="130"/>
      <c r="N212" s="136"/>
      <c r="O212" s="136"/>
      <c r="P212" s="136"/>
      <c r="Q212" s="137"/>
      <c r="R212" s="138"/>
      <c r="S212" s="133"/>
      <c r="T212" s="133"/>
      <c r="U212" s="129"/>
      <c r="V212" s="28"/>
      <c r="W212" s="10"/>
      <c r="X212" s="10"/>
    </row>
    <row r="213" spans="1:24" ht="7.5" customHeight="1" outlineLevel="5" x14ac:dyDescent="0.15">
      <c r="B213" s="78"/>
      <c r="C213" s="80" t="s">
        <v>46</v>
      </c>
      <c r="D213" s="81"/>
      <c r="E213" s="82"/>
      <c r="F213" s="55"/>
      <c r="G213" s="84"/>
      <c r="H213" s="85"/>
      <c r="I213" s="88"/>
      <c r="J213" s="89"/>
      <c r="K213" s="91"/>
      <c r="L213" s="58"/>
      <c r="M213" s="29"/>
      <c r="N213" s="11"/>
      <c r="O213" s="11"/>
      <c r="P213" s="11"/>
      <c r="Q213" s="92"/>
      <c r="R213" s="27"/>
      <c r="S213" s="89"/>
      <c r="T213" s="89"/>
      <c r="U213" s="82"/>
      <c r="V213" s="10"/>
      <c r="W213" s="10"/>
      <c r="X213" s="10"/>
    </row>
    <row r="214" spans="1:24" ht="11.25" outlineLevel="4" x14ac:dyDescent="0.2">
      <c r="A214" s="5"/>
      <c r="B214" s="114" t="s">
        <v>429</v>
      </c>
      <c r="C214" s="115" t="s">
        <v>47</v>
      </c>
      <c r="D214" s="116">
        <v>9</v>
      </c>
      <c r="E214" s="117" t="s">
        <v>99</v>
      </c>
      <c r="F214" s="117" t="s">
        <v>190</v>
      </c>
      <c r="G214" s="118" t="s">
        <v>191</v>
      </c>
      <c r="H214" s="119" t="s">
        <v>158</v>
      </c>
      <c r="I214" s="120">
        <v>2</v>
      </c>
      <c r="J214" s="120">
        <v>2</v>
      </c>
      <c r="K214" s="123"/>
      <c r="L214" s="121" t="str">
        <f>IF(K214&lt;&gt;"",J214*K214,"")</f>
        <v/>
      </c>
      <c r="M214" s="118"/>
      <c r="N214" s="122">
        <v>21</v>
      </c>
      <c r="O214" s="122" t="str">
        <f>IFERROR(L214*(N214/100),"0")</f>
        <v>0</v>
      </c>
      <c r="P214" s="122" t="str">
        <f>IFERROR((L214+O214),"0")</f>
        <v>0</v>
      </c>
      <c r="Q214" s="124"/>
      <c r="R214" s="122" t="s">
        <v>103</v>
      </c>
      <c r="S214" s="120"/>
      <c r="T214" s="120"/>
      <c r="U214" s="117"/>
      <c r="V214" s="10"/>
      <c r="W214" s="10"/>
      <c r="X214" s="10"/>
    </row>
    <row r="215" spans="1:24" ht="11.25" outlineLevel="5" x14ac:dyDescent="0.2">
      <c r="A215" s="125"/>
      <c r="B215" s="126"/>
      <c r="C215" s="127" t="s">
        <v>46</v>
      </c>
      <c r="D215" s="128"/>
      <c r="E215" s="129"/>
      <c r="F215" s="129" t="s">
        <v>51</v>
      </c>
      <c r="G215" s="130" t="s">
        <v>192</v>
      </c>
      <c r="H215" s="131"/>
      <c r="I215" s="132"/>
      <c r="J215" s="133">
        <v>0</v>
      </c>
      <c r="K215" s="134"/>
      <c r="L215" s="135"/>
      <c r="M215" s="130"/>
      <c r="N215" s="136"/>
      <c r="O215" s="136"/>
      <c r="P215" s="136"/>
      <c r="Q215" s="137"/>
      <c r="R215" s="138"/>
      <c r="S215" s="133"/>
      <c r="T215" s="133"/>
      <c r="U215" s="129"/>
      <c r="V215" s="28"/>
      <c r="W215" s="10"/>
      <c r="X215" s="10"/>
    </row>
    <row r="216" spans="1:24" ht="11.25" outlineLevel="5" x14ac:dyDescent="0.2">
      <c r="A216" s="125"/>
      <c r="B216" s="126"/>
      <c r="C216" s="127" t="s">
        <v>46</v>
      </c>
      <c r="D216" s="128"/>
      <c r="E216" s="129"/>
      <c r="F216" s="129"/>
      <c r="G216" s="130" t="s">
        <v>193</v>
      </c>
      <c r="H216" s="131"/>
      <c r="I216" s="132"/>
      <c r="J216" s="133">
        <v>2</v>
      </c>
      <c r="K216" s="134"/>
      <c r="L216" s="135"/>
      <c r="M216" s="130"/>
      <c r="N216" s="136"/>
      <c r="O216" s="136"/>
      <c r="P216" s="136"/>
      <c r="Q216" s="137"/>
      <c r="R216" s="138"/>
      <c r="S216" s="133"/>
      <c r="T216" s="133"/>
      <c r="U216" s="129"/>
      <c r="V216" s="28"/>
      <c r="W216" s="10"/>
      <c r="X216" s="10"/>
    </row>
    <row r="217" spans="1:24" ht="7.5" customHeight="1" outlineLevel="5" x14ac:dyDescent="0.15">
      <c r="B217" s="78"/>
      <c r="C217" s="80" t="s">
        <v>46</v>
      </c>
      <c r="D217" s="81"/>
      <c r="E217" s="82"/>
      <c r="F217" s="55"/>
      <c r="G217" s="84"/>
      <c r="H217" s="85"/>
      <c r="I217" s="88"/>
      <c r="J217" s="89"/>
      <c r="K217" s="91"/>
      <c r="L217" s="58"/>
      <c r="M217" s="29"/>
      <c r="N217" s="11"/>
      <c r="O217" s="11"/>
      <c r="P217" s="11"/>
      <c r="Q217" s="92"/>
      <c r="R217" s="27"/>
      <c r="S217" s="89"/>
      <c r="T217" s="89"/>
      <c r="U217" s="82"/>
      <c r="V217" s="10"/>
      <c r="W217" s="10"/>
      <c r="X217" s="10"/>
    </row>
    <row r="218" spans="1:24" ht="11.25" outlineLevel="4" x14ac:dyDescent="0.2">
      <c r="A218" s="5"/>
      <c r="B218" s="114" t="s">
        <v>430</v>
      </c>
      <c r="C218" s="115" t="s">
        <v>47</v>
      </c>
      <c r="D218" s="116">
        <v>9</v>
      </c>
      <c r="E218" s="117" t="s">
        <v>99</v>
      </c>
      <c r="F218" s="117" t="s">
        <v>431</v>
      </c>
      <c r="G218" s="118" t="s">
        <v>432</v>
      </c>
      <c r="H218" s="119" t="s">
        <v>110</v>
      </c>
      <c r="I218" s="120">
        <v>1100</v>
      </c>
      <c r="J218" s="120">
        <v>1100</v>
      </c>
      <c r="K218" s="123"/>
      <c r="L218" s="121" t="str">
        <f>IF(K218&lt;&gt;"",J218*K218,"")</f>
        <v/>
      </c>
      <c r="M218" s="118"/>
      <c r="N218" s="122">
        <v>21</v>
      </c>
      <c r="O218" s="122" t="str">
        <f>IFERROR(L218*(N218/100),"0")</f>
        <v>0</v>
      </c>
      <c r="P218" s="122" t="str">
        <f>IFERROR((L218+O218),"0")</f>
        <v>0</v>
      </c>
      <c r="Q218" s="124"/>
      <c r="R218" s="122"/>
      <c r="S218" s="120"/>
      <c r="T218" s="120"/>
      <c r="U218" s="117"/>
      <c r="V218" s="10"/>
      <c r="W218" s="10"/>
      <c r="X218" s="10"/>
    </row>
    <row r="219" spans="1:24" ht="11.25" outlineLevel="5" x14ac:dyDescent="0.2">
      <c r="A219" s="125"/>
      <c r="B219" s="126"/>
      <c r="C219" s="127" t="s">
        <v>46</v>
      </c>
      <c r="D219" s="128"/>
      <c r="E219" s="129"/>
      <c r="F219" s="129" t="s">
        <v>51</v>
      </c>
      <c r="G219" s="130" t="s">
        <v>433</v>
      </c>
      <c r="H219" s="131"/>
      <c r="I219" s="132"/>
      <c r="J219" s="133">
        <v>0</v>
      </c>
      <c r="K219" s="134"/>
      <c r="L219" s="135"/>
      <c r="M219" s="130"/>
      <c r="N219" s="136"/>
      <c r="O219" s="136"/>
      <c r="P219" s="136"/>
      <c r="Q219" s="137"/>
      <c r="R219" s="138"/>
      <c r="S219" s="133"/>
      <c r="T219" s="133"/>
      <c r="U219" s="129"/>
      <c r="V219" s="28"/>
      <c r="W219" s="10"/>
      <c r="X219" s="10"/>
    </row>
    <row r="220" spans="1:24" ht="11.25" outlineLevel="5" x14ac:dyDescent="0.2">
      <c r="A220" s="125"/>
      <c r="B220" s="126"/>
      <c r="C220" s="127" t="s">
        <v>46</v>
      </c>
      <c r="D220" s="128"/>
      <c r="E220" s="129"/>
      <c r="F220" s="129"/>
      <c r="G220" s="130" t="s">
        <v>434</v>
      </c>
      <c r="H220" s="131"/>
      <c r="I220" s="132"/>
      <c r="J220" s="133">
        <v>1100</v>
      </c>
      <c r="K220" s="134"/>
      <c r="L220" s="135"/>
      <c r="M220" s="130"/>
      <c r="N220" s="136"/>
      <c r="O220" s="136"/>
      <c r="P220" s="136"/>
      <c r="Q220" s="137"/>
      <c r="R220" s="138"/>
      <c r="S220" s="133"/>
      <c r="T220" s="133"/>
      <c r="U220" s="129"/>
      <c r="V220" s="28"/>
      <c r="W220" s="10"/>
      <c r="X220" s="10"/>
    </row>
    <row r="221" spans="1:24" ht="7.5" customHeight="1" outlineLevel="5" x14ac:dyDescent="0.15">
      <c r="B221" s="78"/>
      <c r="C221" s="80" t="s">
        <v>46</v>
      </c>
      <c r="D221" s="81"/>
      <c r="E221" s="82"/>
      <c r="F221" s="55"/>
      <c r="G221" s="84"/>
      <c r="H221" s="85"/>
      <c r="I221" s="88"/>
      <c r="J221" s="89"/>
      <c r="K221" s="91"/>
      <c r="L221" s="58"/>
      <c r="M221" s="29"/>
      <c r="N221" s="11"/>
      <c r="O221" s="11"/>
      <c r="P221" s="11"/>
      <c r="Q221" s="92"/>
      <c r="R221" s="27"/>
      <c r="S221" s="89"/>
      <c r="T221" s="89"/>
      <c r="U221" s="82"/>
      <c r="V221" s="10"/>
      <c r="W221" s="10"/>
      <c r="X221" s="10"/>
    </row>
    <row r="222" spans="1:24" ht="11.25" outlineLevel="4" x14ac:dyDescent="0.2">
      <c r="A222" s="5"/>
      <c r="B222" s="114" t="s">
        <v>435</v>
      </c>
      <c r="C222" s="115" t="s">
        <v>47</v>
      </c>
      <c r="D222" s="116">
        <v>9</v>
      </c>
      <c r="E222" s="117" t="s">
        <v>289</v>
      </c>
      <c r="F222" s="117" t="s">
        <v>436</v>
      </c>
      <c r="G222" s="118" t="s">
        <v>437</v>
      </c>
      <c r="H222" s="119" t="s">
        <v>110</v>
      </c>
      <c r="I222" s="120">
        <v>555</v>
      </c>
      <c r="J222" s="120">
        <v>555</v>
      </c>
      <c r="K222" s="123"/>
      <c r="L222" s="121" t="str">
        <f>IF(K222&lt;&gt;"",J222*K222,"")</f>
        <v/>
      </c>
      <c r="M222" s="118"/>
      <c r="N222" s="122">
        <v>21</v>
      </c>
      <c r="O222" s="122" t="str">
        <f>IFERROR(L222*(N222/100),"0")</f>
        <v>0</v>
      </c>
      <c r="P222" s="122" t="str">
        <f>IFERROR((L222+O222),"0")</f>
        <v>0</v>
      </c>
      <c r="Q222" s="124"/>
      <c r="R222" s="122" t="s">
        <v>103</v>
      </c>
      <c r="S222" s="120"/>
      <c r="T222" s="120"/>
      <c r="U222" s="117"/>
      <c r="V222" s="10"/>
      <c r="W222" s="10"/>
      <c r="X222" s="10"/>
    </row>
    <row r="223" spans="1:24" ht="11.25" outlineLevel="5" x14ac:dyDescent="0.2">
      <c r="A223" s="125"/>
      <c r="B223" s="126"/>
      <c r="C223" s="127" t="s">
        <v>46</v>
      </c>
      <c r="D223" s="128"/>
      <c r="E223" s="129"/>
      <c r="F223" s="129" t="s">
        <v>51</v>
      </c>
      <c r="G223" s="130" t="s">
        <v>438</v>
      </c>
      <c r="H223" s="131"/>
      <c r="I223" s="132"/>
      <c r="J223" s="133">
        <v>555</v>
      </c>
      <c r="K223" s="134"/>
      <c r="L223" s="135"/>
      <c r="M223" s="130"/>
      <c r="N223" s="136"/>
      <c r="O223" s="136"/>
      <c r="P223" s="136"/>
      <c r="Q223" s="137"/>
      <c r="R223" s="138"/>
      <c r="S223" s="133"/>
      <c r="T223" s="133"/>
      <c r="U223" s="129"/>
      <c r="V223" s="28"/>
      <c r="W223" s="10"/>
      <c r="X223" s="10"/>
    </row>
    <row r="224" spans="1:24" ht="11.25" outlineLevel="5" x14ac:dyDescent="0.2">
      <c r="A224" s="125"/>
      <c r="B224" s="126"/>
      <c r="C224" s="127" t="s">
        <v>46</v>
      </c>
      <c r="D224" s="128"/>
      <c r="E224" s="129"/>
      <c r="F224" s="129"/>
      <c r="G224" s="130" t="s">
        <v>439</v>
      </c>
      <c r="H224" s="131"/>
      <c r="I224" s="132"/>
      <c r="J224" s="133">
        <v>0</v>
      </c>
      <c r="K224" s="134"/>
      <c r="L224" s="135"/>
      <c r="M224" s="130"/>
      <c r="N224" s="136"/>
      <c r="O224" s="136"/>
      <c r="P224" s="136"/>
      <c r="Q224" s="137"/>
      <c r="R224" s="138"/>
      <c r="S224" s="133"/>
      <c r="T224" s="133"/>
      <c r="U224" s="129"/>
      <c r="V224" s="28"/>
      <c r="W224" s="10"/>
      <c r="X224" s="10"/>
    </row>
    <row r="225" spans="1:24" ht="7.5" customHeight="1" outlineLevel="5" x14ac:dyDescent="0.15">
      <c r="B225" s="78"/>
      <c r="C225" s="80" t="s">
        <v>46</v>
      </c>
      <c r="D225" s="81"/>
      <c r="E225" s="82"/>
      <c r="F225" s="55"/>
      <c r="G225" s="84"/>
      <c r="H225" s="85"/>
      <c r="I225" s="88"/>
      <c r="J225" s="89"/>
      <c r="K225" s="91"/>
      <c r="L225" s="58"/>
      <c r="M225" s="29"/>
      <c r="N225" s="11"/>
      <c r="O225" s="11"/>
      <c r="P225" s="11"/>
      <c r="Q225" s="92"/>
      <c r="R225" s="27"/>
      <c r="S225" s="89"/>
      <c r="T225" s="89"/>
      <c r="U225" s="82"/>
      <c r="V225" s="10"/>
      <c r="W225" s="10"/>
      <c r="X225" s="10"/>
    </row>
    <row r="226" spans="1:24" ht="11.25" outlineLevel="4" x14ac:dyDescent="0.2">
      <c r="A226" s="5"/>
      <c r="B226" s="114" t="s">
        <v>440</v>
      </c>
      <c r="C226" s="115" t="s">
        <v>47</v>
      </c>
      <c r="D226" s="116">
        <v>9</v>
      </c>
      <c r="E226" s="117" t="s">
        <v>99</v>
      </c>
      <c r="F226" s="117" t="s">
        <v>441</v>
      </c>
      <c r="G226" s="118" t="s">
        <v>442</v>
      </c>
      <c r="H226" s="119" t="s">
        <v>158</v>
      </c>
      <c r="I226" s="120">
        <v>9</v>
      </c>
      <c r="J226" s="120">
        <v>9</v>
      </c>
      <c r="K226" s="123"/>
      <c r="L226" s="121" t="str">
        <f>IF(K226&lt;&gt;"",J226*K226,"")</f>
        <v/>
      </c>
      <c r="M226" s="118"/>
      <c r="N226" s="122">
        <v>21</v>
      </c>
      <c r="O226" s="122" t="str">
        <f>IFERROR(L226*(N226/100),"0")</f>
        <v>0</v>
      </c>
      <c r="P226" s="122" t="str">
        <f>IFERROR((L226+O226),"0")</f>
        <v>0</v>
      </c>
      <c r="Q226" s="124"/>
      <c r="R226" s="122" t="s">
        <v>103</v>
      </c>
      <c r="S226" s="120"/>
      <c r="T226" s="120"/>
      <c r="U226" s="117"/>
      <c r="V226" s="10"/>
      <c r="W226" s="10"/>
      <c r="X226" s="10"/>
    </row>
    <row r="227" spans="1:24" ht="11.25" outlineLevel="4" x14ac:dyDescent="0.2">
      <c r="A227" s="5"/>
      <c r="B227" s="114" t="s">
        <v>443</v>
      </c>
      <c r="C227" s="115" t="s">
        <v>47</v>
      </c>
      <c r="D227" s="116">
        <v>9</v>
      </c>
      <c r="E227" s="117" t="s">
        <v>214</v>
      </c>
      <c r="F227" s="117" t="s">
        <v>444</v>
      </c>
      <c r="G227" s="118" t="s">
        <v>445</v>
      </c>
      <c r="H227" s="119" t="s">
        <v>200</v>
      </c>
      <c r="I227" s="120">
        <v>36</v>
      </c>
      <c r="J227" s="120">
        <v>36</v>
      </c>
      <c r="K227" s="123"/>
      <c r="L227" s="121" t="str">
        <f>IF(K227&lt;&gt;"",J227*K227,"")</f>
        <v/>
      </c>
      <c r="M227" s="118"/>
      <c r="N227" s="122">
        <v>21</v>
      </c>
      <c r="O227" s="122" t="str">
        <f>IFERROR(L227*(N227/100),"0")</f>
        <v>0</v>
      </c>
      <c r="P227" s="122" t="str">
        <f>IFERROR((L227+O227),"0")</f>
        <v>0</v>
      </c>
      <c r="Q227" s="124"/>
      <c r="R227" s="122" t="s">
        <v>103</v>
      </c>
      <c r="S227" s="120"/>
      <c r="T227" s="120"/>
      <c r="U227" s="117"/>
      <c r="V227" s="10"/>
      <c r="W227" s="10"/>
      <c r="X227" s="10"/>
    </row>
    <row r="228" spans="1:24" ht="11.25" outlineLevel="4" x14ac:dyDescent="0.2">
      <c r="A228" s="5"/>
      <c r="B228" s="114" t="s">
        <v>446</v>
      </c>
      <c r="C228" s="115" t="s">
        <v>47</v>
      </c>
      <c r="D228" s="116">
        <v>10</v>
      </c>
      <c r="E228" s="117" t="s">
        <v>214</v>
      </c>
      <c r="F228" s="117" t="s">
        <v>447</v>
      </c>
      <c r="G228" s="118" t="s">
        <v>448</v>
      </c>
      <c r="H228" s="119" t="s">
        <v>200</v>
      </c>
      <c r="I228" s="120">
        <v>21</v>
      </c>
      <c r="J228" s="120">
        <v>21</v>
      </c>
      <c r="K228" s="123"/>
      <c r="L228" s="121" t="str">
        <f>IF(K228&lt;&gt;"",J228*K228,"")</f>
        <v/>
      </c>
      <c r="M228" s="118"/>
      <c r="N228" s="122">
        <v>21</v>
      </c>
      <c r="O228" s="122" t="str">
        <f>IFERROR(L228*(N228/100),"0")</f>
        <v>0</v>
      </c>
      <c r="P228" s="122" t="str">
        <f>IFERROR((L228+O228),"0")</f>
        <v>0</v>
      </c>
      <c r="Q228" s="124"/>
      <c r="R228" s="122" t="s">
        <v>103</v>
      </c>
      <c r="S228" s="120"/>
      <c r="T228" s="120"/>
      <c r="U228" s="117"/>
      <c r="V228" s="10"/>
      <c r="W228" s="10"/>
      <c r="X228" s="10"/>
    </row>
    <row r="229" spans="1:24" ht="11.25" outlineLevel="4" x14ac:dyDescent="0.2">
      <c r="A229" s="5"/>
      <c r="B229" s="114" t="s">
        <v>449</v>
      </c>
      <c r="C229" s="115" t="s">
        <v>47</v>
      </c>
      <c r="D229" s="116">
        <v>10</v>
      </c>
      <c r="E229" s="117" t="s">
        <v>99</v>
      </c>
      <c r="F229" s="117" t="s">
        <v>350</v>
      </c>
      <c r="G229" s="118" t="s">
        <v>351</v>
      </c>
      <c r="H229" s="119" t="s">
        <v>110</v>
      </c>
      <c r="I229" s="120">
        <v>9900</v>
      </c>
      <c r="J229" s="120">
        <v>9900</v>
      </c>
      <c r="K229" s="123"/>
      <c r="L229" s="121" t="str">
        <f>IF(K229&lt;&gt;"",J229*K229,"")</f>
        <v/>
      </c>
      <c r="M229" s="118"/>
      <c r="N229" s="122">
        <v>21</v>
      </c>
      <c r="O229" s="122" t="str">
        <f>IFERROR(L229*(N229/100),"0")</f>
        <v>0</v>
      </c>
      <c r="P229" s="122" t="str">
        <f>IFERROR((L229+O229),"0")</f>
        <v>0</v>
      </c>
      <c r="Q229" s="124"/>
      <c r="R229" s="122"/>
      <c r="S229" s="120"/>
      <c r="T229" s="120"/>
      <c r="U229" s="117"/>
      <c r="V229" s="10"/>
      <c r="W229" s="10"/>
      <c r="X229" s="10"/>
    </row>
    <row r="230" spans="1:24" ht="11.25" outlineLevel="5" x14ac:dyDescent="0.2">
      <c r="A230" s="125"/>
      <c r="B230" s="126"/>
      <c r="C230" s="127" t="s">
        <v>46</v>
      </c>
      <c r="D230" s="128"/>
      <c r="E230" s="129"/>
      <c r="F230" s="129" t="s">
        <v>51</v>
      </c>
      <c r="G230" s="130" t="s">
        <v>450</v>
      </c>
      <c r="H230" s="131"/>
      <c r="I230" s="132"/>
      <c r="J230" s="133">
        <v>0</v>
      </c>
      <c r="K230" s="134"/>
      <c r="L230" s="135"/>
      <c r="M230" s="130"/>
      <c r="N230" s="136"/>
      <c r="O230" s="136"/>
      <c r="P230" s="136"/>
      <c r="Q230" s="137"/>
      <c r="R230" s="138"/>
      <c r="S230" s="133"/>
      <c r="T230" s="133"/>
      <c r="U230" s="129"/>
      <c r="V230" s="28"/>
      <c r="W230" s="10"/>
      <c r="X230" s="10"/>
    </row>
    <row r="231" spans="1:24" ht="11.25" outlineLevel="5" x14ac:dyDescent="0.2">
      <c r="A231" s="125"/>
      <c r="B231" s="126"/>
      <c r="C231" s="127" t="s">
        <v>46</v>
      </c>
      <c r="D231" s="128"/>
      <c r="E231" s="129"/>
      <c r="F231" s="129"/>
      <c r="G231" s="130" t="s">
        <v>451</v>
      </c>
      <c r="H231" s="131"/>
      <c r="I231" s="132"/>
      <c r="J231" s="133">
        <v>9900</v>
      </c>
      <c r="K231" s="134"/>
      <c r="L231" s="135"/>
      <c r="M231" s="130"/>
      <c r="N231" s="136"/>
      <c r="O231" s="136"/>
      <c r="P231" s="136"/>
      <c r="Q231" s="137"/>
      <c r="R231" s="138"/>
      <c r="S231" s="133"/>
      <c r="T231" s="133"/>
      <c r="U231" s="129"/>
      <c r="V231" s="28"/>
      <c r="W231" s="10"/>
      <c r="X231" s="10"/>
    </row>
    <row r="232" spans="1:24" ht="7.5" customHeight="1" outlineLevel="5" x14ac:dyDescent="0.15">
      <c r="B232" s="78"/>
      <c r="C232" s="80" t="s">
        <v>46</v>
      </c>
      <c r="D232" s="81"/>
      <c r="E232" s="82"/>
      <c r="F232" s="55"/>
      <c r="G232" s="84"/>
      <c r="H232" s="85"/>
      <c r="I232" s="88"/>
      <c r="J232" s="89"/>
      <c r="K232" s="91"/>
      <c r="L232" s="58"/>
      <c r="M232" s="29"/>
      <c r="N232" s="11"/>
      <c r="O232" s="11"/>
      <c r="P232" s="11"/>
      <c r="Q232" s="92"/>
      <c r="R232" s="27"/>
      <c r="S232" s="89"/>
      <c r="T232" s="89"/>
      <c r="U232" s="82"/>
      <c r="V232" s="10"/>
      <c r="W232" s="10"/>
      <c r="X232" s="10"/>
    </row>
    <row r="233" spans="1:24" ht="11.25" outlineLevel="4" x14ac:dyDescent="0.2">
      <c r="A233" s="5"/>
      <c r="B233" s="114" t="s">
        <v>452</v>
      </c>
      <c r="C233" s="115" t="s">
        <v>47</v>
      </c>
      <c r="D233" s="116">
        <v>10</v>
      </c>
      <c r="E233" s="117" t="s">
        <v>99</v>
      </c>
      <c r="F233" s="117" t="s">
        <v>453</v>
      </c>
      <c r="G233" s="118" t="s">
        <v>454</v>
      </c>
      <c r="H233" s="119" t="s">
        <v>158</v>
      </c>
      <c r="I233" s="120">
        <v>6</v>
      </c>
      <c r="J233" s="120">
        <v>6</v>
      </c>
      <c r="K233" s="123"/>
      <c r="L233" s="121" t="str">
        <f t="shared" ref="L233:L238" si="9">IF(K233&lt;&gt;"",J233*K233,"")</f>
        <v/>
      </c>
      <c r="M233" s="118"/>
      <c r="N233" s="122">
        <v>21</v>
      </c>
      <c r="O233" s="122" t="str">
        <f t="shared" ref="O233:O238" si="10">IFERROR(L233*(N233/100),"0")</f>
        <v>0</v>
      </c>
      <c r="P233" s="122" t="str">
        <f t="shared" ref="P233:P238" si="11">IFERROR((L233+O233),"0")</f>
        <v>0</v>
      </c>
      <c r="Q233" s="124"/>
      <c r="R233" s="122" t="s">
        <v>103</v>
      </c>
      <c r="S233" s="120"/>
      <c r="T233" s="120"/>
      <c r="U233" s="117"/>
      <c r="V233" s="10"/>
      <c r="W233" s="10"/>
      <c r="X233" s="10"/>
    </row>
    <row r="234" spans="1:24" ht="11.25" outlineLevel="4" x14ac:dyDescent="0.2">
      <c r="A234" s="5"/>
      <c r="B234" s="114" t="s">
        <v>455</v>
      </c>
      <c r="C234" s="115" t="s">
        <v>47</v>
      </c>
      <c r="D234" s="116">
        <v>10</v>
      </c>
      <c r="E234" s="117" t="s">
        <v>99</v>
      </c>
      <c r="F234" s="117" t="s">
        <v>456</v>
      </c>
      <c r="G234" s="118" t="s">
        <v>457</v>
      </c>
      <c r="H234" s="119" t="s">
        <v>458</v>
      </c>
      <c r="I234" s="120">
        <v>6</v>
      </c>
      <c r="J234" s="120">
        <v>6</v>
      </c>
      <c r="K234" s="123"/>
      <c r="L234" s="121" t="str">
        <f t="shared" si="9"/>
        <v/>
      </c>
      <c r="M234" s="118"/>
      <c r="N234" s="122">
        <v>21</v>
      </c>
      <c r="O234" s="122" t="str">
        <f t="shared" si="10"/>
        <v>0</v>
      </c>
      <c r="P234" s="122" t="str">
        <f t="shared" si="11"/>
        <v>0</v>
      </c>
      <c r="Q234" s="124"/>
      <c r="R234" s="122" t="s">
        <v>103</v>
      </c>
      <c r="S234" s="120"/>
      <c r="T234" s="120"/>
      <c r="U234" s="117"/>
      <c r="V234" s="10"/>
      <c r="W234" s="10"/>
      <c r="X234" s="10"/>
    </row>
    <row r="235" spans="1:24" ht="22.5" outlineLevel="4" x14ac:dyDescent="0.2">
      <c r="A235" s="5"/>
      <c r="B235" s="114" t="s">
        <v>459</v>
      </c>
      <c r="C235" s="115" t="s">
        <v>47</v>
      </c>
      <c r="D235" s="116">
        <v>10</v>
      </c>
      <c r="E235" s="117" t="s">
        <v>99</v>
      </c>
      <c r="F235" s="117" t="s">
        <v>460</v>
      </c>
      <c r="G235" s="118" t="s">
        <v>461</v>
      </c>
      <c r="H235" s="119" t="s">
        <v>222</v>
      </c>
      <c r="I235" s="120">
        <v>1.218</v>
      </c>
      <c r="J235" s="120">
        <v>1.218</v>
      </c>
      <c r="K235" s="123"/>
      <c r="L235" s="121" t="str">
        <f t="shared" si="9"/>
        <v/>
      </c>
      <c r="M235" s="118"/>
      <c r="N235" s="122">
        <v>21</v>
      </c>
      <c r="O235" s="122" t="str">
        <f t="shared" si="10"/>
        <v>0</v>
      </c>
      <c r="P235" s="122" t="str">
        <f t="shared" si="11"/>
        <v>0</v>
      </c>
      <c r="Q235" s="124"/>
      <c r="R235" s="122" t="s">
        <v>103</v>
      </c>
      <c r="S235" s="120"/>
      <c r="T235" s="120"/>
      <c r="U235" s="117"/>
      <c r="V235" s="10"/>
      <c r="W235" s="10"/>
      <c r="X235" s="10"/>
    </row>
    <row r="236" spans="1:24" ht="11.25" outlineLevel="4" x14ac:dyDescent="0.2">
      <c r="A236" s="5"/>
      <c r="B236" s="114" t="s">
        <v>462</v>
      </c>
      <c r="C236" s="115" t="s">
        <v>47</v>
      </c>
      <c r="D236" s="116">
        <v>11</v>
      </c>
      <c r="E236" s="117" t="s">
        <v>99</v>
      </c>
      <c r="F236" s="117" t="s">
        <v>463</v>
      </c>
      <c r="G236" s="118" t="s">
        <v>464</v>
      </c>
      <c r="H236" s="119" t="s">
        <v>292</v>
      </c>
      <c r="I236" s="120">
        <v>35</v>
      </c>
      <c r="J236" s="120">
        <v>35</v>
      </c>
      <c r="K236" s="123"/>
      <c r="L236" s="121" t="str">
        <f t="shared" si="9"/>
        <v/>
      </c>
      <c r="M236" s="118"/>
      <c r="N236" s="122">
        <v>21</v>
      </c>
      <c r="O236" s="122" t="str">
        <f t="shared" si="10"/>
        <v>0</v>
      </c>
      <c r="P236" s="122" t="str">
        <f t="shared" si="11"/>
        <v>0</v>
      </c>
      <c r="Q236" s="124"/>
      <c r="R236" s="122"/>
      <c r="S236" s="120"/>
      <c r="T236" s="120"/>
      <c r="U236" s="117"/>
      <c r="V236" s="10"/>
      <c r="W236" s="10"/>
      <c r="X236" s="10"/>
    </row>
    <row r="237" spans="1:24" ht="11.25" outlineLevel="4" x14ac:dyDescent="0.2">
      <c r="A237" s="5"/>
      <c r="B237" s="114" t="s">
        <v>465</v>
      </c>
      <c r="C237" s="115" t="s">
        <v>47</v>
      </c>
      <c r="D237" s="116">
        <v>11</v>
      </c>
      <c r="E237" s="117" t="s">
        <v>214</v>
      </c>
      <c r="F237" s="117" t="s">
        <v>466</v>
      </c>
      <c r="G237" s="118" t="s">
        <v>467</v>
      </c>
      <c r="H237" s="119" t="s">
        <v>200</v>
      </c>
      <c r="I237" s="120">
        <v>36</v>
      </c>
      <c r="J237" s="120">
        <v>36</v>
      </c>
      <c r="K237" s="123"/>
      <c r="L237" s="121" t="str">
        <f t="shared" si="9"/>
        <v/>
      </c>
      <c r="M237" s="118"/>
      <c r="N237" s="122">
        <v>21</v>
      </c>
      <c r="O237" s="122" t="str">
        <f t="shared" si="10"/>
        <v>0</v>
      </c>
      <c r="P237" s="122" t="str">
        <f t="shared" si="11"/>
        <v>0</v>
      </c>
      <c r="Q237" s="124"/>
      <c r="R237" s="122" t="s">
        <v>103</v>
      </c>
      <c r="S237" s="120"/>
      <c r="T237" s="120"/>
      <c r="U237" s="117"/>
      <c r="V237" s="10"/>
      <c r="W237" s="10"/>
      <c r="X237" s="10"/>
    </row>
    <row r="238" spans="1:24" ht="22.5" outlineLevel="4" x14ac:dyDescent="0.2">
      <c r="A238" s="5"/>
      <c r="B238" s="114" t="s">
        <v>468</v>
      </c>
      <c r="C238" s="115" t="s">
        <v>47</v>
      </c>
      <c r="D238" s="116">
        <v>11</v>
      </c>
      <c r="E238" s="117" t="s">
        <v>99</v>
      </c>
      <c r="F238" s="117" t="s">
        <v>209</v>
      </c>
      <c r="G238" s="118" t="s">
        <v>210</v>
      </c>
      <c r="H238" s="119" t="s">
        <v>211</v>
      </c>
      <c r="I238" s="120">
        <v>2</v>
      </c>
      <c r="J238" s="120">
        <v>2</v>
      </c>
      <c r="K238" s="123"/>
      <c r="L238" s="121" t="str">
        <f t="shared" si="9"/>
        <v/>
      </c>
      <c r="M238" s="118"/>
      <c r="N238" s="122">
        <v>21</v>
      </c>
      <c r="O238" s="122" t="str">
        <f t="shared" si="10"/>
        <v>0</v>
      </c>
      <c r="P238" s="122" t="str">
        <f t="shared" si="11"/>
        <v>0</v>
      </c>
      <c r="Q238" s="124"/>
      <c r="R238" s="122" t="s">
        <v>103</v>
      </c>
      <c r="S238" s="120"/>
      <c r="T238" s="120"/>
      <c r="U238" s="117"/>
      <c r="V238" s="10"/>
      <c r="W238" s="10"/>
      <c r="X238" s="10"/>
    </row>
    <row r="239" spans="1:24" ht="11.25" outlineLevel="5" x14ac:dyDescent="0.2">
      <c r="A239" s="125"/>
      <c r="B239" s="126"/>
      <c r="C239" s="127" t="s">
        <v>46</v>
      </c>
      <c r="D239" s="128"/>
      <c r="E239" s="129"/>
      <c r="F239" s="129" t="s">
        <v>51</v>
      </c>
      <c r="G239" s="130" t="s">
        <v>212</v>
      </c>
      <c r="H239" s="131"/>
      <c r="I239" s="132"/>
      <c r="J239" s="133">
        <v>0</v>
      </c>
      <c r="K239" s="134"/>
      <c r="L239" s="135"/>
      <c r="M239" s="130"/>
      <c r="N239" s="136"/>
      <c r="O239" s="136"/>
      <c r="P239" s="136"/>
      <c r="Q239" s="137"/>
      <c r="R239" s="138"/>
      <c r="S239" s="133"/>
      <c r="T239" s="133"/>
      <c r="U239" s="129"/>
      <c r="V239" s="28"/>
      <c r="W239" s="10"/>
      <c r="X239" s="10"/>
    </row>
    <row r="240" spans="1:24" ht="11.25" outlineLevel="5" x14ac:dyDescent="0.2">
      <c r="A240" s="125"/>
      <c r="B240" s="126"/>
      <c r="C240" s="127" t="s">
        <v>46</v>
      </c>
      <c r="D240" s="128"/>
      <c r="E240" s="129"/>
      <c r="F240" s="129"/>
      <c r="G240" s="130" t="s">
        <v>469</v>
      </c>
      <c r="H240" s="131"/>
      <c r="I240" s="132"/>
      <c r="J240" s="133">
        <v>0</v>
      </c>
      <c r="K240" s="134"/>
      <c r="L240" s="135"/>
      <c r="M240" s="130"/>
      <c r="N240" s="136"/>
      <c r="O240" s="136"/>
      <c r="P240" s="136"/>
      <c r="Q240" s="137"/>
      <c r="R240" s="138"/>
      <c r="S240" s="133"/>
      <c r="T240" s="133"/>
      <c r="U240" s="129"/>
      <c r="V240" s="28"/>
      <c r="W240" s="10"/>
      <c r="X240" s="10"/>
    </row>
    <row r="241" spans="1:24" ht="11.25" outlineLevel="5" x14ac:dyDescent="0.2">
      <c r="A241" s="125"/>
      <c r="B241" s="126"/>
      <c r="C241" s="127" t="s">
        <v>46</v>
      </c>
      <c r="D241" s="128"/>
      <c r="E241" s="129"/>
      <c r="F241" s="129"/>
      <c r="G241" s="130" t="s">
        <v>193</v>
      </c>
      <c r="H241" s="131"/>
      <c r="I241" s="132"/>
      <c r="J241" s="133">
        <v>2</v>
      </c>
      <c r="K241" s="134"/>
      <c r="L241" s="135"/>
      <c r="M241" s="130"/>
      <c r="N241" s="136"/>
      <c r="O241" s="136"/>
      <c r="P241" s="136"/>
      <c r="Q241" s="137"/>
      <c r="R241" s="138"/>
      <c r="S241" s="133"/>
      <c r="T241" s="133"/>
      <c r="U241" s="129"/>
      <c r="V241" s="28"/>
      <c r="W241" s="10"/>
      <c r="X241" s="10"/>
    </row>
    <row r="242" spans="1:24" ht="7.5" customHeight="1" outlineLevel="5" x14ac:dyDescent="0.15">
      <c r="B242" s="78"/>
      <c r="C242" s="80" t="s">
        <v>46</v>
      </c>
      <c r="D242" s="81"/>
      <c r="E242" s="82"/>
      <c r="F242" s="55"/>
      <c r="G242" s="84"/>
      <c r="H242" s="85"/>
      <c r="I242" s="88"/>
      <c r="J242" s="89"/>
      <c r="K242" s="91"/>
      <c r="L242" s="58"/>
      <c r="M242" s="29"/>
      <c r="N242" s="11"/>
      <c r="O242" s="11"/>
      <c r="P242" s="11"/>
      <c r="Q242" s="92"/>
      <c r="R242" s="27"/>
      <c r="S242" s="89"/>
      <c r="T242" s="89"/>
      <c r="U242" s="82"/>
      <c r="V242" s="10"/>
      <c r="W242" s="10"/>
      <c r="X242" s="10"/>
    </row>
    <row r="243" spans="1:24" ht="11.25" outlineLevel="4" x14ac:dyDescent="0.2">
      <c r="A243" s="5"/>
      <c r="B243" s="114" t="s">
        <v>470</v>
      </c>
      <c r="C243" s="115" t="s">
        <v>47</v>
      </c>
      <c r="D243" s="116">
        <v>11</v>
      </c>
      <c r="E243" s="117" t="s">
        <v>99</v>
      </c>
      <c r="F243" s="117" t="s">
        <v>198</v>
      </c>
      <c r="G243" s="118" t="s">
        <v>471</v>
      </c>
      <c r="H243" s="119" t="s">
        <v>200</v>
      </c>
      <c r="I243" s="120">
        <v>2</v>
      </c>
      <c r="J243" s="120">
        <v>2</v>
      </c>
      <c r="K243" s="123"/>
      <c r="L243" s="121" t="str">
        <f>IF(K243&lt;&gt;"",J243*K243,"")</f>
        <v/>
      </c>
      <c r="M243" s="118"/>
      <c r="N243" s="122">
        <v>21</v>
      </c>
      <c r="O243" s="122" t="str">
        <f>IFERROR(L243*(N243/100),"0")</f>
        <v>0</v>
      </c>
      <c r="P243" s="122" t="str">
        <f>IFERROR((L243+O243),"0")</f>
        <v>0</v>
      </c>
      <c r="Q243" s="124"/>
      <c r="R243" s="122"/>
      <c r="S243" s="120"/>
      <c r="T243" s="120"/>
      <c r="U243" s="117"/>
      <c r="V243" s="10"/>
      <c r="W243" s="10"/>
      <c r="X243" s="10"/>
    </row>
    <row r="244" spans="1:24" ht="11.25" outlineLevel="5" x14ac:dyDescent="0.2">
      <c r="A244" s="125"/>
      <c r="B244" s="126"/>
      <c r="C244" s="127" t="s">
        <v>46</v>
      </c>
      <c r="D244" s="128"/>
      <c r="E244" s="129"/>
      <c r="F244" s="129" t="s">
        <v>51</v>
      </c>
      <c r="G244" s="130" t="s">
        <v>472</v>
      </c>
      <c r="H244" s="131"/>
      <c r="I244" s="132"/>
      <c r="J244" s="133">
        <v>0</v>
      </c>
      <c r="K244" s="134"/>
      <c r="L244" s="135"/>
      <c r="M244" s="130"/>
      <c r="N244" s="136"/>
      <c r="O244" s="136"/>
      <c r="P244" s="136"/>
      <c r="Q244" s="137"/>
      <c r="R244" s="138"/>
      <c r="S244" s="133"/>
      <c r="T244" s="133"/>
      <c r="U244" s="129"/>
      <c r="V244" s="28"/>
      <c r="W244" s="10"/>
      <c r="X244" s="10"/>
    </row>
    <row r="245" spans="1:24" ht="11.25" outlineLevel="5" x14ac:dyDescent="0.2">
      <c r="A245" s="125"/>
      <c r="B245" s="126"/>
      <c r="C245" s="127" t="s">
        <v>46</v>
      </c>
      <c r="D245" s="128"/>
      <c r="E245" s="129"/>
      <c r="F245" s="129"/>
      <c r="G245" s="130" t="s">
        <v>193</v>
      </c>
      <c r="H245" s="131"/>
      <c r="I245" s="132"/>
      <c r="J245" s="133">
        <v>2</v>
      </c>
      <c r="K245" s="134"/>
      <c r="L245" s="135"/>
      <c r="M245" s="130"/>
      <c r="N245" s="136"/>
      <c r="O245" s="136"/>
      <c r="P245" s="136"/>
      <c r="Q245" s="137"/>
      <c r="R245" s="138"/>
      <c r="S245" s="133"/>
      <c r="T245" s="133"/>
      <c r="U245" s="129"/>
      <c r="V245" s="28"/>
      <c r="W245" s="10"/>
      <c r="X245" s="10"/>
    </row>
    <row r="246" spans="1:24" ht="7.5" customHeight="1" outlineLevel="5" x14ac:dyDescent="0.15">
      <c r="B246" s="78"/>
      <c r="C246" s="80" t="s">
        <v>46</v>
      </c>
      <c r="D246" s="81"/>
      <c r="E246" s="82"/>
      <c r="F246" s="55"/>
      <c r="G246" s="84"/>
      <c r="H246" s="85"/>
      <c r="I246" s="88"/>
      <c r="J246" s="89"/>
      <c r="K246" s="91"/>
      <c r="L246" s="58"/>
      <c r="M246" s="29"/>
      <c r="N246" s="11"/>
      <c r="O246" s="11"/>
      <c r="P246" s="11"/>
      <c r="Q246" s="92"/>
      <c r="R246" s="27"/>
      <c r="S246" s="89"/>
      <c r="T246" s="89"/>
      <c r="U246" s="82"/>
      <c r="V246" s="10"/>
      <c r="W246" s="10"/>
      <c r="X246" s="10"/>
    </row>
    <row r="247" spans="1:24" ht="11.25" outlineLevel="4" x14ac:dyDescent="0.2">
      <c r="A247" s="5"/>
      <c r="B247" s="114" t="s">
        <v>473</v>
      </c>
      <c r="C247" s="115" t="s">
        <v>47</v>
      </c>
      <c r="D247" s="116">
        <v>12</v>
      </c>
      <c r="E247" s="117" t="s">
        <v>99</v>
      </c>
      <c r="F247" s="117" t="s">
        <v>474</v>
      </c>
      <c r="G247" s="118" t="s">
        <v>475</v>
      </c>
      <c r="H247" s="119" t="s">
        <v>292</v>
      </c>
      <c r="I247" s="120">
        <v>409</v>
      </c>
      <c r="J247" s="120">
        <v>409</v>
      </c>
      <c r="K247" s="123"/>
      <c r="L247" s="121" t="str">
        <f t="shared" ref="L247:L263" si="12">IF(K247&lt;&gt;"",J247*K247,"")</f>
        <v/>
      </c>
      <c r="M247" s="118"/>
      <c r="N247" s="122">
        <v>21</v>
      </c>
      <c r="O247" s="122" t="str">
        <f t="shared" ref="O247:O263" si="13">IFERROR(L247*(N247/100),"0")</f>
        <v>0</v>
      </c>
      <c r="P247" s="122" t="str">
        <f t="shared" ref="P247:P263" si="14">IFERROR((L247+O247),"0")</f>
        <v>0</v>
      </c>
      <c r="Q247" s="124"/>
      <c r="R247" s="122"/>
      <c r="S247" s="120"/>
      <c r="T247" s="120"/>
      <c r="U247" s="117"/>
      <c r="V247" s="10"/>
      <c r="W247" s="10"/>
      <c r="X247" s="10"/>
    </row>
    <row r="248" spans="1:24" ht="11.25" outlineLevel="4" x14ac:dyDescent="0.2">
      <c r="A248" s="5"/>
      <c r="B248" s="114" t="s">
        <v>476</v>
      </c>
      <c r="C248" s="115" t="s">
        <v>47</v>
      </c>
      <c r="D248" s="116">
        <v>12</v>
      </c>
      <c r="E248" s="117" t="s">
        <v>214</v>
      </c>
      <c r="F248" s="117" t="s">
        <v>477</v>
      </c>
      <c r="G248" s="118" t="s">
        <v>478</v>
      </c>
      <c r="H248" s="119" t="s">
        <v>200</v>
      </c>
      <c r="I248" s="120">
        <v>36</v>
      </c>
      <c r="J248" s="120">
        <v>36</v>
      </c>
      <c r="K248" s="123"/>
      <c r="L248" s="121" t="str">
        <f t="shared" si="12"/>
        <v/>
      </c>
      <c r="M248" s="118"/>
      <c r="N248" s="122">
        <v>21</v>
      </c>
      <c r="O248" s="122" t="str">
        <f t="shared" si="13"/>
        <v>0</v>
      </c>
      <c r="P248" s="122" t="str">
        <f t="shared" si="14"/>
        <v>0</v>
      </c>
      <c r="Q248" s="124"/>
      <c r="R248" s="122" t="s">
        <v>103</v>
      </c>
      <c r="S248" s="120"/>
      <c r="T248" s="120"/>
      <c r="U248" s="117"/>
      <c r="V248" s="10"/>
      <c r="W248" s="10"/>
      <c r="X248" s="10"/>
    </row>
    <row r="249" spans="1:24" ht="11.25" outlineLevel="4" x14ac:dyDescent="0.2">
      <c r="A249" s="5"/>
      <c r="B249" s="114" t="s">
        <v>479</v>
      </c>
      <c r="C249" s="115" t="s">
        <v>47</v>
      </c>
      <c r="D249" s="116">
        <v>12</v>
      </c>
      <c r="E249" s="117" t="s">
        <v>99</v>
      </c>
      <c r="F249" s="117" t="s">
        <v>195</v>
      </c>
      <c r="G249" s="118" t="s">
        <v>196</v>
      </c>
      <c r="H249" s="119" t="s">
        <v>158</v>
      </c>
      <c r="I249" s="120">
        <v>1</v>
      </c>
      <c r="J249" s="120">
        <v>1</v>
      </c>
      <c r="K249" s="123"/>
      <c r="L249" s="121" t="str">
        <f t="shared" si="12"/>
        <v/>
      </c>
      <c r="M249" s="118"/>
      <c r="N249" s="122">
        <v>21</v>
      </c>
      <c r="O249" s="122" t="str">
        <f t="shared" si="13"/>
        <v>0</v>
      </c>
      <c r="P249" s="122" t="str">
        <f t="shared" si="14"/>
        <v>0</v>
      </c>
      <c r="Q249" s="124"/>
      <c r="R249" s="122" t="s">
        <v>103</v>
      </c>
      <c r="S249" s="120"/>
      <c r="T249" s="120"/>
      <c r="U249" s="117"/>
      <c r="V249" s="10"/>
      <c r="W249" s="10"/>
      <c r="X249" s="10"/>
    </row>
    <row r="250" spans="1:24" ht="11.25" outlineLevel="4" x14ac:dyDescent="0.2">
      <c r="A250" s="5"/>
      <c r="B250" s="114" t="s">
        <v>480</v>
      </c>
      <c r="C250" s="115" t="s">
        <v>47</v>
      </c>
      <c r="D250" s="116">
        <v>12</v>
      </c>
      <c r="E250" s="117" t="s">
        <v>214</v>
      </c>
      <c r="F250" s="117" t="s">
        <v>481</v>
      </c>
      <c r="G250" s="118" t="s">
        <v>482</v>
      </c>
      <c r="H250" s="119" t="s">
        <v>200</v>
      </c>
      <c r="I250" s="120">
        <v>21</v>
      </c>
      <c r="J250" s="120">
        <v>21</v>
      </c>
      <c r="K250" s="123"/>
      <c r="L250" s="121" t="str">
        <f t="shared" si="12"/>
        <v/>
      </c>
      <c r="M250" s="118"/>
      <c r="N250" s="122">
        <v>21</v>
      </c>
      <c r="O250" s="122" t="str">
        <f t="shared" si="13"/>
        <v>0</v>
      </c>
      <c r="P250" s="122" t="str">
        <f t="shared" si="14"/>
        <v>0</v>
      </c>
      <c r="Q250" s="124"/>
      <c r="R250" s="122" t="s">
        <v>103</v>
      </c>
      <c r="S250" s="120"/>
      <c r="T250" s="120"/>
      <c r="U250" s="117"/>
      <c r="V250" s="10"/>
      <c r="W250" s="10"/>
      <c r="X250" s="10"/>
    </row>
    <row r="251" spans="1:24" ht="11.25" outlineLevel="4" x14ac:dyDescent="0.2">
      <c r="A251" s="5"/>
      <c r="B251" s="114" t="s">
        <v>483</v>
      </c>
      <c r="C251" s="115" t="s">
        <v>47</v>
      </c>
      <c r="D251" s="116">
        <v>13</v>
      </c>
      <c r="E251" s="117" t="s">
        <v>214</v>
      </c>
      <c r="F251" s="117" t="s">
        <v>484</v>
      </c>
      <c r="G251" s="118" t="s">
        <v>485</v>
      </c>
      <c r="H251" s="119" t="s">
        <v>200</v>
      </c>
      <c r="I251" s="120">
        <v>234</v>
      </c>
      <c r="J251" s="120">
        <v>234</v>
      </c>
      <c r="K251" s="123"/>
      <c r="L251" s="121" t="str">
        <f t="shared" si="12"/>
        <v/>
      </c>
      <c r="M251" s="118"/>
      <c r="N251" s="122">
        <v>21</v>
      </c>
      <c r="O251" s="122" t="str">
        <f t="shared" si="13"/>
        <v>0</v>
      </c>
      <c r="P251" s="122" t="str">
        <f t="shared" si="14"/>
        <v>0</v>
      </c>
      <c r="Q251" s="124"/>
      <c r="R251" s="122" t="s">
        <v>103</v>
      </c>
      <c r="S251" s="120"/>
      <c r="T251" s="120"/>
      <c r="U251" s="117"/>
      <c r="V251" s="10"/>
      <c r="W251" s="10"/>
      <c r="X251" s="10"/>
    </row>
    <row r="252" spans="1:24" ht="11.25" outlineLevel="4" x14ac:dyDescent="0.2">
      <c r="A252" s="5"/>
      <c r="B252" s="114" t="s">
        <v>486</v>
      </c>
      <c r="C252" s="115" t="s">
        <v>47</v>
      </c>
      <c r="D252" s="116">
        <v>13</v>
      </c>
      <c r="E252" s="117" t="s">
        <v>99</v>
      </c>
      <c r="F252" s="117" t="s">
        <v>198</v>
      </c>
      <c r="G252" s="118" t="s">
        <v>199</v>
      </c>
      <c r="H252" s="119" t="s">
        <v>200</v>
      </c>
      <c r="I252" s="120">
        <v>5</v>
      </c>
      <c r="J252" s="120">
        <v>5</v>
      </c>
      <c r="K252" s="123"/>
      <c r="L252" s="121" t="str">
        <f t="shared" si="12"/>
        <v/>
      </c>
      <c r="M252" s="118"/>
      <c r="N252" s="122">
        <v>21</v>
      </c>
      <c r="O252" s="122" t="str">
        <f t="shared" si="13"/>
        <v>0</v>
      </c>
      <c r="P252" s="122" t="str">
        <f t="shared" si="14"/>
        <v>0</v>
      </c>
      <c r="Q252" s="124"/>
      <c r="R252" s="122" t="s">
        <v>103</v>
      </c>
      <c r="S252" s="120"/>
      <c r="T252" s="120"/>
      <c r="U252" s="117"/>
      <c r="V252" s="10"/>
      <c r="W252" s="10"/>
      <c r="X252" s="10"/>
    </row>
    <row r="253" spans="1:24" ht="11.25" outlineLevel="4" x14ac:dyDescent="0.2">
      <c r="A253" s="5"/>
      <c r="B253" s="114" t="s">
        <v>487</v>
      </c>
      <c r="C253" s="115" t="s">
        <v>47</v>
      </c>
      <c r="D253" s="116">
        <v>13</v>
      </c>
      <c r="E253" s="117" t="s">
        <v>99</v>
      </c>
      <c r="F253" s="117" t="s">
        <v>488</v>
      </c>
      <c r="G253" s="118" t="s">
        <v>489</v>
      </c>
      <c r="H253" s="119" t="s">
        <v>292</v>
      </c>
      <c r="I253" s="120">
        <v>56</v>
      </c>
      <c r="J253" s="120">
        <v>56</v>
      </c>
      <c r="K253" s="123"/>
      <c r="L253" s="121" t="str">
        <f t="shared" si="12"/>
        <v/>
      </c>
      <c r="M253" s="118"/>
      <c r="N253" s="122">
        <v>21</v>
      </c>
      <c r="O253" s="122" t="str">
        <f t="shared" si="13"/>
        <v>0</v>
      </c>
      <c r="P253" s="122" t="str">
        <f t="shared" si="14"/>
        <v>0</v>
      </c>
      <c r="Q253" s="124"/>
      <c r="R253" s="122"/>
      <c r="S253" s="120"/>
      <c r="T253" s="120"/>
      <c r="U253" s="117"/>
      <c r="V253" s="10"/>
      <c r="W253" s="10"/>
      <c r="X253" s="10"/>
    </row>
    <row r="254" spans="1:24" ht="22.5" outlineLevel="4" x14ac:dyDescent="0.2">
      <c r="A254" s="5"/>
      <c r="B254" s="114" t="s">
        <v>490</v>
      </c>
      <c r="C254" s="115" t="s">
        <v>47</v>
      </c>
      <c r="D254" s="116">
        <v>13</v>
      </c>
      <c r="E254" s="117" t="s">
        <v>99</v>
      </c>
      <c r="F254" s="117" t="s">
        <v>202</v>
      </c>
      <c r="G254" s="118" t="s">
        <v>203</v>
      </c>
      <c r="H254" s="119" t="s">
        <v>158</v>
      </c>
      <c r="I254" s="120">
        <v>3</v>
      </c>
      <c r="J254" s="120">
        <v>3</v>
      </c>
      <c r="K254" s="123"/>
      <c r="L254" s="121" t="str">
        <f t="shared" si="12"/>
        <v/>
      </c>
      <c r="M254" s="118"/>
      <c r="N254" s="122">
        <v>21</v>
      </c>
      <c r="O254" s="122" t="str">
        <f t="shared" si="13"/>
        <v>0</v>
      </c>
      <c r="P254" s="122" t="str">
        <f t="shared" si="14"/>
        <v>0</v>
      </c>
      <c r="Q254" s="124"/>
      <c r="R254" s="122"/>
      <c r="S254" s="120"/>
      <c r="T254" s="120"/>
      <c r="U254" s="117"/>
      <c r="V254" s="10"/>
      <c r="W254" s="10"/>
      <c r="X254" s="10"/>
    </row>
    <row r="255" spans="1:24" ht="11.25" outlineLevel="4" x14ac:dyDescent="0.2">
      <c r="A255" s="5"/>
      <c r="B255" s="114" t="s">
        <v>491</v>
      </c>
      <c r="C255" s="115" t="s">
        <v>47</v>
      </c>
      <c r="D255" s="116">
        <v>13</v>
      </c>
      <c r="E255" s="117" t="s">
        <v>214</v>
      </c>
      <c r="F255" s="117" t="s">
        <v>492</v>
      </c>
      <c r="G255" s="118" t="s">
        <v>493</v>
      </c>
      <c r="H255" s="119" t="s">
        <v>200</v>
      </c>
      <c r="I255" s="120">
        <v>21</v>
      </c>
      <c r="J255" s="120">
        <v>21</v>
      </c>
      <c r="K255" s="123"/>
      <c r="L255" s="121" t="str">
        <f t="shared" si="12"/>
        <v/>
      </c>
      <c r="M255" s="118"/>
      <c r="N255" s="122">
        <v>21</v>
      </c>
      <c r="O255" s="122" t="str">
        <f t="shared" si="13"/>
        <v>0</v>
      </c>
      <c r="P255" s="122" t="str">
        <f t="shared" si="14"/>
        <v>0</v>
      </c>
      <c r="Q255" s="124"/>
      <c r="R255" s="122" t="s">
        <v>103</v>
      </c>
      <c r="S255" s="120"/>
      <c r="T255" s="120"/>
      <c r="U255" s="117"/>
      <c r="V255" s="10"/>
      <c r="W255" s="10"/>
      <c r="X255" s="10"/>
    </row>
    <row r="256" spans="1:24" ht="11.25" outlineLevel="4" x14ac:dyDescent="0.2">
      <c r="A256" s="5"/>
      <c r="B256" s="114" t="s">
        <v>494</v>
      </c>
      <c r="C256" s="115" t="s">
        <v>47</v>
      </c>
      <c r="D256" s="116">
        <v>14</v>
      </c>
      <c r="E256" s="117" t="s">
        <v>214</v>
      </c>
      <c r="F256" s="117" t="s">
        <v>495</v>
      </c>
      <c r="G256" s="118" t="s">
        <v>496</v>
      </c>
      <c r="H256" s="119" t="s">
        <v>200</v>
      </c>
      <c r="I256" s="120">
        <v>246</v>
      </c>
      <c r="J256" s="120">
        <v>246</v>
      </c>
      <c r="K256" s="123"/>
      <c r="L256" s="121" t="str">
        <f t="shared" si="12"/>
        <v/>
      </c>
      <c r="M256" s="118"/>
      <c r="N256" s="122">
        <v>21</v>
      </c>
      <c r="O256" s="122" t="str">
        <f t="shared" si="13"/>
        <v>0</v>
      </c>
      <c r="P256" s="122" t="str">
        <f t="shared" si="14"/>
        <v>0</v>
      </c>
      <c r="Q256" s="124"/>
      <c r="R256" s="122" t="s">
        <v>103</v>
      </c>
      <c r="S256" s="120"/>
      <c r="T256" s="120"/>
      <c r="U256" s="117"/>
      <c r="V256" s="10"/>
      <c r="W256" s="10"/>
      <c r="X256" s="10"/>
    </row>
    <row r="257" spans="1:24" ht="11.25" outlineLevel="4" x14ac:dyDescent="0.2">
      <c r="A257" s="5"/>
      <c r="B257" s="114" t="s">
        <v>497</v>
      </c>
      <c r="C257" s="115" t="s">
        <v>47</v>
      </c>
      <c r="D257" s="116">
        <v>14</v>
      </c>
      <c r="E257" s="117" t="s">
        <v>99</v>
      </c>
      <c r="F257" s="117" t="s">
        <v>498</v>
      </c>
      <c r="G257" s="118" t="s">
        <v>499</v>
      </c>
      <c r="H257" s="119" t="s">
        <v>110</v>
      </c>
      <c r="I257" s="120">
        <v>1.55</v>
      </c>
      <c r="J257" s="120">
        <v>1.55</v>
      </c>
      <c r="K257" s="123"/>
      <c r="L257" s="121" t="str">
        <f t="shared" si="12"/>
        <v/>
      </c>
      <c r="M257" s="118"/>
      <c r="N257" s="122">
        <v>21</v>
      </c>
      <c r="O257" s="122" t="str">
        <f t="shared" si="13"/>
        <v>0</v>
      </c>
      <c r="P257" s="122" t="str">
        <f t="shared" si="14"/>
        <v>0</v>
      </c>
      <c r="Q257" s="124"/>
      <c r="R257" s="122"/>
      <c r="S257" s="120">
        <v>1.0606500000000001</v>
      </c>
      <c r="T257" s="120"/>
      <c r="U257" s="117"/>
      <c r="V257" s="10"/>
      <c r="W257" s="10"/>
      <c r="X257" s="10"/>
    </row>
    <row r="258" spans="1:24" ht="11.25" outlineLevel="4" x14ac:dyDescent="0.2">
      <c r="A258" s="5"/>
      <c r="B258" s="114" t="s">
        <v>500</v>
      </c>
      <c r="C258" s="115" t="s">
        <v>47</v>
      </c>
      <c r="D258" s="116">
        <v>14</v>
      </c>
      <c r="E258" s="117" t="s">
        <v>214</v>
      </c>
      <c r="F258" s="117" t="s">
        <v>501</v>
      </c>
      <c r="G258" s="118" t="s">
        <v>502</v>
      </c>
      <c r="H258" s="119" t="s">
        <v>200</v>
      </c>
      <c r="I258" s="120">
        <v>12</v>
      </c>
      <c r="J258" s="120">
        <v>12</v>
      </c>
      <c r="K258" s="123"/>
      <c r="L258" s="121" t="str">
        <f t="shared" si="12"/>
        <v/>
      </c>
      <c r="M258" s="118"/>
      <c r="N258" s="122">
        <v>21</v>
      </c>
      <c r="O258" s="122" t="str">
        <f t="shared" si="13"/>
        <v>0</v>
      </c>
      <c r="P258" s="122" t="str">
        <f t="shared" si="14"/>
        <v>0</v>
      </c>
      <c r="Q258" s="124"/>
      <c r="R258" s="122" t="s">
        <v>103</v>
      </c>
      <c r="S258" s="120"/>
      <c r="T258" s="120"/>
      <c r="U258" s="117"/>
      <c r="V258" s="10"/>
      <c r="W258" s="10"/>
      <c r="X258" s="10"/>
    </row>
    <row r="259" spans="1:24" ht="11.25" outlineLevel="4" x14ac:dyDescent="0.2">
      <c r="A259" s="5"/>
      <c r="B259" s="114" t="s">
        <v>503</v>
      </c>
      <c r="C259" s="115" t="s">
        <v>47</v>
      </c>
      <c r="D259" s="116">
        <v>15</v>
      </c>
      <c r="E259" s="117" t="s">
        <v>214</v>
      </c>
      <c r="F259" s="117" t="s">
        <v>504</v>
      </c>
      <c r="G259" s="118" t="s">
        <v>505</v>
      </c>
      <c r="H259" s="119" t="s">
        <v>200</v>
      </c>
      <c r="I259" s="120">
        <v>12</v>
      </c>
      <c r="J259" s="120">
        <v>12</v>
      </c>
      <c r="K259" s="123"/>
      <c r="L259" s="121" t="str">
        <f t="shared" si="12"/>
        <v/>
      </c>
      <c r="M259" s="118"/>
      <c r="N259" s="122">
        <v>21</v>
      </c>
      <c r="O259" s="122" t="str">
        <f t="shared" si="13"/>
        <v>0</v>
      </c>
      <c r="P259" s="122" t="str">
        <f t="shared" si="14"/>
        <v>0</v>
      </c>
      <c r="Q259" s="124"/>
      <c r="R259" s="122" t="s">
        <v>103</v>
      </c>
      <c r="S259" s="120"/>
      <c r="T259" s="120"/>
      <c r="U259" s="117"/>
      <c r="V259" s="10"/>
      <c r="W259" s="10"/>
      <c r="X259" s="10"/>
    </row>
    <row r="260" spans="1:24" ht="11.25" outlineLevel="4" x14ac:dyDescent="0.2">
      <c r="A260" s="5"/>
      <c r="B260" s="114" t="s">
        <v>506</v>
      </c>
      <c r="C260" s="115" t="s">
        <v>47</v>
      </c>
      <c r="D260" s="116">
        <v>15</v>
      </c>
      <c r="E260" s="117" t="s">
        <v>99</v>
      </c>
      <c r="F260" s="117" t="s">
        <v>507</v>
      </c>
      <c r="G260" s="118" t="s">
        <v>508</v>
      </c>
      <c r="H260" s="119" t="s">
        <v>284</v>
      </c>
      <c r="I260" s="120">
        <v>163</v>
      </c>
      <c r="J260" s="120">
        <v>163</v>
      </c>
      <c r="K260" s="123"/>
      <c r="L260" s="121" t="str">
        <f t="shared" si="12"/>
        <v/>
      </c>
      <c r="M260" s="118"/>
      <c r="N260" s="122">
        <v>21</v>
      </c>
      <c r="O260" s="122" t="str">
        <f t="shared" si="13"/>
        <v>0</v>
      </c>
      <c r="P260" s="122" t="str">
        <f t="shared" si="14"/>
        <v>0</v>
      </c>
      <c r="Q260" s="124"/>
      <c r="R260" s="122"/>
      <c r="S260" s="120"/>
      <c r="T260" s="120"/>
      <c r="U260" s="117"/>
      <c r="V260" s="10"/>
      <c r="W260" s="10"/>
      <c r="X260" s="10"/>
    </row>
    <row r="261" spans="1:24" ht="11.25" outlineLevel="4" x14ac:dyDescent="0.2">
      <c r="A261" s="5"/>
      <c r="B261" s="114" t="s">
        <v>509</v>
      </c>
      <c r="C261" s="115" t="s">
        <v>47</v>
      </c>
      <c r="D261" s="116">
        <v>15</v>
      </c>
      <c r="E261" s="117" t="s">
        <v>214</v>
      </c>
      <c r="F261" s="117" t="s">
        <v>510</v>
      </c>
      <c r="G261" s="118" t="s">
        <v>511</v>
      </c>
      <c r="H261" s="119" t="s">
        <v>200</v>
      </c>
      <c r="I261" s="120">
        <v>21</v>
      </c>
      <c r="J261" s="120">
        <v>21</v>
      </c>
      <c r="K261" s="123"/>
      <c r="L261" s="121" t="str">
        <f t="shared" si="12"/>
        <v/>
      </c>
      <c r="M261" s="118"/>
      <c r="N261" s="122">
        <v>21</v>
      </c>
      <c r="O261" s="122" t="str">
        <f t="shared" si="13"/>
        <v>0</v>
      </c>
      <c r="P261" s="122" t="str">
        <f t="shared" si="14"/>
        <v>0</v>
      </c>
      <c r="Q261" s="124"/>
      <c r="R261" s="122" t="s">
        <v>103</v>
      </c>
      <c r="S261" s="120"/>
      <c r="T261" s="120"/>
      <c r="U261" s="117"/>
      <c r="V261" s="10"/>
      <c r="W261" s="10"/>
      <c r="X261" s="10"/>
    </row>
    <row r="262" spans="1:24" ht="11.25" outlineLevel="4" x14ac:dyDescent="0.2">
      <c r="A262" s="5"/>
      <c r="B262" s="114" t="s">
        <v>512</v>
      </c>
      <c r="C262" s="115" t="s">
        <v>47</v>
      </c>
      <c r="D262" s="116">
        <v>16</v>
      </c>
      <c r="E262" s="117" t="s">
        <v>214</v>
      </c>
      <c r="F262" s="117" t="s">
        <v>513</v>
      </c>
      <c r="G262" s="118" t="s">
        <v>514</v>
      </c>
      <c r="H262" s="119" t="s">
        <v>200</v>
      </c>
      <c r="I262" s="120">
        <v>108</v>
      </c>
      <c r="J262" s="120">
        <v>108</v>
      </c>
      <c r="K262" s="123"/>
      <c r="L262" s="121" t="str">
        <f t="shared" si="12"/>
        <v/>
      </c>
      <c r="M262" s="118"/>
      <c r="N262" s="122">
        <v>21</v>
      </c>
      <c r="O262" s="122" t="str">
        <f t="shared" si="13"/>
        <v>0</v>
      </c>
      <c r="P262" s="122" t="str">
        <f t="shared" si="14"/>
        <v>0</v>
      </c>
      <c r="Q262" s="124"/>
      <c r="R262" s="122" t="s">
        <v>103</v>
      </c>
      <c r="S262" s="120"/>
      <c r="T262" s="120"/>
      <c r="U262" s="117"/>
      <c r="V262" s="10"/>
      <c r="W262" s="10"/>
      <c r="X262" s="10"/>
    </row>
    <row r="263" spans="1:24" ht="11.25" outlineLevel="4" x14ac:dyDescent="0.2">
      <c r="A263" s="5"/>
      <c r="B263" s="114" t="s">
        <v>515</v>
      </c>
      <c r="C263" s="115" t="s">
        <v>47</v>
      </c>
      <c r="D263" s="116">
        <v>16</v>
      </c>
      <c r="E263" s="117" t="s">
        <v>99</v>
      </c>
      <c r="F263" s="117" t="s">
        <v>516</v>
      </c>
      <c r="G263" s="118" t="s">
        <v>517</v>
      </c>
      <c r="H263" s="119" t="s">
        <v>292</v>
      </c>
      <c r="I263" s="120">
        <v>372</v>
      </c>
      <c r="J263" s="120">
        <v>372</v>
      </c>
      <c r="K263" s="123"/>
      <c r="L263" s="121" t="str">
        <f t="shared" si="12"/>
        <v/>
      </c>
      <c r="M263" s="118"/>
      <c r="N263" s="122">
        <v>21</v>
      </c>
      <c r="O263" s="122" t="str">
        <f t="shared" si="13"/>
        <v>0</v>
      </c>
      <c r="P263" s="122" t="str">
        <f t="shared" si="14"/>
        <v>0</v>
      </c>
      <c r="Q263" s="124"/>
      <c r="R263" s="122"/>
      <c r="S263" s="120"/>
      <c r="T263" s="120"/>
      <c r="U263" s="117"/>
      <c r="V263" s="10"/>
      <c r="W263" s="10"/>
      <c r="X263" s="10"/>
    </row>
    <row r="264" spans="1:24" ht="11.25" outlineLevel="5" x14ac:dyDescent="0.2">
      <c r="A264" s="125"/>
      <c r="B264" s="126"/>
      <c r="C264" s="127" t="s">
        <v>46</v>
      </c>
      <c r="D264" s="128"/>
      <c r="E264" s="129"/>
      <c r="F264" s="129" t="s">
        <v>51</v>
      </c>
      <c r="G264" s="130" t="s">
        <v>518</v>
      </c>
      <c r="H264" s="131"/>
      <c r="I264" s="132"/>
      <c r="J264" s="133">
        <v>0</v>
      </c>
      <c r="K264" s="134"/>
      <c r="L264" s="135"/>
      <c r="M264" s="130"/>
      <c r="N264" s="136"/>
      <c r="O264" s="136"/>
      <c r="P264" s="136"/>
      <c r="Q264" s="137"/>
      <c r="R264" s="138"/>
      <c r="S264" s="133"/>
      <c r="T264" s="133"/>
      <c r="U264" s="129"/>
      <c r="V264" s="28"/>
      <c r="W264" s="10"/>
      <c r="X264" s="10"/>
    </row>
    <row r="265" spans="1:24" ht="11.25" outlineLevel="5" x14ac:dyDescent="0.2">
      <c r="A265" s="125"/>
      <c r="B265" s="126"/>
      <c r="C265" s="127" t="s">
        <v>46</v>
      </c>
      <c r="D265" s="128"/>
      <c r="E265" s="129"/>
      <c r="F265" s="129"/>
      <c r="G265" s="130" t="s">
        <v>519</v>
      </c>
      <c r="H265" s="131"/>
      <c r="I265" s="132"/>
      <c r="J265" s="133">
        <v>372</v>
      </c>
      <c r="K265" s="134"/>
      <c r="L265" s="135"/>
      <c r="M265" s="130"/>
      <c r="N265" s="136"/>
      <c r="O265" s="136"/>
      <c r="P265" s="136"/>
      <c r="Q265" s="137"/>
      <c r="R265" s="138"/>
      <c r="S265" s="133"/>
      <c r="T265" s="133"/>
      <c r="U265" s="129"/>
      <c r="V265" s="28"/>
      <c r="W265" s="10"/>
      <c r="X265" s="10"/>
    </row>
    <row r="266" spans="1:24" ht="7.5" customHeight="1" outlineLevel="5" x14ac:dyDescent="0.15">
      <c r="B266" s="78"/>
      <c r="C266" s="80" t="s">
        <v>46</v>
      </c>
      <c r="D266" s="81"/>
      <c r="E266" s="82"/>
      <c r="F266" s="55"/>
      <c r="G266" s="84"/>
      <c r="H266" s="85"/>
      <c r="I266" s="88"/>
      <c r="J266" s="89"/>
      <c r="K266" s="91"/>
      <c r="L266" s="58"/>
      <c r="M266" s="29"/>
      <c r="N266" s="11"/>
      <c r="O266" s="11"/>
      <c r="P266" s="11"/>
      <c r="Q266" s="92"/>
      <c r="R266" s="27"/>
      <c r="S266" s="89"/>
      <c r="T266" s="89"/>
      <c r="U266" s="82"/>
      <c r="V266" s="10"/>
      <c r="W266" s="10"/>
      <c r="X266" s="10"/>
    </row>
    <row r="267" spans="1:24" ht="11.25" outlineLevel="4" x14ac:dyDescent="0.2">
      <c r="A267" s="5"/>
      <c r="B267" s="114" t="s">
        <v>520</v>
      </c>
      <c r="C267" s="115" t="s">
        <v>47</v>
      </c>
      <c r="D267" s="116">
        <v>16</v>
      </c>
      <c r="E267" s="117" t="s">
        <v>214</v>
      </c>
      <c r="F267" s="117" t="s">
        <v>521</v>
      </c>
      <c r="G267" s="118" t="s">
        <v>522</v>
      </c>
      <c r="H267" s="119" t="s">
        <v>200</v>
      </c>
      <c r="I267" s="120">
        <v>2</v>
      </c>
      <c r="J267" s="120">
        <v>2</v>
      </c>
      <c r="K267" s="123"/>
      <c r="L267" s="121" t="str">
        <f>IF(K267&lt;&gt;"",J267*K267,"")</f>
        <v/>
      </c>
      <c r="M267" s="118"/>
      <c r="N267" s="122">
        <v>21</v>
      </c>
      <c r="O267" s="122" t="str">
        <f>IFERROR(L267*(N267/100),"0")</f>
        <v>0</v>
      </c>
      <c r="P267" s="122" t="str">
        <f>IFERROR((L267+O267),"0")</f>
        <v>0</v>
      </c>
      <c r="Q267" s="124"/>
      <c r="R267" s="122" t="s">
        <v>103</v>
      </c>
      <c r="S267" s="120"/>
      <c r="T267" s="120"/>
      <c r="U267" s="117"/>
      <c r="V267" s="10"/>
      <c r="W267" s="10"/>
      <c r="X267" s="10"/>
    </row>
    <row r="268" spans="1:24" ht="11.25" outlineLevel="4" x14ac:dyDescent="0.2">
      <c r="A268" s="5"/>
      <c r="B268" s="114" t="s">
        <v>523</v>
      </c>
      <c r="C268" s="115" t="s">
        <v>47</v>
      </c>
      <c r="D268" s="116">
        <v>16</v>
      </c>
      <c r="E268" s="117" t="s">
        <v>99</v>
      </c>
      <c r="F268" s="117" t="s">
        <v>206</v>
      </c>
      <c r="G268" s="118" t="s">
        <v>207</v>
      </c>
      <c r="H268" s="119" t="s">
        <v>158</v>
      </c>
      <c r="I268" s="120">
        <v>1</v>
      </c>
      <c r="J268" s="120">
        <v>1</v>
      </c>
      <c r="K268" s="123"/>
      <c r="L268" s="121" t="str">
        <f>IF(K268&lt;&gt;"",J268*K268,"")</f>
        <v/>
      </c>
      <c r="M268" s="118"/>
      <c r="N268" s="122">
        <v>21</v>
      </c>
      <c r="O268" s="122" t="str">
        <f>IFERROR(L268*(N268/100),"0")</f>
        <v>0</v>
      </c>
      <c r="P268" s="122" t="str">
        <f>IFERROR((L268+O268),"0")</f>
        <v>0</v>
      </c>
      <c r="Q268" s="124"/>
      <c r="R268" s="122" t="s">
        <v>103</v>
      </c>
      <c r="S268" s="120"/>
      <c r="T268" s="120"/>
      <c r="U268" s="117"/>
      <c r="V268" s="10"/>
      <c r="W268" s="10"/>
      <c r="X268" s="10"/>
    </row>
    <row r="269" spans="1:24" ht="11.25" outlineLevel="4" x14ac:dyDescent="0.2">
      <c r="A269" s="5"/>
      <c r="B269" s="114" t="s">
        <v>524</v>
      </c>
      <c r="C269" s="115" t="s">
        <v>47</v>
      </c>
      <c r="D269" s="116">
        <v>17</v>
      </c>
      <c r="E269" s="117" t="s">
        <v>214</v>
      </c>
      <c r="F269" s="117" t="s">
        <v>525</v>
      </c>
      <c r="G269" s="118" t="s">
        <v>526</v>
      </c>
      <c r="H269" s="119" t="s">
        <v>200</v>
      </c>
      <c r="I269" s="120">
        <v>12</v>
      </c>
      <c r="J269" s="120">
        <v>12</v>
      </c>
      <c r="K269" s="123"/>
      <c r="L269" s="121" t="str">
        <f>IF(K269&lt;&gt;"",J269*K269,"")</f>
        <v/>
      </c>
      <c r="M269" s="118"/>
      <c r="N269" s="122">
        <v>21</v>
      </c>
      <c r="O269" s="122" t="str">
        <f>IFERROR(L269*(N269/100),"0")</f>
        <v>0</v>
      </c>
      <c r="P269" s="122" t="str">
        <f>IFERROR((L269+O269),"0")</f>
        <v>0</v>
      </c>
      <c r="Q269" s="124"/>
      <c r="R269" s="122" t="s">
        <v>103</v>
      </c>
      <c r="S269" s="120"/>
      <c r="T269" s="120"/>
      <c r="U269" s="117"/>
      <c r="V269" s="10"/>
      <c r="W269" s="10"/>
      <c r="X269" s="10"/>
    </row>
    <row r="270" spans="1:24" ht="11.25" outlineLevel="4" x14ac:dyDescent="0.2">
      <c r="A270" s="5"/>
      <c r="B270" s="114" t="s">
        <v>527</v>
      </c>
      <c r="C270" s="115" t="s">
        <v>47</v>
      </c>
      <c r="D270" s="116">
        <v>17</v>
      </c>
      <c r="E270" s="117" t="s">
        <v>289</v>
      </c>
      <c r="F270" s="117" t="s">
        <v>528</v>
      </c>
      <c r="G270" s="118" t="s">
        <v>529</v>
      </c>
      <c r="H270" s="119" t="s">
        <v>284</v>
      </c>
      <c r="I270" s="120">
        <v>240</v>
      </c>
      <c r="J270" s="120">
        <v>240</v>
      </c>
      <c r="K270" s="123"/>
      <c r="L270" s="121" t="str">
        <f>IF(K270&lt;&gt;"",J270*K270,"")</f>
        <v/>
      </c>
      <c r="M270" s="118"/>
      <c r="N270" s="122">
        <v>21</v>
      </c>
      <c r="O270" s="122" t="str">
        <f>IFERROR(L270*(N270/100),"0")</f>
        <v>0</v>
      </c>
      <c r="P270" s="122" t="str">
        <f>IFERROR((L270+O270),"0")</f>
        <v>0</v>
      </c>
      <c r="Q270" s="124"/>
      <c r="R270" s="122"/>
      <c r="S270" s="120"/>
      <c r="T270" s="120"/>
      <c r="U270" s="117"/>
      <c r="V270" s="10"/>
      <c r="W270" s="10"/>
      <c r="X270" s="10"/>
    </row>
    <row r="271" spans="1:24" ht="11.25" outlineLevel="5" x14ac:dyDescent="0.2">
      <c r="A271" s="125"/>
      <c r="B271" s="126"/>
      <c r="C271" s="127" t="s">
        <v>46</v>
      </c>
      <c r="D271" s="128"/>
      <c r="E271" s="129"/>
      <c r="F271" s="129" t="s">
        <v>51</v>
      </c>
      <c r="G271" s="130" t="s">
        <v>530</v>
      </c>
      <c r="H271" s="131"/>
      <c r="I271" s="132"/>
      <c r="J271" s="133">
        <v>0</v>
      </c>
      <c r="K271" s="134"/>
      <c r="L271" s="135"/>
      <c r="M271" s="130"/>
      <c r="N271" s="136"/>
      <c r="O271" s="136"/>
      <c r="P271" s="136"/>
      <c r="Q271" s="137"/>
      <c r="R271" s="138"/>
      <c r="S271" s="133"/>
      <c r="T271" s="133"/>
      <c r="U271" s="129"/>
      <c r="V271" s="28"/>
      <c r="W271" s="10"/>
      <c r="X271" s="10"/>
    </row>
    <row r="272" spans="1:24" ht="11.25" outlineLevel="5" x14ac:dyDescent="0.2">
      <c r="A272" s="125"/>
      <c r="B272" s="126"/>
      <c r="C272" s="127" t="s">
        <v>46</v>
      </c>
      <c r="D272" s="128"/>
      <c r="E272" s="129"/>
      <c r="F272" s="129"/>
      <c r="G272" s="130" t="s">
        <v>531</v>
      </c>
      <c r="H272" s="131"/>
      <c r="I272" s="132"/>
      <c r="J272" s="133">
        <v>240</v>
      </c>
      <c r="K272" s="134"/>
      <c r="L272" s="135"/>
      <c r="M272" s="130"/>
      <c r="N272" s="136"/>
      <c r="O272" s="136"/>
      <c r="P272" s="136"/>
      <c r="Q272" s="137"/>
      <c r="R272" s="138"/>
      <c r="S272" s="133"/>
      <c r="T272" s="133"/>
      <c r="U272" s="129"/>
      <c r="V272" s="28"/>
      <c r="W272" s="10"/>
      <c r="X272" s="10"/>
    </row>
    <row r="273" spans="1:24" ht="7.5" customHeight="1" outlineLevel="5" x14ac:dyDescent="0.15">
      <c r="B273" s="78"/>
      <c r="C273" s="80" t="s">
        <v>46</v>
      </c>
      <c r="D273" s="81"/>
      <c r="E273" s="82"/>
      <c r="F273" s="55"/>
      <c r="G273" s="84"/>
      <c r="H273" s="85"/>
      <c r="I273" s="88"/>
      <c r="J273" s="89"/>
      <c r="K273" s="91"/>
      <c r="L273" s="58"/>
      <c r="M273" s="29"/>
      <c r="N273" s="11"/>
      <c r="O273" s="11"/>
      <c r="P273" s="11"/>
      <c r="Q273" s="92"/>
      <c r="R273" s="27"/>
      <c r="S273" s="89"/>
      <c r="T273" s="89"/>
      <c r="U273" s="82"/>
      <c r="V273" s="10"/>
      <c r="W273" s="10"/>
      <c r="X273" s="10"/>
    </row>
    <row r="274" spans="1:24" ht="11.25" outlineLevel="4" x14ac:dyDescent="0.2">
      <c r="A274" s="5"/>
      <c r="B274" s="114" t="s">
        <v>532</v>
      </c>
      <c r="C274" s="115" t="s">
        <v>47</v>
      </c>
      <c r="D274" s="116">
        <v>17</v>
      </c>
      <c r="E274" s="117" t="s">
        <v>214</v>
      </c>
      <c r="F274" s="117" t="s">
        <v>533</v>
      </c>
      <c r="G274" s="118" t="s">
        <v>534</v>
      </c>
      <c r="H274" s="119" t="s">
        <v>200</v>
      </c>
      <c r="I274" s="120">
        <v>9</v>
      </c>
      <c r="J274" s="120">
        <v>9</v>
      </c>
      <c r="K274" s="123"/>
      <c r="L274" s="121" t="str">
        <f>IF(K274&lt;&gt;"",J274*K274,"")</f>
        <v/>
      </c>
      <c r="M274" s="118"/>
      <c r="N274" s="122">
        <v>21</v>
      </c>
      <c r="O274" s="122" t="str">
        <f>IFERROR(L274*(N274/100),"0")</f>
        <v>0</v>
      </c>
      <c r="P274" s="122" t="str">
        <f>IFERROR((L274+O274),"0")</f>
        <v>0</v>
      </c>
      <c r="Q274" s="124"/>
      <c r="R274" s="122" t="s">
        <v>103</v>
      </c>
      <c r="S274" s="120"/>
      <c r="T274" s="120"/>
      <c r="U274" s="117"/>
      <c r="V274" s="10"/>
      <c r="W274" s="10"/>
      <c r="X274" s="10"/>
    </row>
    <row r="275" spans="1:24" ht="11.25" outlineLevel="4" x14ac:dyDescent="0.2">
      <c r="A275" s="5"/>
      <c r="B275" s="114" t="s">
        <v>535</v>
      </c>
      <c r="C275" s="115" t="s">
        <v>47</v>
      </c>
      <c r="D275" s="116">
        <v>17</v>
      </c>
      <c r="E275" s="117" t="s">
        <v>214</v>
      </c>
      <c r="F275" s="117" t="s">
        <v>536</v>
      </c>
      <c r="G275" s="118" t="s">
        <v>537</v>
      </c>
      <c r="H275" s="119" t="s">
        <v>200</v>
      </c>
      <c r="I275" s="120">
        <v>6</v>
      </c>
      <c r="J275" s="120">
        <v>6</v>
      </c>
      <c r="K275" s="123"/>
      <c r="L275" s="121" t="str">
        <f>IF(K275&lt;&gt;"",J275*K275,"")</f>
        <v/>
      </c>
      <c r="M275" s="118"/>
      <c r="N275" s="122">
        <v>21</v>
      </c>
      <c r="O275" s="122" t="str">
        <f>IFERROR(L275*(N275/100),"0")</f>
        <v>0</v>
      </c>
      <c r="P275" s="122" t="str">
        <f>IFERROR((L275+O275),"0")</f>
        <v>0</v>
      </c>
      <c r="Q275" s="124"/>
      <c r="R275" s="122" t="s">
        <v>103</v>
      </c>
      <c r="S275" s="120"/>
      <c r="T275" s="120"/>
      <c r="U275" s="117"/>
      <c r="V275" s="10"/>
      <c r="W275" s="10"/>
      <c r="X275" s="10"/>
    </row>
    <row r="276" spans="1:24" ht="11.25" outlineLevel="4" x14ac:dyDescent="0.2">
      <c r="A276" s="5"/>
      <c r="B276" s="114" t="s">
        <v>538</v>
      </c>
      <c r="C276" s="115" t="s">
        <v>47</v>
      </c>
      <c r="D276" s="116">
        <v>17</v>
      </c>
      <c r="E276" s="117" t="s">
        <v>99</v>
      </c>
      <c r="F276" s="117" t="s">
        <v>422</v>
      </c>
      <c r="G276" s="118" t="s">
        <v>423</v>
      </c>
      <c r="H276" s="119" t="s">
        <v>158</v>
      </c>
      <c r="I276" s="120">
        <v>14</v>
      </c>
      <c r="J276" s="120">
        <v>14</v>
      </c>
      <c r="K276" s="123"/>
      <c r="L276" s="121" t="str">
        <f>IF(K276&lt;&gt;"",J276*K276,"")</f>
        <v/>
      </c>
      <c r="M276" s="118"/>
      <c r="N276" s="122">
        <v>21</v>
      </c>
      <c r="O276" s="122" t="str">
        <f>IFERROR(L276*(N276/100),"0")</f>
        <v>0</v>
      </c>
      <c r="P276" s="122" t="str">
        <f>IFERROR((L276+O276),"0")</f>
        <v>0</v>
      </c>
      <c r="Q276" s="124"/>
      <c r="R276" s="122" t="s">
        <v>103</v>
      </c>
      <c r="S276" s="120"/>
      <c r="T276" s="120"/>
      <c r="U276" s="117"/>
      <c r="V276" s="10"/>
      <c r="W276" s="10"/>
      <c r="X276" s="10"/>
    </row>
    <row r="277" spans="1:24" ht="11.25" outlineLevel="4" x14ac:dyDescent="0.2">
      <c r="A277" s="5"/>
      <c r="B277" s="114" t="s">
        <v>539</v>
      </c>
      <c r="C277" s="115" t="s">
        <v>47</v>
      </c>
      <c r="D277" s="116">
        <v>18</v>
      </c>
      <c r="E277" s="117" t="s">
        <v>99</v>
      </c>
      <c r="F277" s="117" t="s">
        <v>540</v>
      </c>
      <c r="G277" s="118" t="s">
        <v>541</v>
      </c>
      <c r="H277" s="119" t="s">
        <v>148</v>
      </c>
      <c r="I277" s="120">
        <v>584</v>
      </c>
      <c r="J277" s="120">
        <v>584</v>
      </c>
      <c r="K277" s="123"/>
      <c r="L277" s="121" t="str">
        <f>IF(K277&lt;&gt;"",J277*K277,"")</f>
        <v/>
      </c>
      <c r="M277" s="118"/>
      <c r="N277" s="122">
        <v>21</v>
      </c>
      <c r="O277" s="122" t="str">
        <f>IFERROR(L277*(N277/100),"0")</f>
        <v>0</v>
      </c>
      <c r="P277" s="122" t="str">
        <f>IFERROR((L277+O277),"0")</f>
        <v>0</v>
      </c>
      <c r="Q277" s="124"/>
      <c r="R277" s="122"/>
      <c r="S277" s="120"/>
      <c r="T277" s="120"/>
      <c r="U277" s="117"/>
      <c r="V277" s="10"/>
      <c r="W277" s="10"/>
      <c r="X277" s="10"/>
    </row>
    <row r="278" spans="1:24" ht="11.25" outlineLevel="5" x14ac:dyDescent="0.2">
      <c r="A278" s="125"/>
      <c r="B278" s="126"/>
      <c r="C278" s="127" t="s">
        <v>46</v>
      </c>
      <c r="D278" s="128"/>
      <c r="E278" s="129"/>
      <c r="F278" s="129" t="s">
        <v>51</v>
      </c>
      <c r="G278" s="130" t="s">
        <v>542</v>
      </c>
      <c r="H278" s="131"/>
      <c r="I278" s="132"/>
      <c r="J278" s="133">
        <v>0</v>
      </c>
      <c r="K278" s="134"/>
      <c r="L278" s="135"/>
      <c r="M278" s="130"/>
      <c r="N278" s="136"/>
      <c r="O278" s="136"/>
      <c r="P278" s="136"/>
      <c r="Q278" s="137"/>
      <c r="R278" s="138"/>
      <c r="S278" s="133"/>
      <c r="T278" s="133"/>
      <c r="U278" s="129"/>
      <c r="V278" s="28"/>
      <c r="W278" s="10"/>
      <c r="X278" s="10"/>
    </row>
    <row r="279" spans="1:24" ht="11.25" outlineLevel="5" x14ac:dyDescent="0.2">
      <c r="A279" s="125"/>
      <c r="B279" s="126"/>
      <c r="C279" s="127" t="s">
        <v>46</v>
      </c>
      <c r="D279" s="128"/>
      <c r="E279" s="129"/>
      <c r="F279" s="129"/>
      <c r="G279" s="130" t="s">
        <v>543</v>
      </c>
      <c r="H279" s="131"/>
      <c r="I279" s="132"/>
      <c r="J279" s="133">
        <v>584</v>
      </c>
      <c r="K279" s="134"/>
      <c r="L279" s="135"/>
      <c r="M279" s="130"/>
      <c r="N279" s="136"/>
      <c r="O279" s="136"/>
      <c r="P279" s="136"/>
      <c r="Q279" s="137"/>
      <c r="R279" s="138"/>
      <c r="S279" s="133"/>
      <c r="T279" s="133"/>
      <c r="U279" s="129"/>
      <c r="V279" s="28"/>
      <c r="W279" s="10"/>
      <c r="X279" s="10"/>
    </row>
    <row r="280" spans="1:24" ht="7.5" customHeight="1" outlineLevel="5" x14ac:dyDescent="0.15">
      <c r="B280" s="78"/>
      <c r="C280" s="80" t="s">
        <v>46</v>
      </c>
      <c r="D280" s="81"/>
      <c r="E280" s="82"/>
      <c r="F280" s="55"/>
      <c r="G280" s="84"/>
      <c r="H280" s="85"/>
      <c r="I280" s="88"/>
      <c r="J280" s="89"/>
      <c r="K280" s="91"/>
      <c r="L280" s="58"/>
      <c r="M280" s="29"/>
      <c r="N280" s="11"/>
      <c r="O280" s="11"/>
      <c r="P280" s="11"/>
      <c r="Q280" s="92"/>
      <c r="R280" s="27"/>
      <c r="S280" s="89"/>
      <c r="T280" s="89"/>
      <c r="U280" s="82"/>
      <c r="V280" s="10"/>
      <c r="W280" s="10"/>
      <c r="X280" s="10"/>
    </row>
    <row r="281" spans="1:24" ht="11.25" outlineLevel="4" x14ac:dyDescent="0.2">
      <c r="A281" s="5"/>
      <c r="B281" s="114" t="s">
        <v>544</v>
      </c>
      <c r="C281" s="115" t="s">
        <v>47</v>
      </c>
      <c r="D281" s="116">
        <v>18</v>
      </c>
      <c r="E281" s="117" t="s">
        <v>214</v>
      </c>
      <c r="F281" s="117" t="s">
        <v>545</v>
      </c>
      <c r="G281" s="118" t="s">
        <v>482</v>
      </c>
      <c r="H281" s="119" t="s">
        <v>200</v>
      </c>
      <c r="I281" s="120">
        <v>48</v>
      </c>
      <c r="J281" s="120">
        <v>48</v>
      </c>
      <c r="K281" s="123"/>
      <c r="L281" s="121" t="str">
        <f t="shared" ref="L281:L290" si="15">IF(K281&lt;&gt;"",J281*K281,"")</f>
        <v/>
      </c>
      <c r="M281" s="118"/>
      <c r="N281" s="122">
        <v>21</v>
      </c>
      <c r="O281" s="122" t="str">
        <f t="shared" ref="O281:O290" si="16">IFERROR(L281*(N281/100),"0")</f>
        <v>0</v>
      </c>
      <c r="P281" s="122" t="str">
        <f t="shared" ref="P281:P290" si="17">IFERROR((L281+O281),"0")</f>
        <v>0</v>
      </c>
      <c r="Q281" s="124"/>
      <c r="R281" s="122" t="s">
        <v>103</v>
      </c>
      <c r="S281" s="120"/>
      <c r="T281" s="120"/>
      <c r="U281" s="117"/>
      <c r="V281" s="10"/>
      <c r="W281" s="10"/>
      <c r="X281" s="10"/>
    </row>
    <row r="282" spans="1:24" ht="11.25" outlineLevel="4" x14ac:dyDescent="0.2">
      <c r="A282" s="5"/>
      <c r="B282" s="114" t="s">
        <v>546</v>
      </c>
      <c r="C282" s="115" t="s">
        <v>47</v>
      </c>
      <c r="D282" s="116">
        <v>18</v>
      </c>
      <c r="E282" s="117" t="s">
        <v>214</v>
      </c>
      <c r="F282" s="117" t="s">
        <v>547</v>
      </c>
      <c r="G282" s="118" t="s">
        <v>548</v>
      </c>
      <c r="H282" s="119" t="s">
        <v>200</v>
      </c>
      <c r="I282" s="120">
        <v>48</v>
      </c>
      <c r="J282" s="120">
        <v>48</v>
      </c>
      <c r="K282" s="123"/>
      <c r="L282" s="121" t="str">
        <f t="shared" si="15"/>
        <v/>
      </c>
      <c r="M282" s="118"/>
      <c r="N282" s="122">
        <v>21</v>
      </c>
      <c r="O282" s="122" t="str">
        <f t="shared" si="16"/>
        <v>0</v>
      </c>
      <c r="P282" s="122" t="str">
        <f t="shared" si="17"/>
        <v>0</v>
      </c>
      <c r="Q282" s="124"/>
      <c r="R282" s="122" t="s">
        <v>103</v>
      </c>
      <c r="S282" s="120"/>
      <c r="T282" s="120"/>
      <c r="U282" s="117"/>
      <c r="V282" s="10"/>
      <c r="W282" s="10"/>
      <c r="X282" s="10"/>
    </row>
    <row r="283" spans="1:24" ht="11.25" outlineLevel="4" x14ac:dyDescent="0.2">
      <c r="A283" s="5"/>
      <c r="B283" s="114" t="s">
        <v>549</v>
      </c>
      <c r="C283" s="115" t="s">
        <v>47</v>
      </c>
      <c r="D283" s="116">
        <v>18</v>
      </c>
      <c r="E283" s="117" t="s">
        <v>214</v>
      </c>
      <c r="F283" s="117" t="s">
        <v>550</v>
      </c>
      <c r="G283" s="118" t="s">
        <v>551</v>
      </c>
      <c r="H283" s="119" t="s">
        <v>552</v>
      </c>
      <c r="I283" s="120">
        <v>6</v>
      </c>
      <c r="J283" s="120">
        <v>6</v>
      </c>
      <c r="K283" s="123"/>
      <c r="L283" s="121" t="str">
        <f t="shared" si="15"/>
        <v/>
      </c>
      <c r="M283" s="118"/>
      <c r="N283" s="122">
        <v>21</v>
      </c>
      <c r="O283" s="122" t="str">
        <f t="shared" si="16"/>
        <v>0</v>
      </c>
      <c r="P283" s="122" t="str">
        <f t="shared" si="17"/>
        <v>0</v>
      </c>
      <c r="Q283" s="124"/>
      <c r="R283" s="122" t="s">
        <v>103</v>
      </c>
      <c r="S283" s="120"/>
      <c r="T283" s="120"/>
      <c r="U283" s="117"/>
      <c r="V283" s="10"/>
      <c r="W283" s="10"/>
      <c r="X283" s="10"/>
    </row>
    <row r="284" spans="1:24" ht="11.25" outlineLevel="4" x14ac:dyDescent="0.2">
      <c r="A284" s="5"/>
      <c r="B284" s="114" t="s">
        <v>553</v>
      </c>
      <c r="C284" s="115" t="s">
        <v>47</v>
      </c>
      <c r="D284" s="116">
        <v>18</v>
      </c>
      <c r="E284" s="117" t="s">
        <v>214</v>
      </c>
      <c r="F284" s="117" t="s">
        <v>554</v>
      </c>
      <c r="G284" s="118" t="s">
        <v>555</v>
      </c>
      <c r="H284" s="119" t="s">
        <v>200</v>
      </c>
      <c r="I284" s="120">
        <v>78</v>
      </c>
      <c r="J284" s="120">
        <v>78</v>
      </c>
      <c r="K284" s="123"/>
      <c r="L284" s="121" t="str">
        <f t="shared" si="15"/>
        <v/>
      </c>
      <c r="M284" s="118"/>
      <c r="N284" s="122">
        <v>21</v>
      </c>
      <c r="O284" s="122" t="str">
        <f t="shared" si="16"/>
        <v>0</v>
      </c>
      <c r="P284" s="122" t="str">
        <f t="shared" si="17"/>
        <v>0</v>
      </c>
      <c r="Q284" s="124"/>
      <c r="R284" s="122" t="s">
        <v>103</v>
      </c>
      <c r="S284" s="120"/>
      <c r="T284" s="120"/>
      <c r="U284" s="117"/>
      <c r="V284" s="10"/>
      <c r="W284" s="10"/>
      <c r="X284" s="10"/>
    </row>
    <row r="285" spans="1:24" ht="11.25" outlineLevel="4" x14ac:dyDescent="0.2">
      <c r="A285" s="5"/>
      <c r="B285" s="114" t="s">
        <v>556</v>
      </c>
      <c r="C285" s="115" t="s">
        <v>47</v>
      </c>
      <c r="D285" s="116">
        <v>19</v>
      </c>
      <c r="E285" s="117" t="s">
        <v>214</v>
      </c>
      <c r="F285" s="117" t="s">
        <v>557</v>
      </c>
      <c r="G285" s="118" t="s">
        <v>485</v>
      </c>
      <c r="H285" s="119" t="s">
        <v>200</v>
      </c>
      <c r="I285" s="120">
        <v>96</v>
      </c>
      <c r="J285" s="120">
        <v>96</v>
      </c>
      <c r="K285" s="123"/>
      <c r="L285" s="121" t="str">
        <f t="shared" si="15"/>
        <v/>
      </c>
      <c r="M285" s="118"/>
      <c r="N285" s="122">
        <v>21</v>
      </c>
      <c r="O285" s="122" t="str">
        <f t="shared" si="16"/>
        <v>0</v>
      </c>
      <c r="P285" s="122" t="str">
        <f t="shared" si="17"/>
        <v>0</v>
      </c>
      <c r="Q285" s="124"/>
      <c r="R285" s="122" t="s">
        <v>103</v>
      </c>
      <c r="S285" s="120"/>
      <c r="T285" s="120"/>
      <c r="U285" s="117"/>
      <c r="V285" s="10"/>
      <c r="W285" s="10"/>
      <c r="X285" s="10"/>
    </row>
    <row r="286" spans="1:24" ht="11.25" outlineLevel="4" x14ac:dyDescent="0.2">
      <c r="A286" s="5"/>
      <c r="B286" s="114" t="s">
        <v>558</v>
      </c>
      <c r="C286" s="115" t="s">
        <v>47</v>
      </c>
      <c r="D286" s="116">
        <v>19</v>
      </c>
      <c r="E286" s="117" t="s">
        <v>214</v>
      </c>
      <c r="F286" s="117" t="s">
        <v>559</v>
      </c>
      <c r="G286" s="118" t="s">
        <v>560</v>
      </c>
      <c r="H286" s="119" t="s">
        <v>200</v>
      </c>
      <c r="I286" s="120">
        <v>2</v>
      </c>
      <c r="J286" s="120">
        <v>2</v>
      </c>
      <c r="K286" s="123"/>
      <c r="L286" s="121" t="str">
        <f t="shared" si="15"/>
        <v/>
      </c>
      <c r="M286" s="118"/>
      <c r="N286" s="122">
        <v>21</v>
      </c>
      <c r="O286" s="122" t="str">
        <f t="shared" si="16"/>
        <v>0</v>
      </c>
      <c r="P286" s="122" t="str">
        <f t="shared" si="17"/>
        <v>0</v>
      </c>
      <c r="Q286" s="124"/>
      <c r="R286" s="122" t="s">
        <v>103</v>
      </c>
      <c r="S286" s="120"/>
      <c r="T286" s="120"/>
      <c r="U286" s="117"/>
      <c r="V286" s="10"/>
      <c r="W286" s="10"/>
      <c r="X286" s="10"/>
    </row>
    <row r="287" spans="1:24" ht="11.25" outlineLevel="4" x14ac:dyDescent="0.2">
      <c r="A287" s="5"/>
      <c r="B287" s="114" t="s">
        <v>561</v>
      </c>
      <c r="C287" s="115" t="s">
        <v>47</v>
      </c>
      <c r="D287" s="116">
        <v>19</v>
      </c>
      <c r="E287" s="117" t="s">
        <v>214</v>
      </c>
      <c r="F287" s="117" t="s">
        <v>562</v>
      </c>
      <c r="G287" s="118" t="s">
        <v>548</v>
      </c>
      <c r="H287" s="119" t="s">
        <v>200</v>
      </c>
      <c r="I287" s="120">
        <v>2</v>
      </c>
      <c r="J287" s="120">
        <v>2</v>
      </c>
      <c r="K287" s="123"/>
      <c r="L287" s="121" t="str">
        <f t="shared" si="15"/>
        <v/>
      </c>
      <c r="M287" s="118"/>
      <c r="N287" s="122">
        <v>21</v>
      </c>
      <c r="O287" s="122" t="str">
        <f t="shared" si="16"/>
        <v>0</v>
      </c>
      <c r="P287" s="122" t="str">
        <f t="shared" si="17"/>
        <v>0</v>
      </c>
      <c r="Q287" s="124"/>
      <c r="R287" s="122" t="s">
        <v>103</v>
      </c>
      <c r="S287" s="120"/>
      <c r="T287" s="120"/>
      <c r="U287" s="117"/>
      <c r="V287" s="10"/>
      <c r="W287" s="10"/>
      <c r="X287" s="10"/>
    </row>
    <row r="288" spans="1:24" ht="11.25" outlineLevel="4" x14ac:dyDescent="0.2">
      <c r="A288" s="5"/>
      <c r="B288" s="114" t="s">
        <v>563</v>
      </c>
      <c r="C288" s="115" t="s">
        <v>47</v>
      </c>
      <c r="D288" s="116">
        <v>19</v>
      </c>
      <c r="E288" s="117" t="s">
        <v>214</v>
      </c>
      <c r="F288" s="117" t="s">
        <v>562</v>
      </c>
      <c r="G288" s="118" t="s">
        <v>548</v>
      </c>
      <c r="H288" s="119" t="s">
        <v>200</v>
      </c>
      <c r="I288" s="120">
        <v>6</v>
      </c>
      <c r="J288" s="120">
        <v>6</v>
      </c>
      <c r="K288" s="123"/>
      <c r="L288" s="121" t="str">
        <f t="shared" si="15"/>
        <v/>
      </c>
      <c r="M288" s="118"/>
      <c r="N288" s="122">
        <v>21</v>
      </c>
      <c r="O288" s="122" t="str">
        <f t="shared" si="16"/>
        <v>0</v>
      </c>
      <c r="P288" s="122" t="str">
        <f t="shared" si="17"/>
        <v>0</v>
      </c>
      <c r="Q288" s="124"/>
      <c r="R288" s="122" t="s">
        <v>103</v>
      </c>
      <c r="S288" s="120"/>
      <c r="T288" s="120"/>
      <c r="U288" s="117"/>
      <c r="V288" s="10"/>
      <c r="W288" s="10"/>
      <c r="X288" s="10"/>
    </row>
    <row r="289" spans="1:24" ht="11.25" outlineLevel="4" x14ac:dyDescent="0.2">
      <c r="A289" s="5"/>
      <c r="B289" s="114" t="s">
        <v>564</v>
      </c>
      <c r="C289" s="115" t="s">
        <v>47</v>
      </c>
      <c r="D289" s="116">
        <v>19</v>
      </c>
      <c r="E289" s="117" t="s">
        <v>214</v>
      </c>
      <c r="F289" s="117" t="s">
        <v>565</v>
      </c>
      <c r="G289" s="118" t="s">
        <v>566</v>
      </c>
      <c r="H289" s="119" t="s">
        <v>552</v>
      </c>
      <c r="I289" s="120">
        <v>1</v>
      </c>
      <c r="J289" s="120">
        <v>1</v>
      </c>
      <c r="K289" s="123"/>
      <c r="L289" s="121" t="str">
        <f t="shared" si="15"/>
        <v/>
      </c>
      <c r="M289" s="118"/>
      <c r="N289" s="122">
        <v>21</v>
      </c>
      <c r="O289" s="122" t="str">
        <f t="shared" si="16"/>
        <v>0</v>
      </c>
      <c r="P289" s="122" t="str">
        <f t="shared" si="17"/>
        <v>0</v>
      </c>
      <c r="Q289" s="124"/>
      <c r="R289" s="122" t="s">
        <v>103</v>
      </c>
      <c r="S289" s="120"/>
      <c r="T289" s="120"/>
      <c r="U289" s="117"/>
      <c r="V289" s="10"/>
      <c r="W289" s="10"/>
      <c r="X289" s="10"/>
    </row>
    <row r="290" spans="1:24" ht="11.25" outlineLevel="4" x14ac:dyDescent="0.2">
      <c r="A290" s="5"/>
      <c r="B290" s="114" t="s">
        <v>567</v>
      </c>
      <c r="C290" s="115" t="s">
        <v>47</v>
      </c>
      <c r="D290" s="116">
        <v>19</v>
      </c>
      <c r="E290" s="117" t="s">
        <v>99</v>
      </c>
      <c r="F290" s="117" t="s">
        <v>146</v>
      </c>
      <c r="G290" s="118" t="s">
        <v>147</v>
      </c>
      <c r="H290" s="119" t="s">
        <v>148</v>
      </c>
      <c r="I290" s="120">
        <v>121.6</v>
      </c>
      <c r="J290" s="120">
        <v>121.6</v>
      </c>
      <c r="K290" s="123"/>
      <c r="L290" s="121" t="str">
        <f t="shared" si="15"/>
        <v/>
      </c>
      <c r="M290" s="118"/>
      <c r="N290" s="122">
        <v>21</v>
      </c>
      <c r="O290" s="122" t="str">
        <f t="shared" si="16"/>
        <v>0</v>
      </c>
      <c r="P290" s="122" t="str">
        <f t="shared" si="17"/>
        <v>0</v>
      </c>
      <c r="Q290" s="124"/>
      <c r="R290" s="122" t="s">
        <v>103</v>
      </c>
      <c r="S290" s="120"/>
      <c r="T290" s="120"/>
      <c r="U290" s="117"/>
      <c r="V290" s="10"/>
      <c r="W290" s="10"/>
      <c r="X290" s="10"/>
    </row>
    <row r="291" spans="1:24" ht="11.25" outlineLevel="5" x14ac:dyDescent="0.2">
      <c r="A291" s="125"/>
      <c r="B291" s="126"/>
      <c r="C291" s="127" t="s">
        <v>46</v>
      </c>
      <c r="D291" s="128"/>
      <c r="E291" s="129"/>
      <c r="F291" s="129" t="s">
        <v>51</v>
      </c>
      <c r="G291" s="130" t="s">
        <v>568</v>
      </c>
      <c r="H291" s="131"/>
      <c r="I291" s="132"/>
      <c r="J291" s="133">
        <v>0</v>
      </c>
      <c r="K291" s="134"/>
      <c r="L291" s="135"/>
      <c r="M291" s="130"/>
      <c r="N291" s="136"/>
      <c r="O291" s="136"/>
      <c r="P291" s="136"/>
      <c r="Q291" s="137"/>
      <c r="R291" s="138"/>
      <c r="S291" s="133"/>
      <c r="T291" s="133"/>
      <c r="U291" s="129"/>
      <c r="V291" s="28"/>
      <c r="W291" s="10"/>
      <c r="X291" s="10"/>
    </row>
    <row r="292" spans="1:24" ht="11.25" outlineLevel="5" x14ac:dyDescent="0.2">
      <c r="A292" s="125"/>
      <c r="B292" s="126"/>
      <c r="C292" s="127" t="s">
        <v>46</v>
      </c>
      <c r="D292" s="128"/>
      <c r="E292" s="129"/>
      <c r="F292" s="129"/>
      <c r="G292" s="130" t="s">
        <v>569</v>
      </c>
      <c r="H292" s="131"/>
      <c r="I292" s="132"/>
      <c r="J292" s="133">
        <v>121.6</v>
      </c>
      <c r="K292" s="134"/>
      <c r="L292" s="135"/>
      <c r="M292" s="130"/>
      <c r="N292" s="136"/>
      <c r="O292" s="136"/>
      <c r="P292" s="136"/>
      <c r="Q292" s="137"/>
      <c r="R292" s="138"/>
      <c r="S292" s="133"/>
      <c r="T292" s="133"/>
      <c r="U292" s="129"/>
      <c r="V292" s="28"/>
      <c r="W292" s="10"/>
      <c r="X292" s="10"/>
    </row>
    <row r="293" spans="1:24" ht="7.5" customHeight="1" outlineLevel="5" x14ac:dyDescent="0.15">
      <c r="B293" s="78"/>
      <c r="C293" s="80" t="s">
        <v>46</v>
      </c>
      <c r="D293" s="81"/>
      <c r="E293" s="82"/>
      <c r="F293" s="55"/>
      <c r="G293" s="84"/>
      <c r="H293" s="85"/>
      <c r="I293" s="88"/>
      <c r="J293" s="89"/>
      <c r="K293" s="91"/>
      <c r="L293" s="58"/>
      <c r="M293" s="29"/>
      <c r="N293" s="11"/>
      <c r="O293" s="11"/>
      <c r="P293" s="11"/>
      <c r="Q293" s="92"/>
      <c r="R293" s="27"/>
      <c r="S293" s="89"/>
      <c r="T293" s="89"/>
      <c r="U293" s="82"/>
      <c r="V293" s="10"/>
      <c r="W293" s="10"/>
      <c r="X293" s="10"/>
    </row>
    <row r="294" spans="1:24" ht="11.25" outlineLevel="4" x14ac:dyDescent="0.2">
      <c r="A294" s="5"/>
      <c r="B294" s="114" t="s">
        <v>570</v>
      </c>
      <c r="C294" s="115" t="s">
        <v>47</v>
      </c>
      <c r="D294" s="116">
        <v>20</v>
      </c>
      <c r="E294" s="117" t="s">
        <v>214</v>
      </c>
      <c r="F294" s="117" t="s">
        <v>571</v>
      </c>
      <c r="G294" s="118" t="s">
        <v>572</v>
      </c>
      <c r="H294" s="119" t="s">
        <v>200</v>
      </c>
      <c r="I294" s="120">
        <v>6</v>
      </c>
      <c r="J294" s="120">
        <v>6</v>
      </c>
      <c r="K294" s="123"/>
      <c r="L294" s="121" t="str">
        <f>IF(K294&lt;&gt;"",J294*K294,"")</f>
        <v/>
      </c>
      <c r="M294" s="118"/>
      <c r="N294" s="122">
        <v>21</v>
      </c>
      <c r="O294" s="122" t="str">
        <f>IFERROR(L294*(N294/100),"0")</f>
        <v>0</v>
      </c>
      <c r="P294" s="122" t="str">
        <f>IFERROR((L294+O294),"0")</f>
        <v>0</v>
      </c>
      <c r="Q294" s="124"/>
      <c r="R294" s="122" t="s">
        <v>103</v>
      </c>
      <c r="S294" s="120"/>
      <c r="T294" s="120"/>
      <c r="U294" s="117"/>
      <c r="V294" s="10"/>
      <c r="W294" s="10"/>
      <c r="X294" s="10"/>
    </row>
    <row r="295" spans="1:24" ht="11.25" outlineLevel="4" x14ac:dyDescent="0.2">
      <c r="A295" s="5"/>
      <c r="B295" s="114" t="s">
        <v>573</v>
      </c>
      <c r="C295" s="115" t="s">
        <v>47</v>
      </c>
      <c r="D295" s="116">
        <v>20</v>
      </c>
      <c r="E295" s="117" t="s">
        <v>214</v>
      </c>
      <c r="F295" s="117" t="s">
        <v>574</v>
      </c>
      <c r="G295" s="118" t="s">
        <v>505</v>
      </c>
      <c r="H295" s="119" t="s">
        <v>200</v>
      </c>
      <c r="I295" s="120">
        <v>2</v>
      </c>
      <c r="J295" s="120">
        <v>2</v>
      </c>
      <c r="K295" s="123"/>
      <c r="L295" s="121" t="str">
        <f>IF(K295&lt;&gt;"",J295*K295,"")</f>
        <v/>
      </c>
      <c r="M295" s="118"/>
      <c r="N295" s="122">
        <v>21</v>
      </c>
      <c r="O295" s="122" t="str">
        <f>IFERROR(L295*(N295/100),"0")</f>
        <v>0</v>
      </c>
      <c r="P295" s="122" t="str">
        <f>IFERROR((L295+O295),"0")</f>
        <v>0</v>
      </c>
      <c r="Q295" s="124"/>
      <c r="R295" s="122" t="s">
        <v>103</v>
      </c>
      <c r="S295" s="120"/>
      <c r="T295" s="120"/>
      <c r="U295" s="117"/>
      <c r="V295" s="10"/>
      <c r="W295" s="10"/>
      <c r="X295" s="10"/>
    </row>
    <row r="296" spans="1:24" ht="11.25" outlineLevel="4" x14ac:dyDescent="0.2">
      <c r="A296" s="5"/>
      <c r="B296" s="114" t="s">
        <v>575</v>
      </c>
      <c r="C296" s="115" t="s">
        <v>47</v>
      </c>
      <c r="D296" s="116">
        <v>20</v>
      </c>
      <c r="E296" s="117" t="s">
        <v>214</v>
      </c>
      <c r="F296" s="117" t="s">
        <v>576</v>
      </c>
      <c r="G296" s="118" t="s">
        <v>577</v>
      </c>
      <c r="H296" s="119" t="s">
        <v>552</v>
      </c>
      <c r="I296" s="120">
        <v>5</v>
      </c>
      <c r="J296" s="120">
        <v>5</v>
      </c>
      <c r="K296" s="123"/>
      <c r="L296" s="121" t="str">
        <f>IF(K296&lt;&gt;"",J296*K296,"")</f>
        <v/>
      </c>
      <c r="M296" s="118"/>
      <c r="N296" s="122">
        <v>21</v>
      </c>
      <c r="O296" s="122" t="str">
        <f>IFERROR(L296*(N296/100),"0")</f>
        <v>0</v>
      </c>
      <c r="P296" s="122" t="str">
        <f>IFERROR((L296+O296),"0")</f>
        <v>0</v>
      </c>
      <c r="Q296" s="124"/>
      <c r="R296" s="122" t="s">
        <v>103</v>
      </c>
      <c r="S296" s="120"/>
      <c r="T296" s="120"/>
      <c r="U296" s="117"/>
      <c r="V296" s="10"/>
      <c r="W296" s="10"/>
      <c r="X296" s="10"/>
    </row>
    <row r="297" spans="1:24" ht="22.5" outlineLevel="4" x14ac:dyDescent="0.2">
      <c r="A297" s="5"/>
      <c r="B297" s="114" t="s">
        <v>578</v>
      </c>
      <c r="C297" s="115" t="s">
        <v>47</v>
      </c>
      <c r="D297" s="116">
        <v>20</v>
      </c>
      <c r="E297" s="117" t="s">
        <v>99</v>
      </c>
      <c r="F297" s="117" t="s">
        <v>579</v>
      </c>
      <c r="G297" s="118" t="s">
        <v>580</v>
      </c>
      <c r="H297" s="119" t="s">
        <v>148</v>
      </c>
      <c r="I297" s="120">
        <v>486.4</v>
      </c>
      <c r="J297" s="120">
        <v>486.4</v>
      </c>
      <c r="K297" s="123"/>
      <c r="L297" s="121" t="str">
        <f>IF(K297&lt;&gt;"",J297*K297,"")</f>
        <v/>
      </c>
      <c r="M297" s="118"/>
      <c r="N297" s="122">
        <v>21</v>
      </c>
      <c r="O297" s="122" t="str">
        <f>IFERROR(L297*(N297/100),"0")</f>
        <v>0</v>
      </c>
      <c r="P297" s="122" t="str">
        <f>IFERROR((L297+O297),"0")</f>
        <v>0</v>
      </c>
      <c r="Q297" s="124"/>
      <c r="R297" s="122" t="s">
        <v>103</v>
      </c>
      <c r="S297" s="120"/>
      <c r="T297" s="120"/>
      <c r="U297" s="117"/>
      <c r="V297" s="10"/>
      <c r="W297" s="10"/>
      <c r="X297" s="10"/>
    </row>
    <row r="298" spans="1:24" ht="11.25" outlineLevel="5" x14ac:dyDescent="0.2">
      <c r="A298" s="125"/>
      <c r="B298" s="126"/>
      <c r="C298" s="127" t="s">
        <v>46</v>
      </c>
      <c r="D298" s="128"/>
      <c r="E298" s="129"/>
      <c r="F298" s="129" t="s">
        <v>51</v>
      </c>
      <c r="G298" s="130" t="s">
        <v>581</v>
      </c>
      <c r="H298" s="131"/>
      <c r="I298" s="132"/>
      <c r="J298" s="133">
        <v>0</v>
      </c>
      <c r="K298" s="134"/>
      <c r="L298" s="135"/>
      <c r="M298" s="130"/>
      <c r="N298" s="136"/>
      <c r="O298" s="136"/>
      <c r="P298" s="136"/>
      <c r="Q298" s="137"/>
      <c r="R298" s="138"/>
      <c r="S298" s="133"/>
      <c r="T298" s="133"/>
      <c r="U298" s="129"/>
      <c r="V298" s="28"/>
      <c r="W298" s="10"/>
      <c r="X298" s="10"/>
    </row>
    <row r="299" spans="1:24" ht="11.25" outlineLevel="5" x14ac:dyDescent="0.2">
      <c r="A299" s="125"/>
      <c r="B299" s="126"/>
      <c r="C299" s="127" t="s">
        <v>46</v>
      </c>
      <c r="D299" s="128"/>
      <c r="E299" s="129"/>
      <c r="F299" s="129"/>
      <c r="G299" s="130" t="s">
        <v>582</v>
      </c>
      <c r="H299" s="131"/>
      <c r="I299" s="132"/>
      <c r="J299" s="133">
        <v>486.4</v>
      </c>
      <c r="K299" s="134"/>
      <c r="L299" s="135"/>
      <c r="M299" s="130"/>
      <c r="N299" s="136"/>
      <c r="O299" s="136"/>
      <c r="P299" s="136"/>
      <c r="Q299" s="137"/>
      <c r="R299" s="138"/>
      <c r="S299" s="133"/>
      <c r="T299" s="133"/>
      <c r="U299" s="129"/>
      <c r="V299" s="28"/>
      <c r="W299" s="10"/>
      <c r="X299" s="10"/>
    </row>
    <row r="300" spans="1:24" ht="7.5" customHeight="1" outlineLevel="5" x14ac:dyDescent="0.15">
      <c r="B300" s="78"/>
      <c r="C300" s="80" t="s">
        <v>46</v>
      </c>
      <c r="D300" s="81"/>
      <c r="E300" s="82"/>
      <c r="F300" s="55"/>
      <c r="G300" s="84"/>
      <c r="H300" s="85"/>
      <c r="I300" s="88"/>
      <c r="J300" s="89"/>
      <c r="K300" s="91"/>
      <c r="L300" s="58"/>
      <c r="M300" s="29"/>
      <c r="N300" s="11"/>
      <c r="O300" s="11"/>
      <c r="P300" s="11"/>
      <c r="Q300" s="92"/>
      <c r="R300" s="27"/>
      <c r="S300" s="89"/>
      <c r="T300" s="89"/>
      <c r="U300" s="82"/>
      <c r="V300" s="10"/>
      <c r="W300" s="10"/>
      <c r="X300" s="10"/>
    </row>
    <row r="301" spans="1:24" ht="11.25" outlineLevel="4" x14ac:dyDescent="0.2">
      <c r="A301" s="5"/>
      <c r="B301" s="114" t="s">
        <v>583</v>
      </c>
      <c r="C301" s="115" t="s">
        <v>47</v>
      </c>
      <c r="D301" s="116">
        <v>21</v>
      </c>
      <c r="E301" s="117" t="s">
        <v>214</v>
      </c>
      <c r="F301" s="117" t="s">
        <v>584</v>
      </c>
      <c r="G301" s="118" t="s">
        <v>585</v>
      </c>
      <c r="H301" s="119" t="s">
        <v>200</v>
      </c>
      <c r="I301" s="120">
        <v>21</v>
      </c>
      <c r="J301" s="120">
        <v>21</v>
      </c>
      <c r="K301" s="123"/>
      <c r="L301" s="121" t="str">
        <f>IF(K301&lt;&gt;"",J301*K301,"")</f>
        <v/>
      </c>
      <c r="M301" s="118"/>
      <c r="N301" s="122">
        <v>21</v>
      </c>
      <c r="O301" s="122" t="str">
        <f>IFERROR(L301*(N301/100),"0")</f>
        <v>0</v>
      </c>
      <c r="P301" s="122" t="str">
        <f>IFERROR((L301+O301),"0")</f>
        <v>0</v>
      </c>
      <c r="Q301" s="124"/>
      <c r="R301" s="122" t="s">
        <v>103</v>
      </c>
      <c r="S301" s="120"/>
      <c r="T301" s="120"/>
      <c r="U301" s="117"/>
      <c r="V301" s="10"/>
      <c r="W301" s="10"/>
      <c r="X301" s="10"/>
    </row>
    <row r="302" spans="1:24" ht="11.25" outlineLevel="4" x14ac:dyDescent="0.2">
      <c r="A302" s="5"/>
      <c r="B302" s="114" t="s">
        <v>586</v>
      </c>
      <c r="C302" s="115" t="s">
        <v>47</v>
      </c>
      <c r="D302" s="116">
        <v>21</v>
      </c>
      <c r="E302" s="117" t="s">
        <v>99</v>
      </c>
      <c r="F302" s="117" t="s">
        <v>587</v>
      </c>
      <c r="G302" s="118" t="s">
        <v>588</v>
      </c>
      <c r="H302" s="119" t="s">
        <v>589</v>
      </c>
      <c r="I302" s="120">
        <v>6</v>
      </c>
      <c r="J302" s="120">
        <v>6</v>
      </c>
      <c r="K302" s="123"/>
      <c r="L302" s="121" t="str">
        <f>IF(K302&lt;&gt;"",J302*K302,"")</f>
        <v/>
      </c>
      <c r="M302" s="118"/>
      <c r="N302" s="122">
        <v>21</v>
      </c>
      <c r="O302" s="122" t="str">
        <f>IFERROR(L302*(N302/100),"0")</f>
        <v>0</v>
      </c>
      <c r="P302" s="122" t="str">
        <f>IFERROR((L302+O302),"0")</f>
        <v>0</v>
      </c>
      <c r="Q302" s="124"/>
      <c r="R302" s="122" t="s">
        <v>103</v>
      </c>
      <c r="S302" s="120"/>
      <c r="T302" s="120"/>
      <c r="U302" s="117"/>
      <c r="V302" s="10"/>
      <c r="W302" s="10"/>
      <c r="X302" s="10"/>
    </row>
    <row r="303" spans="1:24" ht="11.25" outlineLevel="4" x14ac:dyDescent="0.2">
      <c r="A303" s="5"/>
      <c r="B303" s="114" t="s">
        <v>590</v>
      </c>
      <c r="C303" s="115" t="s">
        <v>47</v>
      </c>
      <c r="D303" s="116">
        <v>21</v>
      </c>
      <c r="E303" s="117" t="s">
        <v>214</v>
      </c>
      <c r="F303" s="117" t="s">
        <v>591</v>
      </c>
      <c r="G303" s="118" t="s">
        <v>592</v>
      </c>
      <c r="H303" s="119" t="s">
        <v>200</v>
      </c>
      <c r="I303" s="120">
        <v>78</v>
      </c>
      <c r="J303" s="120">
        <v>78</v>
      </c>
      <c r="K303" s="123"/>
      <c r="L303" s="121" t="str">
        <f>IF(K303&lt;&gt;"",J303*K303,"")</f>
        <v/>
      </c>
      <c r="M303" s="118"/>
      <c r="N303" s="122">
        <v>21</v>
      </c>
      <c r="O303" s="122" t="str">
        <f>IFERROR(L303*(N303/100),"0")</f>
        <v>0</v>
      </c>
      <c r="P303" s="122" t="str">
        <f>IFERROR((L303+O303),"0")</f>
        <v>0</v>
      </c>
      <c r="Q303" s="124"/>
      <c r="R303" s="122" t="s">
        <v>103</v>
      </c>
      <c r="S303" s="120"/>
      <c r="T303" s="120"/>
      <c r="U303" s="117"/>
      <c r="V303" s="10"/>
      <c r="W303" s="10"/>
      <c r="X303" s="10"/>
    </row>
    <row r="304" spans="1:24" ht="11.25" outlineLevel="4" x14ac:dyDescent="0.2">
      <c r="A304" s="5"/>
      <c r="B304" s="114" t="s">
        <v>593</v>
      </c>
      <c r="C304" s="115" t="s">
        <v>47</v>
      </c>
      <c r="D304" s="116">
        <v>21</v>
      </c>
      <c r="E304" s="117" t="s">
        <v>214</v>
      </c>
      <c r="F304" s="117" t="s">
        <v>594</v>
      </c>
      <c r="G304" s="118" t="s">
        <v>230</v>
      </c>
      <c r="H304" s="119" t="s">
        <v>200</v>
      </c>
      <c r="I304" s="120">
        <v>2</v>
      </c>
      <c r="J304" s="120">
        <v>2</v>
      </c>
      <c r="K304" s="123"/>
      <c r="L304" s="121" t="str">
        <f>IF(K304&lt;&gt;"",J304*K304,"")</f>
        <v/>
      </c>
      <c r="M304" s="118"/>
      <c r="N304" s="122">
        <v>21</v>
      </c>
      <c r="O304" s="122" t="str">
        <f>IFERROR(L304*(N304/100),"0")</f>
        <v>0</v>
      </c>
      <c r="P304" s="122" t="str">
        <f>IFERROR((L304+O304),"0")</f>
        <v>0</v>
      </c>
      <c r="Q304" s="124"/>
      <c r="R304" s="122" t="s">
        <v>103</v>
      </c>
      <c r="S304" s="120"/>
      <c r="T304" s="120"/>
      <c r="U304" s="117"/>
      <c r="V304" s="10"/>
      <c r="W304" s="10"/>
      <c r="X304" s="10"/>
    </row>
    <row r="305" spans="1:24" ht="11.25" outlineLevel="4" x14ac:dyDescent="0.2">
      <c r="A305" s="5"/>
      <c r="B305" s="114" t="s">
        <v>595</v>
      </c>
      <c r="C305" s="115" t="s">
        <v>47</v>
      </c>
      <c r="D305" s="116">
        <v>22</v>
      </c>
      <c r="E305" s="117" t="s">
        <v>99</v>
      </c>
      <c r="F305" s="117" t="s">
        <v>516</v>
      </c>
      <c r="G305" s="118" t="s">
        <v>517</v>
      </c>
      <c r="H305" s="119" t="s">
        <v>292</v>
      </c>
      <c r="I305" s="120">
        <v>163.51999999999998</v>
      </c>
      <c r="J305" s="120">
        <v>163.51999999999998</v>
      </c>
      <c r="K305" s="123"/>
      <c r="L305" s="121" t="str">
        <f>IF(K305&lt;&gt;"",J305*K305,"")</f>
        <v/>
      </c>
      <c r="M305" s="118"/>
      <c r="N305" s="122">
        <v>21</v>
      </c>
      <c r="O305" s="122" t="str">
        <f>IFERROR(L305*(N305/100),"0")</f>
        <v>0</v>
      </c>
      <c r="P305" s="122" t="str">
        <f>IFERROR((L305+O305),"0")</f>
        <v>0</v>
      </c>
      <c r="Q305" s="124"/>
      <c r="R305" s="122"/>
      <c r="S305" s="120"/>
      <c r="T305" s="120"/>
      <c r="U305" s="117"/>
      <c r="V305" s="10"/>
      <c r="W305" s="10"/>
      <c r="X305" s="10"/>
    </row>
    <row r="306" spans="1:24" ht="11.25" outlineLevel="5" x14ac:dyDescent="0.2">
      <c r="A306" s="125"/>
      <c r="B306" s="126"/>
      <c r="C306" s="127" t="s">
        <v>46</v>
      </c>
      <c r="D306" s="128"/>
      <c r="E306" s="129"/>
      <c r="F306" s="129" t="s">
        <v>51</v>
      </c>
      <c r="G306" s="130" t="s">
        <v>596</v>
      </c>
      <c r="H306" s="131"/>
      <c r="I306" s="132"/>
      <c r="J306" s="133">
        <v>163.51999999999998</v>
      </c>
      <c r="K306" s="134"/>
      <c r="L306" s="135"/>
      <c r="M306" s="130"/>
      <c r="N306" s="136"/>
      <c r="O306" s="136"/>
      <c r="P306" s="136"/>
      <c r="Q306" s="137"/>
      <c r="R306" s="138"/>
      <c r="S306" s="133"/>
      <c r="T306" s="133"/>
      <c r="U306" s="129"/>
      <c r="V306" s="28"/>
      <c r="W306" s="10"/>
      <c r="X306" s="10"/>
    </row>
    <row r="307" spans="1:24" ht="11.25" outlineLevel="5" x14ac:dyDescent="0.2">
      <c r="A307" s="125"/>
      <c r="B307" s="126"/>
      <c r="C307" s="127" t="s">
        <v>46</v>
      </c>
      <c r="D307" s="128"/>
      <c r="E307" s="129"/>
      <c r="F307" s="129"/>
      <c r="G307" s="130" t="s">
        <v>597</v>
      </c>
      <c r="H307" s="131"/>
      <c r="I307" s="132"/>
      <c r="J307" s="133">
        <v>0</v>
      </c>
      <c r="K307" s="134"/>
      <c r="L307" s="135"/>
      <c r="M307" s="130"/>
      <c r="N307" s="136"/>
      <c r="O307" s="136"/>
      <c r="P307" s="136"/>
      <c r="Q307" s="137"/>
      <c r="R307" s="138"/>
      <c r="S307" s="133"/>
      <c r="T307" s="133"/>
      <c r="U307" s="129"/>
      <c r="V307" s="28"/>
      <c r="W307" s="10"/>
      <c r="X307" s="10"/>
    </row>
    <row r="308" spans="1:24" ht="7.5" customHeight="1" outlineLevel="5" x14ac:dyDescent="0.15">
      <c r="B308" s="78"/>
      <c r="C308" s="80" t="s">
        <v>46</v>
      </c>
      <c r="D308" s="81"/>
      <c r="E308" s="82"/>
      <c r="F308" s="55"/>
      <c r="G308" s="84"/>
      <c r="H308" s="85"/>
      <c r="I308" s="88"/>
      <c r="J308" s="89"/>
      <c r="K308" s="91"/>
      <c r="L308" s="58"/>
      <c r="M308" s="29"/>
      <c r="N308" s="11"/>
      <c r="O308" s="11"/>
      <c r="P308" s="11"/>
      <c r="Q308" s="92"/>
      <c r="R308" s="27"/>
      <c r="S308" s="89"/>
      <c r="T308" s="89"/>
      <c r="U308" s="82"/>
      <c r="V308" s="10"/>
      <c r="W308" s="10"/>
      <c r="X308" s="10"/>
    </row>
    <row r="309" spans="1:24" ht="11.25" outlineLevel="4" x14ac:dyDescent="0.2">
      <c r="A309" s="5"/>
      <c r="B309" s="114" t="s">
        <v>598</v>
      </c>
      <c r="C309" s="115" t="s">
        <v>47</v>
      </c>
      <c r="D309" s="116">
        <v>22</v>
      </c>
      <c r="E309" s="117" t="s">
        <v>214</v>
      </c>
      <c r="F309" s="117" t="s">
        <v>599</v>
      </c>
      <c r="G309" s="118" t="s">
        <v>233</v>
      </c>
      <c r="H309" s="119" t="s">
        <v>200</v>
      </c>
      <c r="I309" s="120">
        <v>4</v>
      </c>
      <c r="J309" s="120">
        <v>4</v>
      </c>
      <c r="K309" s="123"/>
      <c r="L309" s="121" t="str">
        <f>IF(K309&lt;&gt;"",J309*K309,"")</f>
        <v/>
      </c>
      <c r="M309" s="118"/>
      <c r="N309" s="122">
        <v>21</v>
      </c>
      <c r="O309" s="122" t="str">
        <f>IFERROR(L309*(N309/100),"0")</f>
        <v>0</v>
      </c>
      <c r="P309" s="122" t="str">
        <f>IFERROR((L309+O309),"0")</f>
        <v>0</v>
      </c>
      <c r="Q309" s="124"/>
      <c r="R309" s="122" t="s">
        <v>103</v>
      </c>
      <c r="S309" s="120"/>
      <c r="T309" s="120"/>
      <c r="U309" s="117"/>
      <c r="V309" s="10"/>
      <c r="W309" s="10"/>
      <c r="X309" s="10"/>
    </row>
    <row r="310" spans="1:24" ht="11.25" outlineLevel="4" x14ac:dyDescent="0.2">
      <c r="A310" s="5"/>
      <c r="B310" s="114" t="s">
        <v>600</v>
      </c>
      <c r="C310" s="115" t="s">
        <v>47</v>
      </c>
      <c r="D310" s="116">
        <v>22</v>
      </c>
      <c r="E310" s="117" t="s">
        <v>214</v>
      </c>
      <c r="F310" s="117" t="s">
        <v>601</v>
      </c>
      <c r="G310" s="118" t="s">
        <v>602</v>
      </c>
      <c r="H310" s="119" t="s">
        <v>200</v>
      </c>
      <c r="I310" s="120">
        <v>6</v>
      </c>
      <c r="J310" s="120">
        <v>6</v>
      </c>
      <c r="K310" s="123"/>
      <c r="L310" s="121" t="str">
        <f>IF(K310&lt;&gt;"",J310*K310,"")</f>
        <v/>
      </c>
      <c r="M310" s="118"/>
      <c r="N310" s="122">
        <v>21</v>
      </c>
      <c r="O310" s="122" t="str">
        <f>IFERROR(L310*(N310/100),"0")</f>
        <v>0</v>
      </c>
      <c r="P310" s="122" t="str">
        <f>IFERROR((L310+O310),"0")</f>
        <v>0</v>
      </c>
      <c r="Q310" s="124"/>
      <c r="R310" s="122" t="s">
        <v>103</v>
      </c>
      <c r="S310" s="120"/>
      <c r="T310" s="120"/>
      <c r="U310" s="117"/>
      <c r="V310" s="10"/>
      <c r="W310" s="10"/>
      <c r="X310" s="10"/>
    </row>
    <row r="311" spans="1:24" ht="11.25" outlineLevel="4" x14ac:dyDescent="0.2">
      <c r="A311" s="5"/>
      <c r="B311" s="114" t="s">
        <v>603</v>
      </c>
      <c r="C311" s="115" t="s">
        <v>47</v>
      </c>
      <c r="D311" s="116">
        <v>23</v>
      </c>
      <c r="E311" s="117" t="s">
        <v>99</v>
      </c>
      <c r="F311" s="117" t="s">
        <v>604</v>
      </c>
      <c r="G311" s="118" t="s">
        <v>605</v>
      </c>
      <c r="H311" s="119" t="s">
        <v>200</v>
      </c>
      <c r="I311" s="120">
        <v>6</v>
      </c>
      <c r="J311" s="120">
        <v>6</v>
      </c>
      <c r="K311" s="123"/>
      <c r="L311" s="121" t="str">
        <f>IF(K311&lt;&gt;"",J311*K311,"")</f>
        <v/>
      </c>
      <c r="M311" s="118"/>
      <c r="N311" s="122">
        <v>21</v>
      </c>
      <c r="O311" s="122" t="str">
        <f>IFERROR(L311*(N311/100),"0")</f>
        <v>0</v>
      </c>
      <c r="P311" s="122" t="str">
        <f>IFERROR((L311+O311),"0")</f>
        <v>0</v>
      </c>
      <c r="Q311" s="124"/>
      <c r="R311" s="122" t="s">
        <v>103</v>
      </c>
      <c r="S311" s="120"/>
      <c r="T311" s="120"/>
      <c r="U311" s="117"/>
      <c r="V311" s="10"/>
      <c r="W311" s="10"/>
      <c r="X311" s="10"/>
    </row>
    <row r="312" spans="1:24" ht="11.25" outlineLevel="4" x14ac:dyDescent="0.2">
      <c r="A312" s="5"/>
      <c r="B312" s="114" t="s">
        <v>606</v>
      </c>
      <c r="C312" s="115" t="s">
        <v>47</v>
      </c>
      <c r="D312" s="116">
        <v>23</v>
      </c>
      <c r="E312" s="117" t="s">
        <v>289</v>
      </c>
      <c r="F312" s="117" t="s">
        <v>607</v>
      </c>
      <c r="G312" s="118" t="s">
        <v>608</v>
      </c>
      <c r="H312" s="119" t="s">
        <v>284</v>
      </c>
      <c r="I312" s="120">
        <v>34.799999999999997</v>
      </c>
      <c r="J312" s="120">
        <v>34.799999999999997</v>
      </c>
      <c r="K312" s="123"/>
      <c r="L312" s="121" t="str">
        <f>IF(K312&lt;&gt;"",J312*K312,"")</f>
        <v/>
      </c>
      <c r="M312" s="118"/>
      <c r="N312" s="122">
        <v>21</v>
      </c>
      <c r="O312" s="122" t="str">
        <f>IFERROR(L312*(N312/100),"0")</f>
        <v>0</v>
      </c>
      <c r="P312" s="122" t="str">
        <f>IFERROR((L312+O312),"0")</f>
        <v>0</v>
      </c>
      <c r="Q312" s="124"/>
      <c r="R312" s="122" t="s">
        <v>103</v>
      </c>
      <c r="S312" s="120"/>
      <c r="T312" s="120"/>
      <c r="U312" s="117"/>
      <c r="V312" s="10"/>
      <c r="W312" s="10"/>
      <c r="X312" s="10"/>
    </row>
    <row r="313" spans="1:24" ht="11.25" outlineLevel="5" x14ac:dyDescent="0.2">
      <c r="A313" s="125"/>
      <c r="B313" s="126"/>
      <c r="C313" s="127" t="s">
        <v>46</v>
      </c>
      <c r="D313" s="128"/>
      <c r="E313" s="129"/>
      <c r="F313" s="129" t="s">
        <v>51</v>
      </c>
      <c r="G313" s="130" t="s">
        <v>609</v>
      </c>
      <c r="H313" s="131"/>
      <c r="I313" s="132"/>
      <c r="J313" s="133">
        <v>34.799999999999997</v>
      </c>
      <c r="K313" s="134"/>
      <c r="L313" s="135"/>
      <c r="M313" s="130"/>
      <c r="N313" s="136"/>
      <c r="O313" s="136"/>
      <c r="P313" s="136"/>
      <c r="Q313" s="137"/>
      <c r="R313" s="138"/>
      <c r="S313" s="133"/>
      <c r="T313" s="133"/>
      <c r="U313" s="129"/>
      <c r="V313" s="28"/>
      <c r="W313" s="10"/>
      <c r="X313" s="10"/>
    </row>
    <row r="314" spans="1:24" ht="7.5" customHeight="1" outlineLevel="5" x14ac:dyDescent="0.15">
      <c r="B314" s="78"/>
      <c r="C314" s="80" t="s">
        <v>46</v>
      </c>
      <c r="D314" s="81"/>
      <c r="E314" s="82"/>
      <c r="F314" s="55"/>
      <c r="G314" s="84"/>
      <c r="H314" s="85"/>
      <c r="I314" s="88"/>
      <c r="J314" s="89"/>
      <c r="K314" s="91"/>
      <c r="L314" s="58"/>
      <c r="M314" s="29"/>
      <c r="N314" s="11"/>
      <c r="O314" s="11"/>
      <c r="P314" s="11"/>
      <c r="Q314" s="92"/>
      <c r="R314" s="27"/>
      <c r="S314" s="89"/>
      <c r="T314" s="89"/>
      <c r="U314" s="82"/>
      <c r="V314" s="10"/>
      <c r="W314" s="10"/>
      <c r="X314" s="10"/>
    </row>
    <row r="315" spans="1:24" ht="11.25" outlineLevel="4" x14ac:dyDescent="0.2">
      <c r="A315" s="5"/>
      <c r="B315" s="114" t="s">
        <v>610</v>
      </c>
      <c r="C315" s="115" t="s">
        <v>47</v>
      </c>
      <c r="D315" s="116">
        <v>23</v>
      </c>
      <c r="E315" s="117" t="s">
        <v>214</v>
      </c>
      <c r="F315" s="117" t="s">
        <v>611</v>
      </c>
      <c r="G315" s="118" t="s">
        <v>612</v>
      </c>
      <c r="H315" s="119" t="s">
        <v>200</v>
      </c>
      <c r="I315" s="120">
        <v>8</v>
      </c>
      <c r="J315" s="120">
        <v>8</v>
      </c>
      <c r="K315" s="123"/>
      <c r="L315" s="121" t="str">
        <f>IF(K315&lt;&gt;"",J315*K315,"")</f>
        <v/>
      </c>
      <c r="M315" s="118"/>
      <c r="N315" s="122">
        <v>21</v>
      </c>
      <c r="O315" s="122" t="str">
        <f>IFERROR(L315*(N315/100),"0")</f>
        <v>0</v>
      </c>
      <c r="P315" s="122" t="str">
        <f>IFERROR((L315+O315),"0")</f>
        <v>0</v>
      </c>
      <c r="Q315" s="124"/>
      <c r="R315" s="122" t="s">
        <v>103</v>
      </c>
      <c r="S315" s="120"/>
      <c r="T315" s="120"/>
      <c r="U315" s="117"/>
      <c r="V315" s="10"/>
      <c r="W315" s="10"/>
      <c r="X315" s="10"/>
    </row>
    <row r="316" spans="1:24" ht="11.25" outlineLevel="4" x14ac:dyDescent="0.2">
      <c r="A316" s="5"/>
      <c r="B316" s="114" t="s">
        <v>613</v>
      </c>
      <c r="C316" s="115" t="s">
        <v>47</v>
      </c>
      <c r="D316" s="116">
        <v>23</v>
      </c>
      <c r="E316" s="117" t="s">
        <v>214</v>
      </c>
      <c r="F316" s="117" t="s">
        <v>614</v>
      </c>
      <c r="G316" s="118" t="s">
        <v>615</v>
      </c>
      <c r="H316" s="119" t="s">
        <v>200</v>
      </c>
      <c r="I316" s="120">
        <v>12</v>
      </c>
      <c r="J316" s="120">
        <v>12</v>
      </c>
      <c r="K316" s="123"/>
      <c r="L316" s="121" t="str">
        <f>IF(K316&lt;&gt;"",J316*K316,"")</f>
        <v/>
      </c>
      <c r="M316" s="118"/>
      <c r="N316" s="122">
        <v>21</v>
      </c>
      <c r="O316" s="122" t="str">
        <f>IFERROR(L316*(N316/100),"0")</f>
        <v>0</v>
      </c>
      <c r="P316" s="122" t="str">
        <f>IFERROR((L316+O316),"0")</f>
        <v>0</v>
      </c>
      <c r="Q316" s="124"/>
      <c r="R316" s="122" t="s">
        <v>103</v>
      </c>
      <c r="S316" s="120"/>
      <c r="T316" s="120"/>
      <c r="U316" s="117"/>
      <c r="V316" s="10"/>
      <c r="W316" s="10"/>
      <c r="X316" s="10"/>
    </row>
    <row r="317" spans="1:24" ht="11.25" outlineLevel="4" x14ac:dyDescent="0.2">
      <c r="A317" s="5"/>
      <c r="B317" s="114" t="s">
        <v>616</v>
      </c>
      <c r="C317" s="115" t="s">
        <v>47</v>
      </c>
      <c r="D317" s="116">
        <v>24</v>
      </c>
      <c r="E317" s="117" t="s">
        <v>214</v>
      </c>
      <c r="F317" s="117" t="s">
        <v>617</v>
      </c>
      <c r="G317" s="118" t="s">
        <v>592</v>
      </c>
      <c r="H317" s="119" t="s">
        <v>200</v>
      </c>
      <c r="I317" s="120">
        <v>60</v>
      </c>
      <c r="J317" s="120">
        <v>60</v>
      </c>
      <c r="K317" s="123"/>
      <c r="L317" s="121" t="str">
        <f>IF(K317&lt;&gt;"",J317*K317,"")</f>
        <v/>
      </c>
      <c r="M317" s="118"/>
      <c r="N317" s="122">
        <v>21</v>
      </c>
      <c r="O317" s="122" t="str">
        <f>IFERROR(L317*(N317/100),"0")</f>
        <v>0</v>
      </c>
      <c r="P317" s="122" t="str">
        <f>IFERROR((L317+O317),"0")</f>
        <v>0</v>
      </c>
      <c r="Q317" s="124"/>
      <c r="R317" s="122" t="s">
        <v>103</v>
      </c>
      <c r="S317" s="120"/>
      <c r="T317" s="120"/>
      <c r="U317" s="117"/>
      <c r="V317" s="10"/>
      <c r="W317" s="10"/>
      <c r="X317" s="10"/>
    </row>
    <row r="318" spans="1:24" ht="11.25" outlineLevel="4" x14ac:dyDescent="0.2">
      <c r="A318" s="5"/>
      <c r="B318" s="114" t="s">
        <v>618</v>
      </c>
      <c r="C318" s="115" t="s">
        <v>47</v>
      </c>
      <c r="D318" s="116">
        <v>24</v>
      </c>
      <c r="E318" s="117" t="s">
        <v>214</v>
      </c>
      <c r="F318" s="117" t="s">
        <v>276</v>
      </c>
      <c r="G318" s="118" t="s">
        <v>277</v>
      </c>
      <c r="H318" s="119" t="s">
        <v>200</v>
      </c>
      <c r="I318" s="120">
        <v>2</v>
      </c>
      <c r="J318" s="120">
        <v>2</v>
      </c>
      <c r="K318" s="123"/>
      <c r="L318" s="121" t="str">
        <f>IF(K318&lt;&gt;"",J318*K318,"")</f>
        <v/>
      </c>
      <c r="M318" s="118"/>
      <c r="N318" s="122">
        <v>21</v>
      </c>
      <c r="O318" s="122" t="str">
        <f>IFERROR(L318*(N318/100),"0")</f>
        <v>0</v>
      </c>
      <c r="P318" s="122" t="str">
        <f>IFERROR((L318+O318),"0")</f>
        <v>0</v>
      </c>
      <c r="Q318" s="124"/>
      <c r="R318" s="122" t="s">
        <v>103</v>
      </c>
      <c r="S318" s="120"/>
      <c r="T318" s="120"/>
      <c r="U318" s="117"/>
      <c r="V318" s="10"/>
      <c r="W318" s="10"/>
      <c r="X318" s="10"/>
    </row>
    <row r="319" spans="1:24" ht="22.5" outlineLevel="4" x14ac:dyDescent="0.2">
      <c r="A319" s="5"/>
      <c r="B319" s="114" t="s">
        <v>619</v>
      </c>
      <c r="C319" s="115" t="s">
        <v>47</v>
      </c>
      <c r="D319" s="116">
        <v>24</v>
      </c>
      <c r="E319" s="117" t="s">
        <v>289</v>
      </c>
      <c r="F319" s="117" t="s">
        <v>620</v>
      </c>
      <c r="G319" s="118" t="s">
        <v>621</v>
      </c>
      <c r="H319" s="119" t="s">
        <v>284</v>
      </c>
      <c r="I319" s="120">
        <v>15.6</v>
      </c>
      <c r="J319" s="120">
        <v>15.6</v>
      </c>
      <c r="K319" s="123"/>
      <c r="L319" s="121" t="str">
        <f>IF(K319&lt;&gt;"",J319*K319,"")</f>
        <v/>
      </c>
      <c r="M319" s="118"/>
      <c r="N319" s="122">
        <v>21</v>
      </c>
      <c r="O319" s="122" t="str">
        <f>IFERROR(L319*(N319/100),"0")</f>
        <v>0</v>
      </c>
      <c r="P319" s="122" t="str">
        <f>IFERROR((L319+O319),"0")</f>
        <v>0</v>
      </c>
      <c r="Q319" s="124"/>
      <c r="R319" s="122" t="s">
        <v>103</v>
      </c>
      <c r="S319" s="120"/>
      <c r="T319" s="120"/>
      <c r="U319" s="117"/>
      <c r="V319" s="10"/>
      <c r="W319" s="10"/>
      <c r="X319" s="10"/>
    </row>
    <row r="320" spans="1:24" ht="11.25" outlineLevel="5" x14ac:dyDescent="0.2">
      <c r="A320" s="125"/>
      <c r="B320" s="126"/>
      <c r="C320" s="127" t="s">
        <v>46</v>
      </c>
      <c r="D320" s="128"/>
      <c r="E320" s="129"/>
      <c r="F320" s="129" t="s">
        <v>51</v>
      </c>
      <c r="G320" s="130" t="s">
        <v>622</v>
      </c>
      <c r="H320" s="131"/>
      <c r="I320" s="132"/>
      <c r="J320" s="133">
        <v>15.6</v>
      </c>
      <c r="K320" s="134"/>
      <c r="L320" s="135"/>
      <c r="M320" s="130"/>
      <c r="N320" s="136"/>
      <c r="O320" s="136"/>
      <c r="P320" s="136"/>
      <c r="Q320" s="137"/>
      <c r="R320" s="138"/>
      <c r="S320" s="133"/>
      <c r="T320" s="133"/>
      <c r="U320" s="129"/>
      <c r="V320" s="28"/>
      <c r="W320" s="10"/>
      <c r="X320" s="10"/>
    </row>
    <row r="321" spans="1:24" ht="7.5" customHeight="1" outlineLevel="5" x14ac:dyDescent="0.15">
      <c r="B321" s="78"/>
      <c r="C321" s="80" t="s">
        <v>46</v>
      </c>
      <c r="D321" s="81"/>
      <c r="E321" s="82"/>
      <c r="F321" s="55"/>
      <c r="G321" s="84"/>
      <c r="H321" s="85"/>
      <c r="I321" s="88"/>
      <c r="J321" s="89"/>
      <c r="K321" s="91"/>
      <c r="L321" s="58"/>
      <c r="M321" s="29"/>
      <c r="N321" s="11"/>
      <c r="O321" s="11"/>
      <c r="P321" s="11"/>
      <c r="Q321" s="92"/>
      <c r="R321" s="27"/>
      <c r="S321" s="89"/>
      <c r="T321" s="89"/>
      <c r="U321" s="82"/>
      <c r="V321" s="10"/>
      <c r="W321" s="10"/>
      <c r="X321" s="10"/>
    </row>
    <row r="322" spans="1:24" ht="11.25" outlineLevel="4" x14ac:dyDescent="0.2">
      <c r="A322" s="5"/>
      <c r="B322" s="114" t="s">
        <v>623</v>
      </c>
      <c r="C322" s="115" t="s">
        <v>47</v>
      </c>
      <c r="D322" s="116">
        <v>24</v>
      </c>
      <c r="E322" s="117" t="s">
        <v>99</v>
      </c>
      <c r="F322" s="117" t="s">
        <v>624</v>
      </c>
      <c r="G322" s="118" t="s">
        <v>625</v>
      </c>
      <c r="H322" s="119" t="s">
        <v>552</v>
      </c>
      <c r="I322" s="120">
        <v>6</v>
      </c>
      <c r="J322" s="120">
        <v>6</v>
      </c>
      <c r="K322" s="123"/>
      <c r="L322" s="121" t="str">
        <f>IF(K322&lt;&gt;"",J322*K322,"")</f>
        <v/>
      </c>
      <c r="M322" s="118"/>
      <c r="N322" s="122">
        <v>21</v>
      </c>
      <c r="O322" s="122" t="str">
        <f>IFERROR(L322*(N322/100),"0")</f>
        <v>0</v>
      </c>
      <c r="P322" s="122" t="str">
        <f>IFERROR((L322+O322),"0")</f>
        <v>0</v>
      </c>
      <c r="Q322" s="124"/>
      <c r="R322" s="122" t="s">
        <v>103</v>
      </c>
      <c r="S322" s="120"/>
      <c r="T322" s="120"/>
      <c r="U322" s="117"/>
      <c r="V322" s="10"/>
      <c r="W322" s="10"/>
      <c r="X322" s="10"/>
    </row>
    <row r="323" spans="1:24" ht="11.25" outlineLevel="4" x14ac:dyDescent="0.2">
      <c r="A323" s="5"/>
      <c r="B323" s="114" t="s">
        <v>626</v>
      </c>
      <c r="C323" s="115" t="s">
        <v>47</v>
      </c>
      <c r="D323" s="116">
        <v>25</v>
      </c>
      <c r="E323" s="117" t="s">
        <v>214</v>
      </c>
      <c r="F323" s="117" t="s">
        <v>241</v>
      </c>
      <c r="G323" s="118" t="s">
        <v>627</v>
      </c>
      <c r="H323" s="119" t="s">
        <v>200</v>
      </c>
      <c r="I323" s="120">
        <v>10</v>
      </c>
      <c r="J323" s="120">
        <v>10</v>
      </c>
      <c r="K323" s="123"/>
      <c r="L323" s="121" t="str">
        <f>IF(K323&lt;&gt;"",J323*K323,"")</f>
        <v/>
      </c>
      <c r="M323" s="118"/>
      <c r="N323" s="122">
        <v>21</v>
      </c>
      <c r="O323" s="122" t="str">
        <f>IFERROR(L323*(N323/100),"0")</f>
        <v>0</v>
      </c>
      <c r="P323" s="122" t="str">
        <f>IFERROR((L323+O323),"0")</f>
        <v>0</v>
      </c>
      <c r="Q323" s="124"/>
      <c r="R323" s="122" t="s">
        <v>103</v>
      </c>
      <c r="S323" s="120"/>
      <c r="T323" s="120"/>
      <c r="U323" s="117"/>
      <c r="V323" s="10"/>
      <c r="W323" s="10"/>
      <c r="X323" s="10"/>
    </row>
    <row r="324" spans="1:24" ht="11.25" outlineLevel="4" x14ac:dyDescent="0.2">
      <c r="A324" s="5"/>
      <c r="B324" s="114" t="s">
        <v>628</v>
      </c>
      <c r="C324" s="115" t="s">
        <v>47</v>
      </c>
      <c r="D324" s="116">
        <v>25</v>
      </c>
      <c r="E324" s="117" t="s">
        <v>214</v>
      </c>
      <c r="F324" s="117" t="s">
        <v>629</v>
      </c>
      <c r="G324" s="118" t="s">
        <v>630</v>
      </c>
      <c r="H324" s="119" t="s">
        <v>200</v>
      </c>
      <c r="I324" s="120">
        <v>6</v>
      </c>
      <c r="J324" s="120">
        <v>6</v>
      </c>
      <c r="K324" s="123"/>
      <c r="L324" s="121" t="str">
        <f>IF(K324&lt;&gt;"",J324*K324,"")</f>
        <v/>
      </c>
      <c r="M324" s="118"/>
      <c r="N324" s="122">
        <v>21</v>
      </c>
      <c r="O324" s="122" t="str">
        <f>IFERROR(L324*(N324/100),"0")</f>
        <v>0</v>
      </c>
      <c r="P324" s="122" t="str">
        <f>IFERROR((L324+O324),"0")</f>
        <v>0</v>
      </c>
      <c r="Q324" s="124"/>
      <c r="R324" s="122" t="s">
        <v>103</v>
      </c>
      <c r="S324" s="120"/>
      <c r="T324" s="120"/>
      <c r="U324" s="117"/>
      <c r="V324" s="10"/>
      <c r="W324" s="10"/>
      <c r="X324" s="10"/>
    </row>
    <row r="325" spans="1:24" ht="11.25" outlineLevel="4" x14ac:dyDescent="0.2">
      <c r="A325" s="5"/>
      <c r="B325" s="114" t="s">
        <v>631</v>
      </c>
      <c r="C325" s="115" t="s">
        <v>47</v>
      </c>
      <c r="D325" s="116">
        <v>25</v>
      </c>
      <c r="E325" s="117" t="s">
        <v>289</v>
      </c>
      <c r="F325" s="117" t="s">
        <v>632</v>
      </c>
      <c r="G325" s="118" t="s">
        <v>633</v>
      </c>
      <c r="H325" s="119" t="s">
        <v>158</v>
      </c>
      <c r="I325" s="120">
        <v>53</v>
      </c>
      <c r="J325" s="120">
        <v>53</v>
      </c>
      <c r="K325" s="123"/>
      <c r="L325" s="121" t="str">
        <f>IF(K325&lt;&gt;"",J325*K325,"")</f>
        <v/>
      </c>
      <c r="M325" s="118"/>
      <c r="N325" s="122">
        <v>21</v>
      </c>
      <c r="O325" s="122" t="str">
        <f>IFERROR(L325*(N325/100),"0")</f>
        <v>0</v>
      </c>
      <c r="P325" s="122" t="str">
        <f>IFERROR((L325+O325),"0")</f>
        <v>0</v>
      </c>
      <c r="Q325" s="124"/>
      <c r="R325" s="122" t="s">
        <v>103</v>
      </c>
      <c r="S325" s="120">
        <v>2.0000000000000001E-4</v>
      </c>
      <c r="T325" s="120"/>
      <c r="U325" s="117"/>
      <c r="V325" s="10"/>
      <c r="W325" s="10"/>
      <c r="X325" s="10"/>
    </row>
    <row r="326" spans="1:24" ht="11.25" outlineLevel="5" x14ac:dyDescent="0.2">
      <c r="A326" s="125"/>
      <c r="B326" s="126"/>
      <c r="C326" s="127" t="s">
        <v>46</v>
      </c>
      <c r="D326" s="128"/>
      <c r="E326" s="129"/>
      <c r="F326" s="129" t="s">
        <v>51</v>
      </c>
      <c r="G326" s="130" t="s">
        <v>634</v>
      </c>
      <c r="H326" s="131"/>
      <c r="I326" s="132"/>
      <c r="J326" s="133">
        <v>0</v>
      </c>
      <c r="K326" s="134"/>
      <c r="L326" s="135"/>
      <c r="M326" s="130"/>
      <c r="N326" s="136"/>
      <c r="O326" s="136"/>
      <c r="P326" s="136"/>
      <c r="Q326" s="137"/>
      <c r="R326" s="138"/>
      <c r="S326" s="133"/>
      <c r="T326" s="133"/>
      <c r="U326" s="129"/>
      <c r="V326" s="28"/>
      <c r="W326" s="10"/>
      <c r="X326" s="10"/>
    </row>
    <row r="327" spans="1:24" ht="11.25" outlineLevel="5" x14ac:dyDescent="0.2">
      <c r="A327" s="125"/>
      <c r="B327" s="126"/>
      <c r="C327" s="127" t="s">
        <v>46</v>
      </c>
      <c r="D327" s="128"/>
      <c r="E327" s="129"/>
      <c r="F327" s="129"/>
      <c r="G327" s="130" t="s">
        <v>635</v>
      </c>
      <c r="H327" s="131"/>
      <c r="I327" s="132"/>
      <c r="J327" s="133">
        <v>53</v>
      </c>
      <c r="K327" s="134"/>
      <c r="L327" s="135"/>
      <c r="M327" s="130"/>
      <c r="N327" s="136"/>
      <c r="O327" s="136"/>
      <c r="P327" s="136"/>
      <c r="Q327" s="137"/>
      <c r="R327" s="138"/>
      <c r="S327" s="133"/>
      <c r="T327" s="133"/>
      <c r="U327" s="129"/>
      <c r="V327" s="28"/>
      <c r="W327" s="10"/>
      <c r="X327" s="10"/>
    </row>
    <row r="328" spans="1:24" ht="7.5" customHeight="1" outlineLevel="5" x14ac:dyDescent="0.15">
      <c r="B328" s="78"/>
      <c r="C328" s="80" t="s">
        <v>46</v>
      </c>
      <c r="D328" s="81"/>
      <c r="E328" s="82"/>
      <c r="F328" s="55"/>
      <c r="G328" s="84"/>
      <c r="H328" s="85"/>
      <c r="I328" s="88"/>
      <c r="J328" s="89"/>
      <c r="K328" s="91"/>
      <c r="L328" s="58"/>
      <c r="M328" s="29"/>
      <c r="N328" s="11"/>
      <c r="O328" s="11"/>
      <c r="P328" s="11"/>
      <c r="Q328" s="92"/>
      <c r="R328" s="27"/>
      <c r="S328" s="89"/>
      <c r="T328" s="89"/>
      <c r="U328" s="82"/>
      <c r="V328" s="10"/>
      <c r="W328" s="10"/>
      <c r="X328" s="10"/>
    </row>
    <row r="329" spans="1:24" ht="11.25" outlineLevel="4" x14ac:dyDescent="0.2">
      <c r="A329" s="5"/>
      <c r="B329" s="114" t="s">
        <v>636</v>
      </c>
      <c r="C329" s="115" t="s">
        <v>47</v>
      </c>
      <c r="D329" s="116">
        <v>26</v>
      </c>
      <c r="E329" s="117" t="s">
        <v>214</v>
      </c>
      <c r="F329" s="117" t="s">
        <v>244</v>
      </c>
      <c r="G329" s="118" t="s">
        <v>245</v>
      </c>
      <c r="H329" s="119" t="s">
        <v>200</v>
      </c>
      <c r="I329" s="120">
        <v>6</v>
      </c>
      <c r="J329" s="120">
        <v>6</v>
      </c>
      <c r="K329" s="123"/>
      <c r="L329" s="121" t="str">
        <f t="shared" ref="L329:L334" si="18">IF(K329&lt;&gt;"",J329*K329,"")</f>
        <v/>
      </c>
      <c r="M329" s="118"/>
      <c r="N329" s="122">
        <v>21</v>
      </c>
      <c r="O329" s="122" t="str">
        <f t="shared" ref="O329:O334" si="19">IFERROR(L329*(N329/100),"0")</f>
        <v>0</v>
      </c>
      <c r="P329" s="122" t="str">
        <f t="shared" ref="P329:P334" si="20">IFERROR((L329+O329),"0")</f>
        <v>0</v>
      </c>
      <c r="Q329" s="124"/>
      <c r="R329" s="122" t="s">
        <v>103</v>
      </c>
      <c r="S329" s="120"/>
      <c r="T329" s="120"/>
      <c r="U329" s="117"/>
      <c r="V329" s="10"/>
      <c r="W329" s="10"/>
      <c r="X329" s="10"/>
    </row>
    <row r="330" spans="1:24" ht="11.25" outlineLevel="4" x14ac:dyDescent="0.2">
      <c r="A330" s="5"/>
      <c r="B330" s="114" t="s">
        <v>637</v>
      </c>
      <c r="C330" s="115" t="s">
        <v>47</v>
      </c>
      <c r="D330" s="116">
        <v>26</v>
      </c>
      <c r="E330" s="117" t="s">
        <v>99</v>
      </c>
      <c r="F330" s="117" t="s">
        <v>638</v>
      </c>
      <c r="G330" s="118" t="s">
        <v>639</v>
      </c>
      <c r="H330" s="119" t="s">
        <v>148</v>
      </c>
      <c r="I330" s="120">
        <v>20</v>
      </c>
      <c r="J330" s="120">
        <v>20</v>
      </c>
      <c r="K330" s="123"/>
      <c r="L330" s="121" t="str">
        <f t="shared" si="18"/>
        <v/>
      </c>
      <c r="M330" s="118"/>
      <c r="N330" s="122">
        <v>21</v>
      </c>
      <c r="O330" s="122" t="str">
        <f t="shared" si="19"/>
        <v>0</v>
      </c>
      <c r="P330" s="122" t="str">
        <f t="shared" si="20"/>
        <v>0</v>
      </c>
      <c r="Q330" s="124"/>
      <c r="R330" s="122" t="s">
        <v>103</v>
      </c>
      <c r="S330" s="120"/>
      <c r="T330" s="120"/>
      <c r="U330" s="117"/>
      <c r="V330" s="10"/>
      <c r="W330" s="10"/>
      <c r="X330" s="10"/>
    </row>
    <row r="331" spans="1:24" ht="11.25" outlineLevel="4" x14ac:dyDescent="0.2">
      <c r="A331" s="5"/>
      <c r="B331" s="114" t="s">
        <v>640</v>
      </c>
      <c r="C331" s="115" t="s">
        <v>47</v>
      </c>
      <c r="D331" s="116">
        <v>26</v>
      </c>
      <c r="E331" s="117" t="s">
        <v>214</v>
      </c>
      <c r="F331" s="117" t="s">
        <v>641</v>
      </c>
      <c r="G331" s="118" t="s">
        <v>642</v>
      </c>
      <c r="H331" s="119" t="s">
        <v>200</v>
      </c>
      <c r="I331" s="120">
        <v>6</v>
      </c>
      <c r="J331" s="120">
        <v>6</v>
      </c>
      <c r="K331" s="123"/>
      <c r="L331" s="121" t="str">
        <f t="shared" si="18"/>
        <v/>
      </c>
      <c r="M331" s="118"/>
      <c r="N331" s="122">
        <v>21</v>
      </c>
      <c r="O331" s="122" t="str">
        <f t="shared" si="19"/>
        <v>0</v>
      </c>
      <c r="P331" s="122" t="str">
        <f t="shared" si="20"/>
        <v>0</v>
      </c>
      <c r="Q331" s="124"/>
      <c r="R331" s="122" t="s">
        <v>103</v>
      </c>
      <c r="S331" s="120"/>
      <c r="T331" s="120"/>
      <c r="U331" s="117"/>
      <c r="V331" s="10"/>
      <c r="W331" s="10"/>
      <c r="X331" s="10"/>
    </row>
    <row r="332" spans="1:24" ht="11.25" outlineLevel="4" x14ac:dyDescent="0.2">
      <c r="A332" s="5"/>
      <c r="B332" s="114" t="s">
        <v>643</v>
      </c>
      <c r="C332" s="115" t="s">
        <v>47</v>
      </c>
      <c r="D332" s="116">
        <v>27</v>
      </c>
      <c r="E332" s="117" t="s">
        <v>214</v>
      </c>
      <c r="F332" s="117" t="s">
        <v>644</v>
      </c>
      <c r="G332" s="118" t="s">
        <v>505</v>
      </c>
      <c r="H332" s="119" t="s">
        <v>200</v>
      </c>
      <c r="I332" s="120">
        <v>3</v>
      </c>
      <c r="J332" s="120">
        <v>3</v>
      </c>
      <c r="K332" s="123"/>
      <c r="L332" s="121" t="str">
        <f t="shared" si="18"/>
        <v/>
      </c>
      <c r="M332" s="118"/>
      <c r="N332" s="122">
        <v>21</v>
      </c>
      <c r="O332" s="122" t="str">
        <f t="shared" si="19"/>
        <v>0</v>
      </c>
      <c r="P332" s="122" t="str">
        <f t="shared" si="20"/>
        <v>0</v>
      </c>
      <c r="Q332" s="124"/>
      <c r="R332" s="122" t="s">
        <v>103</v>
      </c>
      <c r="S332" s="120"/>
      <c r="T332" s="120"/>
      <c r="U332" s="117"/>
      <c r="V332" s="10"/>
      <c r="W332" s="10"/>
      <c r="X332" s="10"/>
    </row>
    <row r="333" spans="1:24" ht="11.25" outlineLevel="4" x14ac:dyDescent="0.2">
      <c r="A333" s="5"/>
      <c r="B333" s="114" t="s">
        <v>645</v>
      </c>
      <c r="C333" s="115" t="s">
        <v>47</v>
      </c>
      <c r="D333" s="116">
        <v>27</v>
      </c>
      <c r="E333" s="117" t="s">
        <v>214</v>
      </c>
      <c r="F333" s="117" t="s">
        <v>247</v>
      </c>
      <c r="G333" s="118" t="s">
        <v>248</v>
      </c>
      <c r="H333" s="119" t="s">
        <v>200</v>
      </c>
      <c r="I333" s="120">
        <v>8</v>
      </c>
      <c r="J333" s="120">
        <v>8</v>
      </c>
      <c r="K333" s="123"/>
      <c r="L333" s="121" t="str">
        <f t="shared" si="18"/>
        <v/>
      </c>
      <c r="M333" s="118"/>
      <c r="N333" s="122">
        <v>21</v>
      </c>
      <c r="O333" s="122" t="str">
        <f t="shared" si="19"/>
        <v>0</v>
      </c>
      <c r="P333" s="122" t="str">
        <f t="shared" si="20"/>
        <v>0</v>
      </c>
      <c r="Q333" s="124"/>
      <c r="R333" s="122" t="s">
        <v>103</v>
      </c>
      <c r="S333" s="120"/>
      <c r="T333" s="120"/>
      <c r="U333" s="117"/>
      <c r="V333" s="10"/>
      <c r="W333" s="10"/>
      <c r="X333" s="10"/>
    </row>
    <row r="334" spans="1:24" ht="11.25" outlineLevel="4" x14ac:dyDescent="0.2">
      <c r="A334" s="5"/>
      <c r="B334" s="114" t="s">
        <v>646</v>
      </c>
      <c r="C334" s="115" t="s">
        <v>47</v>
      </c>
      <c r="D334" s="116">
        <v>27</v>
      </c>
      <c r="E334" s="117" t="s">
        <v>289</v>
      </c>
      <c r="F334" s="117" t="s">
        <v>647</v>
      </c>
      <c r="G334" s="118" t="s">
        <v>648</v>
      </c>
      <c r="H334" s="119" t="s">
        <v>148</v>
      </c>
      <c r="I334" s="120">
        <v>144</v>
      </c>
      <c r="J334" s="120">
        <v>144</v>
      </c>
      <c r="K334" s="123"/>
      <c r="L334" s="121" t="str">
        <f t="shared" si="18"/>
        <v/>
      </c>
      <c r="M334" s="118"/>
      <c r="N334" s="122">
        <v>21</v>
      </c>
      <c r="O334" s="122" t="str">
        <f t="shared" si="19"/>
        <v>0</v>
      </c>
      <c r="P334" s="122" t="str">
        <f t="shared" si="20"/>
        <v>0</v>
      </c>
      <c r="Q334" s="124"/>
      <c r="R334" s="122" t="s">
        <v>103</v>
      </c>
      <c r="S334" s="120">
        <v>5.5999999999999995E-4</v>
      </c>
      <c r="T334" s="120"/>
      <c r="U334" s="117"/>
      <c r="V334" s="10"/>
      <c r="W334" s="10"/>
      <c r="X334" s="10"/>
    </row>
    <row r="335" spans="1:24" ht="11.25" outlineLevel="5" x14ac:dyDescent="0.2">
      <c r="A335" s="125"/>
      <c r="B335" s="126"/>
      <c r="C335" s="127" t="s">
        <v>46</v>
      </c>
      <c r="D335" s="128"/>
      <c r="E335" s="129"/>
      <c r="F335" s="129" t="s">
        <v>51</v>
      </c>
      <c r="G335" s="130" t="s">
        <v>649</v>
      </c>
      <c r="H335" s="131"/>
      <c r="I335" s="132"/>
      <c r="J335" s="133">
        <v>0</v>
      </c>
      <c r="K335" s="134"/>
      <c r="L335" s="135"/>
      <c r="M335" s="130"/>
      <c r="N335" s="136"/>
      <c r="O335" s="136"/>
      <c r="P335" s="136"/>
      <c r="Q335" s="137"/>
      <c r="R335" s="138"/>
      <c r="S335" s="133"/>
      <c r="T335" s="133"/>
      <c r="U335" s="129"/>
      <c r="V335" s="28"/>
      <c r="W335" s="10"/>
      <c r="X335" s="10"/>
    </row>
    <row r="336" spans="1:24" ht="11.25" outlineLevel="5" x14ac:dyDescent="0.2">
      <c r="A336" s="125"/>
      <c r="B336" s="126"/>
      <c r="C336" s="127" t="s">
        <v>46</v>
      </c>
      <c r="D336" s="128"/>
      <c r="E336" s="129"/>
      <c r="F336" s="129"/>
      <c r="G336" s="130" t="s">
        <v>650</v>
      </c>
      <c r="H336" s="131"/>
      <c r="I336" s="132"/>
      <c r="J336" s="133">
        <v>144</v>
      </c>
      <c r="K336" s="134"/>
      <c r="L336" s="135"/>
      <c r="M336" s="130"/>
      <c r="N336" s="136"/>
      <c r="O336" s="136"/>
      <c r="P336" s="136"/>
      <c r="Q336" s="137"/>
      <c r="R336" s="138"/>
      <c r="S336" s="133"/>
      <c r="T336" s="133"/>
      <c r="U336" s="129"/>
      <c r="V336" s="28"/>
      <c r="W336" s="10"/>
      <c r="X336" s="10"/>
    </row>
    <row r="337" spans="1:24" ht="7.5" customHeight="1" outlineLevel="5" x14ac:dyDescent="0.15">
      <c r="B337" s="78"/>
      <c r="C337" s="80" t="s">
        <v>46</v>
      </c>
      <c r="D337" s="81"/>
      <c r="E337" s="82"/>
      <c r="F337" s="55"/>
      <c r="G337" s="84"/>
      <c r="H337" s="85"/>
      <c r="I337" s="88"/>
      <c r="J337" s="89"/>
      <c r="K337" s="91"/>
      <c r="L337" s="58"/>
      <c r="M337" s="29"/>
      <c r="N337" s="11"/>
      <c r="O337" s="11"/>
      <c r="P337" s="11"/>
      <c r="Q337" s="92"/>
      <c r="R337" s="27"/>
      <c r="S337" s="89"/>
      <c r="T337" s="89"/>
      <c r="U337" s="82"/>
      <c r="V337" s="10"/>
      <c r="W337" s="10"/>
      <c r="X337" s="10"/>
    </row>
    <row r="338" spans="1:24" ht="11.25" outlineLevel="4" x14ac:dyDescent="0.2">
      <c r="A338" s="5"/>
      <c r="B338" s="114" t="s">
        <v>651</v>
      </c>
      <c r="C338" s="115" t="s">
        <v>47</v>
      </c>
      <c r="D338" s="116">
        <v>28</v>
      </c>
      <c r="E338" s="117" t="s">
        <v>214</v>
      </c>
      <c r="F338" s="117" t="s">
        <v>250</v>
      </c>
      <c r="G338" s="118" t="s">
        <v>251</v>
      </c>
      <c r="H338" s="119" t="s">
        <v>200</v>
      </c>
      <c r="I338" s="120">
        <v>8</v>
      </c>
      <c r="J338" s="120">
        <v>8</v>
      </c>
      <c r="K338" s="123"/>
      <c r="L338" s="121" t="str">
        <f t="shared" ref="L338:L364" si="21">IF(K338&lt;&gt;"",J338*K338,"")</f>
        <v/>
      </c>
      <c r="M338" s="118"/>
      <c r="N338" s="122">
        <v>21</v>
      </c>
      <c r="O338" s="122" t="str">
        <f t="shared" ref="O338:O364" si="22">IFERROR(L338*(N338/100),"0")</f>
        <v>0</v>
      </c>
      <c r="P338" s="122" t="str">
        <f t="shared" ref="P338:P364" si="23">IFERROR((L338+O338),"0")</f>
        <v>0</v>
      </c>
      <c r="Q338" s="124"/>
      <c r="R338" s="122" t="s">
        <v>103</v>
      </c>
      <c r="S338" s="120"/>
      <c r="T338" s="120"/>
      <c r="U338" s="117"/>
      <c r="V338" s="10"/>
      <c r="W338" s="10"/>
      <c r="X338" s="10"/>
    </row>
    <row r="339" spans="1:24" ht="11.25" outlineLevel="4" x14ac:dyDescent="0.2">
      <c r="A339" s="5"/>
      <c r="B339" s="114" t="s">
        <v>652</v>
      </c>
      <c r="C339" s="115" t="s">
        <v>47</v>
      </c>
      <c r="D339" s="116">
        <v>28</v>
      </c>
      <c r="E339" s="117" t="s">
        <v>214</v>
      </c>
      <c r="F339" s="117" t="s">
        <v>653</v>
      </c>
      <c r="G339" s="118" t="s">
        <v>654</v>
      </c>
      <c r="H339" s="119" t="s">
        <v>200</v>
      </c>
      <c r="I339" s="120">
        <v>9</v>
      </c>
      <c r="J339" s="120">
        <v>9</v>
      </c>
      <c r="K339" s="123"/>
      <c r="L339" s="121" t="str">
        <f t="shared" si="21"/>
        <v/>
      </c>
      <c r="M339" s="118"/>
      <c r="N339" s="122">
        <v>21</v>
      </c>
      <c r="O339" s="122" t="str">
        <f t="shared" si="22"/>
        <v>0</v>
      </c>
      <c r="P339" s="122" t="str">
        <f t="shared" si="23"/>
        <v>0</v>
      </c>
      <c r="Q339" s="124"/>
      <c r="R339" s="122" t="s">
        <v>103</v>
      </c>
      <c r="S339" s="120"/>
      <c r="T339" s="120"/>
      <c r="U339" s="117"/>
      <c r="V339" s="10"/>
      <c r="W339" s="10"/>
      <c r="X339" s="10"/>
    </row>
    <row r="340" spans="1:24" ht="11.25" outlineLevel="4" x14ac:dyDescent="0.2">
      <c r="A340" s="5"/>
      <c r="B340" s="114" t="s">
        <v>655</v>
      </c>
      <c r="C340" s="115" t="s">
        <v>47</v>
      </c>
      <c r="D340" s="116">
        <v>29</v>
      </c>
      <c r="E340" s="117" t="s">
        <v>214</v>
      </c>
      <c r="F340" s="117" t="s">
        <v>253</v>
      </c>
      <c r="G340" s="118" t="s">
        <v>254</v>
      </c>
      <c r="H340" s="119" t="s">
        <v>200</v>
      </c>
      <c r="I340" s="120">
        <v>8</v>
      </c>
      <c r="J340" s="120">
        <v>8</v>
      </c>
      <c r="K340" s="123"/>
      <c r="L340" s="121" t="str">
        <f t="shared" si="21"/>
        <v/>
      </c>
      <c r="M340" s="118"/>
      <c r="N340" s="122">
        <v>21</v>
      </c>
      <c r="O340" s="122" t="str">
        <f t="shared" si="22"/>
        <v>0</v>
      </c>
      <c r="P340" s="122" t="str">
        <f t="shared" si="23"/>
        <v>0</v>
      </c>
      <c r="Q340" s="124"/>
      <c r="R340" s="122" t="s">
        <v>103</v>
      </c>
      <c r="S340" s="120"/>
      <c r="T340" s="120"/>
      <c r="U340" s="117"/>
      <c r="V340" s="10"/>
      <c r="W340" s="10"/>
      <c r="X340" s="10"/>
    </row>
    <row r="341" spans="1:24" ht="11.25" outlineLevel="4" x14ac:dyDescent="0.2">
      <c r="A341" s="5"/>
      <c r="B341" s="114" t="s">
        <v>656</v>
      </c>
      <c r="C341" s="115" t="s">
        <v>47</v>
      </c>
      <c r="D341" s="116">
        <v>29</v>
      </c>
      <c r="E341" s="117" t="s">
        <v>214</v>
      </c>
      <c r="F341" s="117" t="s">
        <v>657</v>
      </c>
      <c r="G341" s="118" t="s">
        <v>658</v>
      </c>
      <c r="H341" s="119" t="s">
        <v>200</v>
      </c>
      <c r="I341" s="120">
        <v>6</v>
      </c>
      <c r="J341" s="120">
        <v>6</v>
      </c>
      <c r="K341" s="123"/>
      <c r="L341" s="121" t="str">
        <f t="shared" si="21"/>
        <v/>
      </c>
      <c r="M341" s="118"/>
      <c r="N341" s="122">
        <v>21</v>
      </c>
      <c r="O341" s="122" t="str">
        <f t="shared" si="22"/>
        <v>0</v>
      </c>
      <c r="P341" s="122" t="str">
        <f t="shared" si="23"/>
        <v>0</v>
      </c>
      <c r="Q341" s="124"/>
      <c r="R341" s="122" t="s">
        <v>103</v>
      </c>
      <c r="S341" s="120"/>
      <c r="T341" s="120"/>
      <c r="U341" s="117"/>
      <c r="V341" s="10"/>
      <c r="W341" s="10"/>
      <c r="X341" s="10"/>
    </row>
    <row r="342" spans="1:24" ht="11.25" outlineLevel="4" x14ac:dyDescent="0.2">
      <c r="A342" s="5"/>
      <c r="B342" s="114" t="s">
        <v>659</v>
      </c>
      <c r="C342" s="115" t="s">
        <v>47</v>
      </c>
      <c r="D342" s="116">
        <v>30</v>
      </c>
      <c r="E342" s="117" t="s">
        <v>214</v>
      </c>
      <c r="F342" s="117" t="s">
        <v>256</v>
      </c>
      <c r="G342" s="118" t="s">
        <v>257</v>
      </c>
      <c r="H342" s="119" t="s">
        <v>200</v>
      </c>
      <c r="I342" s="120">
        <v>6</v>
      </c>
      <c r="J342" s="120">
        <v>6</v>
      </c>
      <c r="K342" s="123"/>
      <c r="L342" s="121" t="str">
        <f t="shared" si="21"/>
        <v/>
      </c>
      <c r="M342" s="118"/>
      <c r="N342" s="122">
        <v>21</v>
      </c>
      <c r="O342" s="122" t="str">
        <f t="shared" si="22"/>
        <v>0</v>
      </c>
      <c r="P342" s="122" t="str">
        <f t="shared" si="23"/>
        <v>0</v>
      </c>
      <c r="Q342" s="124"/>
      <c r="R342" s="122" t="s">
        <v>103</v>
      </c>
      <c r="S342" s="120"/>
      <c r="T342" s="120"/>
      <c r="U342" s="117"/>
      <c r="V342" s="10"/>
      <c r="W342" s="10"/>
      <c r="X342" s="10"/>
    </row>
    <row r="343" spans="1:24" ht="11.25" outlineLevel="4" x14ac:dyDescent="0.2">
      <c r="A343" s="5"/>
      <c r="B343" s="114" t="s">
        <v>660</v>
      </c>
      <c r="C343" s="115" t="s">
        <v>47</v>
      </c>
      <c r="D343" s="116">
        <v>30</v>
      </c>
      <c r="E343" s="117" t="s">
        <v>214</v>
      </c>
      <c r="F343" s="117" t="s">
        <v>661</v>
      </c>
      <c r="G343" s="118" t="s">
        <v>662</v>
      </c>
      <c r="H343" s="119" t="s">
        <v>200</v>
      </c>
      <c r="I343" s="120">
        <v>6</v>
      </c>
      <c r="J343" s="120">
        <v>6</v>
      </c>
      <c r="K343" s="123"/>
      <c r="L343" s="121" t="str">
        <f t="shared" si="21"/>
        <v/>
      </c>
      <c r="M343" s="118"/>
      <c r="N343" s="122">
        <v>21</v>
      </c>
      <c r="O343" s="122" t="str">
        <f t="shared" si="22"/>
        <v>0</v>
      </c>
      <c r="P343" s="122" t="str">
        <f t="shared" si="23"/>
        <v>0</v>
      </c>
      <c r="Q343" s="124"/>
      <c r="R343" s="122" t="s">
        <v>103</v>
      </c>
      <c r="S343" s="120"/>
      <c r="T343" s="120"/>
      <c r="U343" s="117"/>
      <c r="V343" s="10"/>
      <c r="W343" s="10"/>
      <c r="X343" s="10"/>
    </row>
    <row r="344" spans="1:24" ht="11.25" outlineLevel="4" x14ac:dyDescent="0.2">
      <c r="A344" s="5"/>
      <c r="B344" s="114" t="s">
        <v>663</v>
      </c>
      <c r="C344" s="115" t="s">
        <v>47</v>
      </c>
      <c r="D344" s="116">
        <v>31</v>
      </c>
      <c r="E344" s="117" t="s">
        <v>214</v>
      </c>
      <c r="F344" s="117" t="s">
        <v>259</v>
      </c>
      <c r="G344" s="118" t="s">
        <v>233</v>
      </c>
      <c r="H344" s="119" t="s">
        <v>200</v>
      </c>
      <c r="I344" s="120">
        <v>4</v>
      </c>
      <c r="J344" s="120">
        <v>4</v>
      </c>
      <c r="K344" s="123"/>
      <c r="L344" s="121" t="str">
        <f t="shared" si="21"/>
        <v/>
      </c>
      <c r="M344" s="118"/>
      <c r="N344" s="122">
        <v>21</v>
      </c>
      <c r="O344" s="122" t="str">
        <f t="shared" si="22"/>
        <v>0</v>
      </c>
      <c r="P344" s="122" t="str">
        <f t="shared" si="23"/>
        <v>0</v>
      </c>
      <c r="Q344" s="124"/>
      <c r="R344" s="122" t="s">
        <v>103</v>
      </c>
      <c r="S344" s="120"/>
      <c r="T344" s="120"/>
      <c r="U344" s="117"/>
      <c r="V344" s="10"/>
      <c r="W344" s="10"/>
      <c r="X344" s="10"/>
    </row>
    <row r="345" spans="1:24" ht="11.25" outlineLevel="4" x14ac:dyDescent="0.2">
      <c r="A345" s="5"/>
      <c r="B345" s="114" t="s">
        <v>664</v>
      </c>
      <c r="C345" s="115" t="s">
        <v>47</v>
      </c>
      <c r="D345" s="116">
        <v>31</v>
      </c>
      <c r="E345" s="117" t="s">
        <v>214</v>
      </c>
      <c r="F345" s="117" t="s">
        <v>665</v>
      </c>
      <c r="G345" s="118" t="s">
        <v>666</v>
      </c>
      <c r="H345" s="119" t="s">
        <v>148</v>
      </c>
      <c r="I345" s="120">
        <v>608</v>
      </c>
      <c r="J345" s="120">
        <v>608</v>
      </c>
      <c r="K345" s="123"/>
      <c r="L345" s="121" t="str">
        <f t="shared" si="21"/>
        <v/>
      </c>
      <c r="M345" s="118"/>
      <c r="N345" s="122">
        <v>21</v>
      </c>
      <c r="O345" s="122" t="str">
        <f t="shared" si="22"/>
        <v>0</v>
      </c>
      <c r="P345" s="122" t="str">
        <f t="shared" si="23"/>
        <v>0</v>
      </c>
      <c r="Q345" s="124"/>
      <c r="R345" s="122" t="s">
        <v>103</v>
      </c>
      <c r="S345" s="120"/>
      <c r="T345" s="120"/>
      <c r="U345" s="117"/>
      <c r="V345" s="10"/>
      <c r="W345" s="10"/>
      <c r="X345" s="10"/>
    </row>
    <row r="346" spans="1:24" ht="11.25" outlineLevel="4" x14ac:dyDescent="0.2">
      <c r="A346" s="5"/>
      <c r="B346" s="114" t="s">
        <v>667</v>
      </c>
      <c r="C346" s="115" t="s">
        <v>47</v>
      </c>
      <c r="D346" s="116">
        <v>31</v>
      </c>
      <c r="E346" s="117" t="s">
        <v>214</v>
      </c>
      <c r="F346" s="117" t="s">
        <v>273</v>
      </c>
      <c r="G346" s="118" t="s">
        <v>274</v>
      </c>
      <c r="H346" s="119" t="s">
        <v>200</v>
      </c>
      <c r="I346" s="120">
        <v>5</v>
      </c>
      <c r="J346" s="120">
        <v>5</v>
      </c>
      <c r="K346" s="123"/>
      <c r="L346" s="121" t="str">
        <f t="shared" si="21"/>
        <v/>
      </c>
      <c r="M346" s="118"/>
      <c r="N346" s="122">
        <v>21</v>
      </c>
      <c r="O346" s="122" t="str">
        <f t="shared" si="22"/>
        <v>0</v>
      </c>
      <c r="P346" s="122" t="str">
        <f t="shared" si="23"/>
        <v>0</v>
      </c>
      <c r="Q346" s="124"/>
      <c r="R346" s="122" t="s">
        <v>103</v>
      </c>
      <c r="S346" s="120"/>
      <c r="T346" s="120"/>
      <c r="U346" s="117"/>
      <c r="V346" s="10"/>
      <c r="W346" s="10"/>
      <c r="X346" s="10"/>
    </row>
    <row r="347" spans="1:24" ht="11.25" outlineLevel="4" x14ac:dyDescent="0.2">
      <c r="A347" s="5"/>
      <c r="B347" s="114" t="s">
        <v>668</v>
      </c>
      <c r="C347" s="115" t="s">
        <v>47</v>
      </c>
      <c r="D347" s="116">
        <v>32</v>
      </c>
      <c r="E347" s="117" t="s">
        <v>214</v>
      </c>
      <c r="F347" s="117" t="s">
        <v>261</v>
      </c>
      <c r="G347" s="118" t="s">
        <v>262</v>
      </c>
      <c r="H347" s="119" t="s">
        <v>200</v>
      </c>
      <c r="I347" s="120">
        <v>4</v>
      </c>
      <c r="J347" s="120">
        <v>4</v>
      </c>
      <c r="K347" s="123"/>
      <c r="L347" s="121" t="str">
        <f t="shared" si="21"/>
        <v/>
      </c>
      <c r="M347" s="118"/>
      <c r="N347" s="122">
        <v>21</v>
      </c>
      <c r="O347" s="122" t="str">
        <f t="shared" si="22"/>
        <v>0</v>
      </c>
      <c r="P347" s="122" t="str">
        <f t="shared" si="23"/>
        <v>0</v>
      </c>
      <c r="Q347" s="124"/>
      <c r="R347" s="122" t="s">
        <v>103</v>
      </c>
      <c r="S347" s="120"/>
      <c r="T347" s="120"/>
      <c r="U347" s="117"/>
      <c r="V347" s="10"/>
      <c r="W347" s="10"/>
      <c r="X347" s="10"/>
    </row>
    <row r="348" spans="1:24" ht="11.25" outlineLevel="4" x14ac:dyDescent="0.2">
      <c r="A348" s="5"/>
      <c r="B348" s="114" t="s">
        <v>669</v>
      </c>
      <c r="C348" s="115" t="s">
        <v>47</v>
      </c>
      <c r="D348" s="116">
        <v>32</v>
      </c>
      <c r="E348" s="117" t="s">
        <v>214</v>
      </c>
      <c r="F348" s="117" t="s">
        <v>670</v>
      </c>
      <c r="G348" s="118" t="s">
        <v>671</v>
      </c>
      <c r="H348" s="119" t="s">
        <v>200</v>
      </c>
      <c r="I348" s="120">
        <v>24</v>
      </c>
      <c r="J348" s="120">
        <v>24</v>
      </c>
      <c r="K348" s="123"/>
      <c r="L348" s="121" t="str">
        <f t="shared" si="21"/>
        <v/>
      </c>
      <c r="M348" s="118"/>
      <c r="N348" s="122">
        <v>21</v>
      </c>
      <c r="O348" s="122" t="str">
        <f t="shared" si="22"/>
        <v>0</v>
      </c>
      <c r="P348" s="122" t="str">
        <f t="shared" si="23"/>
        <v>0</v>
      </c>
      <c r="Q348" s="124"/>
      <c r="R348" s="122" t="s">
        <v>103</v>
      </c>
      <c r="S348" s="120"/>
      <c r="T348" s="120"/>
      <c r="U348" s="117"/>
      <c r="V348" s="10"/>
      <c r="W348" s="10"/>
      <c r="X348" s="10"/>
    </row>
    <row r="349" spans="1:24" ht="11.25" outlineLevel="4" x14ac:dyDescent="0.2">
      <c r="A349" s="5"/>
      <c r="B349" s="114" t="s">
        <v>672</v>
      </c>
      <c r="C349" s="115" t="s">
        <v>47</v>
      </c>
      <c r="D349" s="116">
        <v>32</v>
      </c>
      <c r="E349" s="117" t="s">
        <v>214</v>
      </c>
      <c r="F349" s="117" t="s">
        <v>545</v>
      </c>
      <c r="G349" s="118" t="s">
        <v>482</v>
      </c>
      <c r="H349" s="119" t="s">
        <v>200</v>
      </c>
      <c r="I349" s="120">
        <v>1</v>
      </c>
      <c r="J349" s="120">
        <v>1</v>
      </c>
      <c r="K349" s="123"/>
      <c r="L349" s="121" t="str">
        <f t="shared" si="21"/>
        <v/>
      </c>
      <c r="M349" s="118"/>
      <c r="N349" s="122">
        <v>21</v>
      </c>
      <c r="O349" s="122" t="str">
        <f t="shared" si="22"/>
        <v>0</v>
      </c>
      <c r="P349" s="122" t="str">
        <f t="shared" si="23"/>
        <v>0</v>
      </c>
      <c r="Q349" s="124"/>
      <c r="R349" s="122" t="s">
        <v>103</v>
      </c>
      <c r="S349" s="120"/>
      <c r="T349" s="120"/>
      <c r="U349" s="117"/>
      <c r="V349" s="10"/>
      <c r="W349" s="10"/>
      <c r="X349" s="10"/>
    </row>
    <row r="350" spans="1:24" ht="11.25" outlineLevel="4" x14ac:dyDescent="0.2">
      <c r="A350" s="5"/>
      <c r="B350" s="114" t="s">
        <v>673</v>
      </c>
      <c r="C350" s="115" t="s">
        <v>47</v>
      </c>
      <c r="D350" s="116">
        <v>33</v>
      </c>
      <c r="E350" s="117" t="s">
        <v>214</v>
      </c>
      <c r="F350" s="117" t="s">
        <v>264</v>
      </c>
      <c r="G350" s="118" t="s">
        <v>265</v>
      </c>
      <c r="H350" s="119" t="s">
        <v>200</v>
      </c>
      <c r="I350" s="120">
        <v>4</v>
      </c>
      <c r="J350" s="120">
        <v>4</v>
      </c>
      <c r="K350" s="123"/>
      <c r="L350" s="121" t="str">
        <f t="shared" si="21"/>
        <v/>
      </c>
      <c r="M350" s="118"/>
      <c r="N350" s="122">
        <v>21</v>
      </c>
      <c r="O350" s="122" t="str">
        <f t="shared" si="22"/>
        <v>0</v>
      </c>
      <c r="P350" s="122" t="str">
        <f t="shared" si="23"/>
        <v>0</v>
      </c>
      <c r="Q350" s="124"/>
      <c r="R350" s="122" t="s">
        <v>103</v>
      </c>
      <c r="S350" s="120"/>
      <c r="T350" s="120"/>
      <c r="U350" s="117"/>
      <c r="V350" s="10"/>
      <c r="W350" s="10"/>
      <c r="X350" s="10"/>
    </row>
    <row r="351" spans="1:24" ht="11.25" outlineLevel="4" x14ac:dyDescent="0.2">
      <c r="A351" s="5"/>
      <c r="B351" s="114" t="s">
        <v>674</v>
      </c>
      <c r="C351" s="115" t="s">
        <v>47</v>
      </c>
      <c r="D351" s="116">
        <v>33</v>
      </c>
      <c r="E351" s="117" t="s">
        <v>214</v>
      </c>
      <c r="F351" s="117" t="s">
        <v>670</v>
      </c>
      <c r="G351" s="118" t="s">
        <v>675</v>
      </c>
      <c r="H351" s="119" t="s">
        <v>552</v>
      </c>
      <c r="I351" s="120">
        <v>2.4</v>
      </c>
      <c r="J351" s="120">
        <v>2.4</v>
      </c>
      <c r="K351" s="123"/>
      <c r="L351" s="121" t="str">
        <f t="shared" si="21"/>
        <v/>
      </c>
      <c r="M351" s="118"/>
      <c r="N351" s="122">
        <v>21</v>
      </c>
      <c r="O351" s="122" t="str">
        <f t="shared" si="22"/>
        <v>0</v>
      </c>
      <c r="P351" s="122" t="str">
        <f t="shared" si="23"/>
        <v>0</v>
      </c>
      <c r="Q351" s="124"/>
      <c r="R351" s="122" t="s">
        <v>103</v>
      </c>
      <c r="S351" s="120"/>
      <c r="T351" s="120"/>
      <c r="U351" s="117"/>
      <c r="V351" s="10"/>
      <c r="W351" s="10"/>
      <c r="X351" s="10"/>
    </row>
    <row r="352" spans="1:24" ht="11.25" outlineLevel="4" x14ac:dyDescent="0.2">
      <c r="A352" s="5"/>
      <c r="B352" s="114" t="s">
        <v>676</v>
      </c>
      <c r="C352" s="115" t="s">
        <v>47</v>
      </c>
      <c r="D352" s="116">
        <v>33</v>
      </c>
      <c r="E352" s="117" t="s">
        <v>214</v>
      </c>
      <c r="F352" s="117" t="s">
        <v>677</v>
      </c>
      <c r="G352" s="118" t="s">
        <v>245</v>
      </c>
      <c r="H352" s="119" t="s">
        <v>200</v>
      </c>
      <c r="I352" s="120">
        <v>5</v>
      </c>
      <c r="J352" s="120">
        <v>5</v>
      </c>
      <c r="K352" s="123"/>
      <c r="L352" s="121" t="str">
        <f t="shared" si="21"/>
        <v/>
      </c>
      <c r="M352" s="118"/>
      <c r="N352" s="122">
        <v>21</v>
      </c>
      <c r="O352" s="122" t="str">
        <f t="shared" si="22"/>
        <v>0</v>
      </c>
      <c r="P352" s="122" t="str">
        <f t="shared" si="23"/>
        <v>0</v>
      </c>
      <c r="Q352" s="124"/>
      <c r="R352" s="122" t="s">
        <v>103</v>
      </c>
      <c r="S352" s="120"/>
      <c r="T352" s="120"/>
      <c r="U352" s="117"/>
      <c r="V352" s="10"/>
      <c r="W352" s="10"/>
      <c r="X352" s="10"/>
    </row>
    <row r="353" spans="1:24" ht="11.25" outlineLevel="4" x14ac:dyDescent="0.2">
      <c r="A353" s="5"/>
      <c r="B353" s="114" t="s">
        <v>678</v>
      </c>
      <c r="C353" s="115" t="s">
        <v>47</v>
      </c>
      <c r="D353" s="116">
        <v>34</v>
      </c>
      <c r="E353" s="117" t="s">
        <v>214</v>
      </c>
      <c r="F353" s="117" t="s">
        <v>235</v>
      </c>
      <c r="G353" s="118" t="s">
        <v>679</v>
      </c>
      <c r="H353" s="119" t="s">
        <v>200</v>
      </c>
      <c r="I353" s="120">
        <v>16</v>
      </c>
      <c r="J353" s="120">
        <v>16</v>
      </c>
      <c r="K353" s="123"/>
      <c r="L353" s="121" t="str">
        <f t="shared" si="21"/>
        <v/>
      </c>
      <c r="M353" s="118"/>
      <c r="N353" s="122">
        <v>21</v>
      </c>
      <c r="O353" s="122" t="str">
        <f t="shared" si="22"/>
        <v>0</v>
      </c>
      <c r="P353" s="122" t="str">
        <f t="shared" si="23"/>
        <v>0</v>
      </c>
      <c r="Q353" s="124"/>
      <c r="R353" s="122" t="s">
        <v>103</v>
      </c>
      <c r="S353" s="120"/>
      <c r="T353" s="120"/>
      <c r="U353" s="117"/>
      <c r="V353" s="10"/>
      <c r="W353" s="10"/>
      <c r="X353" s="10"/>
    </row>
    <row r="354" spans="1:24" ht="11.25" outlineLevel="4" x14ac:dyDescent="0.2">
      <c r="A354" s="5"/>
      <c r="B354" s="114" t="s">
        <v>680</v>
      </c>
      <c r="C354" s="115" t="s">
        <v>47</v>
      </c>
      <c r="D354" s="116">
        <v>34</v>
      </c>
      <c r="E354" s="117" t="s">
        <v>214</v>
      </c>
      <c r="F354" s="117" t="s">
        <v>681</v>
      </c>
      <c r="G354" s="118" t="s">
        <v>682</v>
      </c>
      <c r="H354" s="119" t="s">
        <v>552</v>
      </c>
      <c r="I354" s="120">
        <v>1.2</v>
      </c>
      <c r="J354" s="120">
        <v>1.2</v>
      </c>
      <c r="K354" s="123"/>
      <c r="L354" s="121" t="str">
        <f t="shared" si="21"/>
        <v/>
      </c>
      <c r="M354" s="118"/>
      <c r="N354" s="122">
        <v>21</v>
      </c>
      <c r="O354" s="122" t="str">
        <f t="shared" si="22"/>
        <v>0</v>
      </c>
      <c r="P354" s="122" t="str">
        <f t="shared" si="23"/>
        <v>0</v>
      </c>
      <c r="Q354" s="124"/>
      <c r="R354" s="122"/>
      <c r="S354" s="120"/>
      <c r="T354" s="120"/>
      <c r="U354" s="117"/>
      <c r="V354" s="10"/>
      <c r="W354" s="10"/>
      <c r="X354" s="10"/>
    </row>
    <row r="355" spans="1:24" ht="11.25" outlineLevel="4" x14ac:dyDescent="0.2">
      <c r="A355" s="5"/>
      <c r="B355" s="114" t="s">
        <v>683</v>
      </c>
      <c r="C355" s="115" t="s">
        <v>47</v>
      </c>
      <c r="D355" s="116">
        <v>34</v>
      </c>
      <c r="E355" s="117" t="s">
        <v>214</v>
      </c>
      <c r="F355" s="117" t="s">
        <v>684</v>
      </c>
      <c r="G355" s="118" t="s">
        <v>685</v>
      </c>
      <c r="H355" s="119" t="s">
        <v>200</v>
      </c>
      <c r="I355" s="120">
        <v>1</v>
      </c>
      <c r="J355" s="120">
        <v>1</v>
      </c>
      <c r="K355" s="123"/>
      <c r="L355" s="121" t="str">
        <f t="shared" si="21"/>
        <v/>
      </c>
      <c r="M355" s="118"/>
      <c r="N355" s="122">
        <v>21</v>
      </c>
      <c r="O355" s="122" t="str">
        <f t="shared" si="22"/>
        <v>0</v>
      </c>
      <c r="P355" s="122" t="str">
        <f t="shared" si="23"/>
        <v>0</v>
      </c>
      <c r="Q355" s="124"/>
      <c r="R355" s="122" t="s">
        <v>103</v>
      </c>
      <c r="S355" s="120"/>
      <c r="T355" s="120"/>
      <c r="U355" s="117"/>
      <c r="V355" s="10"/>
      <c r="W355" s="10"/>
      <c r="X355" s="10"/>
    </row>
    <row r="356" spans="1:24" ht="11.25" outlineLevel="4" x14ac:dyDescent="0.2">
      <c r="A356" s="5"/>
      <c r="B356" s="114" t="s">
        <v>686</v>
      </c>
      <c r="C356" s="115" t="s">
        <v>47</v>
      </c>
      <c r="D356" s="116">
        <v>35</v>
      </c>
      <c r="E356" s="117" t="s">
        <v>214</v>
      </c>
      <c r="F356" s="117" t="s">
        <v>687</v>
      </c>
      <c r="G356" s="118" t="s">
        <v>688</v>
      </c>
      <c r="H356" s="119" t="s">
        <v>552</v>
      </c>
      <c r="I356" s="120">
        <v>1.2</v>
      </c>
      <c r="J356" s="120">
        <v>1.2</v>
      </c>
      <c r="K356" s="123"/>
      <c r="L356" s="121" t="str">
        <f t="shared" si="21"/>
        <v/>
      </c>
      <c r="M356" s="118"/>
      <c r="N356" s="122">
        <v>21</v>
      </c>
      <c r="O356" s="122" t="str">
        <f t="shared" si="22"/>
        <v>0</v>
      </c>
      <c r="P356" s="122" t="str">
        <f t="shared" si="23"/>
        <v>0</v>
      </c>
      <c r="Q356" s="124"/>
      <c r="R356" s="122" t="s">
        <v>103</v>
      </c>
      <c r="S356" s="120"/>
      <c r="T356" s="120"/>
      <c r="U356" s="117"/>
      <c r="V356" s="10"/>
      <c r="W356" s="10"/>
      <c r="X356" s="10"/>
    </row>
    <row r="357" spans="1:24" ht="11.25" outlineLevel="4" x14ac:dyDescent="0.2">
      <c r="A357" s="5"/>
      <c r="B357" s="114" t="s">
        <v>689</v>
      </c>
      <c r="C357" s="115" t="s">
        <v>47</v>
      </c>
      <c r="D357" s="116">
        <v>35</v>
      </c>
      <c r="E357" s="117" t="s">
        <v>214</v>
      </c>
      <c r="F357" s="117" t="s">
        <v>267</v>
      </c>
      <c r="G357" s="118" t="s">
        <v>262</v>
      </c>
      <c r="H357" s="119" t="s">
        <v>200</v>
      </c>
      <c r="I357" s="120">
        <v>4</v>
      </c>
      <c r="J357" s="120">
        <v>4</v>
      </c>
      <c r="K357" s="123"/>
      <c r="L357" s="121" t="str">
        <f t="shared" si="21"/>
        <v/>
      </c>
      <c r="M357" s="118"/>
      <c r="N357" s="122">
        <v>21</v>
      </c>
      <c r="O357" s="122" t="str">
        <f t="shared" si="22"/>
        <v>0</v>
      </c>
      <c r="P357" s="122" t="str">
        <f t="shared" si="23"/>
        <v>0</v>
      </c>
      <c r="Q357" s="124"/>
      <c r="R357" s="122" t="s">
        <v>103</v>
      </c>
      <c r="S357" s="120"/>
      <c r="T357" s="120"/>
      <c r="U357" s="117"/>
      <c r="V357" s="10"/>
      <c r="W357" s="10"/>
      <c r="X357" s="10"/>
    </row>
    <row r="358" spans="1:24" ht="11.25" outlineLevel="4" x14ac:dyDescent="0.2">
      <c r="A358" s="5"/>
      <c r="B358" s="114" t="s">
        <v>690</v>
      </c>
      <c r="C358" s="115" t="s">
        <v>47</v>
      </c>
      <c r="D358" s="116">
        <v>35</v>
      </c>
      <c r="E358" s="117" t="s">
        <v>219</v>
      </c>
      <c r="F358" s="117" t="s">
        <v>691</v>
      </c>
      <c r="G358" s="118" t="s">
        <v>692</v>
      </c>
      <c r="H358" s="119" t="s">
        <v>222</v>
      </c>
      <c r="I358" s="120">
        <v>6.4619999999999997</v>
      </c>
      <c r="J358" s="120">
        <v>6.4619999999999997</v>
      </c>
      <c r="K358" s="123"/>
      <c r="L358" s="121" t="str">
        <f t="shared" si="21"/>
        <v/>
      </c>
      <c r="M358" s="118"/>
      <c r="N358" s="122">
        <v>21</v>
      </c>
      <c r="O358" s="122" t="str">
        <f t="shared" si="22"/>
        <v>0</v>
      </c>
      <c r="P358" s="122" t="str">
        <f t="shared" si="23"/>
        <v>0</v>
      </c>
      <c r="Q358" s="124"/>
      <c r="R358" s="122"/>
      <c r="S358" s="120"/>
      <c r="T358" s="120"/>
      <c r="U358" s="117"/>
      <c r="V358" s="10"/>
      <c r="W358" s="10"/>
      <c r="X358" s="10"/>
    </row>
    <row r="359" spans="1:24" ht="11.25" outlineLevel="4" x14ac:dyDescent="0.2">
      <c r="A359" s="5"/>
      <c r="B359" s="114" t="s">
        <v>693</v>
      </c>
      <c r="C359" s="115" t="s">
        <v>47</v>
      </c>
      <c r="D359" s="116">
        <v>36</v>
      </c>
      <c r="E359" s="117" t="s">
        <v>214</v>
      </c>
      <c r="F359" s="117" t="s">
        <v>694</v>
      </c>
      <c r="G359" s="118" t="s">
        <v>695</v>
      </c>
      <c r="H359" s="119" t="s">
        <v>552</v>
      </c>
      <c r="I359" s="120">
        <v>11</v>
      </c>
      <c r="J359" s="120">
        <v>11</v>
      </c>
      <c r="K359" s="123"/>
      <c r="L359" s="121" t="str">
        <f t="shared" si="21"/>
        <v/>
      </c>
      <c r="M359" s="118"/>
      <c r="N359" s="122">
        <v>21</v>
      </c>
      <c r="O359" s="122" t="str">
        <f t="shared" si="22"/>
        <v>0</v>
      </c>
      <c r="P359" s="122" t="str">
        <f t="shared" si="23"/>
        <v>0</v>
      </c>
      <c r="Q359" s="124"/>
      <c r="R359" s="122" t="s">
        <v>103</v>
      </c>
      <c r="S359" s="120"/>
      <c r="T359" s="120"/>
      <c r="U359" s="117"/>
      <c r="V359" s="10"/>
      <c r="W359" s="10"/>
      <c r="X359" s="10"/>
    </row>
    <row r="360" spans="1:24" ht="11.25" outlineLevel="4" x14ac:dyDescent="0.2">
      <c r="A360" s="5"/>
      <c r="B360" s="114" t="s">
        <v>696</v>
      </c>
      <c r="C360" s="115" t="s">
        <v>47</v>
      </c>
      <c r="D360" s="116">
        <v>36</v>
      </c>
      <c r="E360" s="117" t="s">
        <v>214</v>
      </c>
      <c r="F360" s="117" t="s">
        <v>269</v>
      </c>
      <c r="G360" s="118" t="s">
        <v>265</v>
      </c>
      <c r="H360" s="119" t="s">
        <v>200</v>
      </c>
      <c r="I360" s="120">
        <v>4</v>
      </c>
      <c r="J360" s="120">
        <v>4</v>
      </c>
      <c r="K360" s="123"/>
      <c r="L360" s="121" t="str">
        <f t="shared" si="21"/>
        <v/>
      </c>
      <c r="M360" s="118"/>
      <c r="N360" s="122">
        <v>21</v>
      </c>
      <c r="O360" s="122" t="str">
        <f t="shared" si="22"/>
        <v>0</v>
      </c>
      <c r="P360" s="122" t="str">
        <f t="shared" si="23"/>
        <v>0</v>
      </c>
      <c r="Q360" s="124"/>
      <c r="R360" s="122" t="s">
        <v>103</v>
      </c>
      <c r="S360" s="120"/>
      <c r="T360" s="120"/>
      <c r="U360" s="117"/>
      <c r="V360" s="10"/>
      <c r="W360" s="10"/>
      <c r="X360" s="10"/>
    </row>
    <row r="361" spans="1:24" ht="11.25" outlineLevel="4" x14ac:dyDescent="0.2">
      <c r="A361" s="5"/>
      <c r="B361" s="114" t="s">
        <v>697</v>
      </c>
      <c r="C361" s="115" t="s">
        <v>47</v>
      </c>
      <c r="D361" s="116">
        <v>36</v>
      </c>
      <c r="E361" s="117" t="s">
        <v>219</v>
      </c>
      <c r="F361" s="117" t="s">
        <v>698</v>
      </c>
      <c r="G361" s="118" t="s">
        <v>699</v>
      </c>
      <c r="H361" s="119" t="s">
        <v>158</v>
      </c>
      <c r="I361" s="120">
        <v>123</v>
      </c>
      <c r="J361" s="120">
        <v>123</v>
      </c>
      <c r="K361" s="123"/>
      <c r="L361" s="121" t="str">
        <f t="shared" si="21"/>
        <v/>
      </c>
      <c r="M361" s="118"/>
      <c r="N361" s="122">
        <v>21</v>
      </c>
      <c r="O361" s="122" t="str">
        <f t="shared" si="22"/>
        <v>0</v>
      </c>
      <c r="P361" s="122" t="str">
        <f t="shared" si="23"/>
        <v>0</v>
      </c>
      <c r="Q361" s="124"/>
      <c r="R361" s="122"/>
      <c r="S361" s="120"/>
      <c r="T361" s="120"/>
      <c r="U361" s="117"/>
      <c r="V361" s="10"/>
      <c r="W361" s="10"/>
      <c r="X361" s="10"/>
    </row>
    <row r="362" spans="1:24" ht="11.25" outlineLevel="4" x14ac:dyDescent="0.2">
      <c r="A362" s="5"/>
      <c r="B362" s="114" t="s">
        <v>700</v>
      </c>
      <c r="C362" s="115" t="s">
        <v>47</v>
      </c>
      <c r="D362" s="116">
        <v>37</v>
      </c>
      <c r="E362" s="117" t="s">
        <v>214</v>
      </c>
      <c r="F362" s="117" t="s">
        <v>701</v>
      </c>
      <c r="G362" s="118" t="s">
        <v>702</v>
      </c>
      <c r="H362" s="119" t="s">
        <v>703</v>
      </c>
      <c r="I362" s="120">
        <v>2</v>
      </c>
      <c r="J362" s="120">
        <v>2</v>
      </c>
      <c r="K362" s="123"/>
      <c r="L362" s="121" t="str">
        <f t="shared" si="21"/>
        <v/>
      </c>
      <c r="M362" s="118"/>
      <c r="N362" s="122">
        <v>21</v>
      </c>
      <c r="O362" s="122" t="str">
        <f t="shared" si="22"/>
        <v>0</v>
      </c>
      <c r="P362" s="122" t="str">
        <f t="shared" si="23"/>
        <v>0</v>
      </c>
      <c r="Q362" s="124"/>
      <c r="R362" s="122" t="s">
        <v>103</v>
      </c>
      <c r="S362" s="120"/>
      <c r="T362" s="120"/>
      <c r="U362" s="117"/>
      <c r="V362" s="10"/>
      <c r="W362" s="10"/>
      <c r="X362" s="10"/>
    </row>
    <row r="363" spans="1:24" ht="11.25" outlineLevel="4" x14ac:dyDescent="0.2">
      <c r="A363" s="5"/>
      <c r="B363" s="114" t="s">
        <v>704</v>
      </c>
      <c r="C363" s="115" t="s">
        <v>47</v>
      </c>
      <c r="D363" s="116">
        <v>37</v>
      </c>
      <c r="E363" s="117" t="s">
        <v>214</v>
      </c>
      <c r="F363" s="117" t="s">
        <v>271</v>
      </c>
      <c r="G363" s="118" t="s">
        <v>257</v>
      </c>
      <c r="H363" s="119" t="s">
        <v>200</v>
      </c>
      <c r="I363" s="120">
        <v>3</v>
      </c>
      <c r="J363" s="120">
        <v>3</v>
      </c>
      <c r="K363" s="123"/>
      <c r="L363" s="121" t="str">
        <f t="shared" si="21"/>
        <v/>
      </c>
      <c r="M363" s="118"/>
      <c r="N363" s="122">
        <v>21</v>
      </c>
      <c r="O363" s="122" t="str">
        <f t="shared" si="22"/>
        <v>0</v>
      </c>
      <c r="P363" s="122" t="str">
        <f t="shared" si="23"/>
        <v>0</v>
      </c>
      <c r="Q363" s="124"/>
      <c r="R363" s="122" t="s">
        <v>103</v>
      </c>
      <c r="S363" s="120"/>
      <c r="T363" s="120"/>
      <c r="U363" s="117"/>
      <c r="V363" s="10"/>
      <c r="W363" s="10"/>
      <c r="X363" s="10"/>
    </row>
    <row r="364" spans="1:24" ht="11.25" outlineLevel="4" x14ac:dyDescent="0.2">
      <c r="A364" s="5"/>
      <c r="B364" s="114" t="s">
        <v>705</v>
      </c>
      <c r="C364" s="115" t="s">
        <v>47</v>
      </c>
      <c r="D364" s="116">
        <v>37</v>
      </c>
      <c r="E364" s="117" t="s">
        <v>214</v>
      </c>
      <c r="F364" s="117" t="s">
        <v>706</v>
      </c>
      <c r="G364" s="118" t="s">
        <v>707</v>
      </c>
      <c r="H364" s="119" t="s">
        <v>148</v>
      </c>
      <c r="I364" s="120">
        <v>128</v>
      </c>
      <c r="J364" s="120">
        <v>128</v>
      </c>
      <c r="K364" s="123"/>
      <c r="L364" s="121" t="str">
        <f t="shared" si="21"/>
        <v/>
      </c>
      <c r="M364" s="118"/>
      <c r="N364" s="122">
        <v>21</v>
      </c>
      <c r="O364" s="122" t="str">
        <f t="shared" si="22"/>
        <v>0</v>
      </c>
      <c r="P364" s="122" t="str">
        <f t="shared" si="23"/>
        <v>0</v>
      </c>
      <c r="Q364" s="124"/>
      <c r="R364" s="122" t="s">
        <v>103</v>
      </c>
      <c r="S364" s="120"/>
      <c r="T364" s="120"/>
      <c r="U364" s="117"/>
      <c r="V364" s="10"/>
      <c r="W364" s="10"/>
      <c r="X364" s="10"/>
    </row>
    <row r="365" spans="1:24" ht="11.25" outlineLevel="5" x14ac:dyDescent="0.2">
      <c r="A365" s="125"/>
      <c r="B365" s="126"/>
      <c r="C365" s="127" t="s">
        <v>46</v>
      </c>
      <c r="D365" s="128"/>
      <c r="E365" s="129"/>
      <c r="F365" s="129" t="s">
        <v>51</v>
      </c>
      <c r="G365" s="130" t="s">
        <v>708</v>
      </c>
      <c r="H365" s="131"/>
      <c r="I365" s="132"/>
      <c r="J365" s="133">
        <v>0</v>
      </c>
      <c r="K365" s="134"/>
      <c r="L365" s="135"/>
      <c r="M365" s="130"/>
      <c r="N365" s="136"/>
      <c r="O365" s="136"/>
      <c r="P365" s="136"/>
      <c r="Q365" s="137"/>
      <c r="R365" s="138"/>
      <c r="S365" s="133"/>
      <c r="T365" s="133"/>
      <c r="U365" s="129"/>
      <c r="V365" s="28"/>
      <c r="W365" s="10"/>
      <c r="X365" s="10"/>
    </row>
    <row r="366" spans="1:24" ht="11.25" outlineLevel="5" x14ac:dyDescent="0.2">
      <c r="A366" s="125"/>
      <c r="B366" s="126"/>
      <c r="C366" s="127" t="s">
        <v>46</v>
      </c>
      <c r="D366" s="128"/>
      <c r="E366" s="129"/>
      <c r="F366" s="129"/>
      <c r="G366" s="130" t="s">
        <v>709</v>
      </c>
      <c r="H366" s="131"/>
      <c r="I366" s="132"/>
      <c r="J366" s="133">
        <v>128</v>
      </c>
      <c r="K366" s="134"/>
      <c r="L366" s="135"/>
      <c r="M366" s="130"/>
      <c r="N366" s="136"/>
      <c r="O366" s="136"/>
      <c r="P366" s="136"/>
      <c r="Q366" s="137"/>
      <c r="R366" s="138"/>
      <c r="S366" s="133"/>
      <c r="T366" s="133"/>
      <c r="U366" s="129"/>
      <c r="V366" s="28"/>
      <c r="W366" s="10"/>
      <c r="X366" s="10"/>
    </row>
    <row r="367" spans="1:24" ht="7.5" customHeight="1" outlineLevel="5" x14ac:dyDescent="0.15">
      <c r="B367" s="78"/>
      <c r="C367" s="80" t="s">
        <v>46</v>
      </c>
      <c r="D367" s="81"/>
      <c r="E367" s="82"/>
      <c r="F367" s="55"/>
      <c r="G367" s="84"/>
      <c r="H367" s="85"/>
      <c r="I367" s="88"/>
      <c r="J367" s="89"/>
      <c r="K367" s="91"/>
      <c r="L367" s="58"/>
      <c r="M367" s="29"/>
      <c r="N367" s="11"/>
      <c r="O367" s="11"/>
      <c r="P367" s="11"/>
      <c r="Q367" s="92"/>
      <c r="R367" s="27"/>
      <c r="S367" s="89"/>
      <c r="T367" s="89"/>
      <c r="U367" s="82"/>
      <c r="V367" s="10"/>
      <c r="W367" s="10"/>
      <c r="X367" s="10"/>
    </row>
    <row r="368" spans="1:24" ht="11.25" outlineLevel="4" x14ac:dyDescent="0.2">
      <c r="A368" s="5"/>
      <c r="B368" s="114" t="s">
        <v>710</v>
      </c>
      <c r="C368" s="115" t="s">
        <v>47</v>
      </c>
      <c r="D368" s="116">
        <v>38</v>
      </c>
      <c r="E368" s="117" t="s">
        <v>214</v>
      </c>
      <c r="F368" s="117" t="s">
        <v>711</v>
      </c>
      <c r="G368" s="118" t="s">
        <v>712</v>
      </c>
      <c r="H368" s="119" t="s">
        <v>200</v>
      </c>
      <c r="I368" s="120">
        <v>12</v>
      </c>
      <c r="J368" s="120">
        <v>12</v>
      </c>
      <c r="K368" s="123"/>
      <c r="L368" s="121" t="str">
        <f t="shared" ref="L368:L391" si="24">IF(K368&lt;&gt;"",J368*K368,"")</f>
        <v/>
      </c>
      <c r="M368" s="118"/>
      <c r="N368" s="122">
        <v>21</v>
      </c>
      <c r="O368" s="122" t="str">
        <f t="shared" ref="O368:O391" si="25">IFERROR(L368*(N368/100),"0")</f>
        <v>0</v>
      </c>
      <c r="P368" s="122" t="str">
        <f t="shared" ref="P368:P391" si="26">IFERROR((L368+O368),"0")</f>
        <v>0</v>
      </c>
      <c r="Q368" s="124"/>
      <c r="R368" s="122" t="s">
        <v>103</v>
      </c>
      <c r="S368" s="120"/>
      <c r="T368" s="120"/>
      <c r="U368" s="117"/>
      <c r="V368" s="10"/>
      <c r="W368" s="10"/>
      <c r="X368" s="10"/>
    </row>
    <row r="369" spans="1:24" ht="11.25" outlineLevel="4" x14ac:dyDescent="0.2">
      <c r="A369" s="5"/>
      <c r="B369" s="114" t="s">
        <v>713</v>
      </c>
      <c r="C369" s="115" t="s">
        <v>47</v>
      </c>
      <c r="D369" s="116">
        <v>38</v>
      </c>
      <c r="E369" s="117" t="s">
        <v>214</v>
      </c>
      <c r="F369" s="117" t="s">
        <v>714</v>
      </c>
      <c r="G369" s="118" t="s">
        <v>715</v>
      </c>
      <c r="H369" s="119" t="s">
        <v>200</v>
      </c>
      <c r="I369" s="120">
        <v>246</v>
      </c>
      <c r="J369" s="120">
        <v>246</v>
      </c>
      <c r="K369" s="123"/>
      <c r="L369" s="121" t="str">
        <f t="shared" si="24"/>
        <v/>
      </c>
      <c r="M369" s="118"/>
      <c r="N369" s="122">
        <v>21</v>
      </c>
      <c r="O369" s="122" t="str">
        <f t="shared" si="25"/>
        <v>0</v>
      </c>
      <c r="P369" s="122" t="str">
        <f t="shared" si="26"/>
        <v>0</v>
      </c>
      <c r="Q369" s="124"/>
      <c r="R369" s="122" t="s">
        <v>103</v>
      </c>
      <c r="S369" s="120"/>
      <c r="T369" s="120"/>
      <c r="U369" s="117"/>
      <c r="V369" s="10"/>
      <c r="W369" s="10"/>
      <c r="X369" s="10"/>
    </row>
    <row r="370" spans="1:24" ht="11.25" outlineLevel="4" x14ac:dyDescent="0.2">
      <c r="A370" s="5"/>
      <c r="B370" s="114" t="s">
        <v>716</v>
      </c>
      <c r="C370" s="115" t="s">
        <v>47</v>
      </c>
      <c r="D370" s="116">
        <v>38</v>
      </c>
      <c r="E370" s="117" t="s">
        <v>214</v>
      </c>
      <c r="F370" s="117" t="s">
        <v>717</v>
      </c>
      <c r="G370" s="118" t="s">
        <v>277</v>
      </c>
      <c r="H370" s="119" t="s">
        <v>200</v>
      </c>
      <c r="I370" s="120">
        <v>1</v>
      </c>
      <c r="J370" s="120">
        <v>1</v>
      </c>
      <c r="K370" s="123"/>
      <c r="L370" s="121" t="str">
        <f t="shared" si="24"/>
        <v/>
      </c>
      <c r="M370" s="118"/>
      <c r="N370" s="122">
        <v>21</v>
      </c>
      <c r="O370" s="122" t="str">
        <f t="shared" si="25"/>
        <v>0</v>
      </c>
      <c r="P370" s="122" t="str">
        <f t="shared" si="26"/>
        <v>0</v>
      </c>
      <c r="Q370" s="124"/>
      <c r="R370" s="122" t="s">
        <v>103</v>
      </c>
      <c r="S370" s="120"/>
      <c r="T370" s="120"/>
      <c r="U370" s="117"/>
      <c r="V370" s="10"/>
      <c r="W370" s="10"/>
      <c r="X370" s="10"/>
    </row>
    <row r="371" spans="1:24" ht="11.25" outlineLevel="4" x14ac:dyDescent="0.2">
      <c r="A371" s="5"/>
      <c r="B371" s="114" t="s">
        <v>718</v>
      </c>
      <c r="C371" s="115" t="s">
        <v>47</v>
      </c>
      <c r="D371" s="116">
        <v>39</v>
      </c>
      <c r="E371" s="117" t="s">
        <v>214</v>
      </c>
      <c r="F371" s="117" t="s">
        <v>719</v>
      </c>
      <c r="G371" s="118" t="s">
        <v>720</v>
      </c>
      <c r="H371" s="119" t="s">
        <v>200</v>
      </c>
      <c r="I371" s="120">
        <v>60</v>
      </c>
      <c r="J371" s="120">
        <v>60</v>
      </c>
      <c r="K371" s="123"/>
      <c r="L371" s="121" t="str">
        <f t="shared" si="24"/>
        <v/>
      </c>
      <c r="M371" s="118"/>
      <c r="N371" s="122">
        <v>21</v>
      </c>
      <c r="O371" s="122" t="str">
        <f t="shared" si="25"/>
        <v>0</v>
      </c>
      <c r="P371" s="122" t="str">
        <f t="shared" si="26"/>
        <v>0</v>
      </c>
      <c r="Q371" s="124"/>
      <c r="R371" s="122" t="s">
        <v>103</v>
      </c>
      <c r="S371" s="120"/>
      <c r="T371" s="120"/>
      <c r="U371" s="117"/>
      <c r="V371" s="10"/>
      <c r="W371" s="10"/>
      <c r="X371" s="10"/>
    </row>
    <row r="372" spans="1:24" ht="11.25" outlineLevel="4" x14ac:dyDescent="0.2">
      <c r="A372" s="5"/>
      <c r="B372" s="114" t="s">
        <v>721</v>
      </c>
      <c r="C372" s="115" t="s">
        <v>47</v>
      </c>
      <c r="D372" s="116">
        <v>39</v>
      </c>
      <c r="E372" s="117" t="s">
        <v>214</v>
      </c>
      <c r="F372" s="117" t="s">
        <v>722</v>
      </c>
      <c r="G372" s="118" t="s">
        <v>233</v>
      </c>
      <c r="H372" s="119" t="s">
        <v>200</v>
      </c>
      <c r="I372" s="120">
        <v>2</v>
      </c>
      <c r="J372" s="120">
        <v>2</v>
      </c>
      <c r="K372" s="123"/>
      <c r="L372" s="121" t="str">
        <f t="shared" si="24"/>
        <v/>
      </c>
      <c r="M372" s="118"/>
      <c r="N372" s="122">
        <v>21</v>
      </c>
      <c r="O372" s="122" t="str">
        <f t="shared" si="25"/>
        <v>0</v>
      </c>
      <c r="P372" s="122" t="str">
        <f t="shared" si="26"/>
        <v>0</v>
      </c>
      <c r="Q372" s="124"/>
      <c r="R372" s="122" t="s">
        <v>103</v>
      </c>
      <c r="S372" s="120"/>
      <c r="T372" s="120"/>
      <c r="U372" s="117"/>
      <c r="V372" s="10"/>
      <c r="W372" s="10"/>
      <c r="X372" s="10"/>
    </row>
    <row r="373" spans="1:24" ht="11.25" outlineLevel="4" x14ac:dyDescent="0.2">
      <c r="A373" s="5"/>
      <c r="B373" s="114" t="s">
        <v>723</v>
      </c>
      <c r="C373" s="115" t="s">
        <v>47</v>
      </c>
      <c r="D373" s="116">
        <v>40</v>
      </c>
      <c r="E373" s="117" t="s">
        <v>214</v>
      </c>
      <c r="F373" s="117" t="s">
        <v>724</v>
      </c>
      <c r="G373" s="118" t="s">
        <v>725</v>
      </c>
      <c r="H373" s="119" t="s">
        <v>552</v>
      </c>
      <c r="I373" s="120">
        <v>157</v>
      </c>
      <c r="J373" s="120">
        <v>157</v>
      </c>
      <c r="K373" s="123"/>
      <c r="L373" s="121" t="str">
        <f t="shared" si="24"/>
        <v/>
      </c>
      <c r="M373" s="118"/>
      <c r="N373" s="122">
        <v>21</v>
      </c>
      <c r="O373" s="122" t="str">
        <f t="shared" si="25"/>
        <v>0</v>
      </c>
      <c r="P373" s="122" t="str">
        <f t="shared" si="26"/>
        <v>0</v>
      </c>
      <c r="Q373" s="124"/>
      <c r="R373" s="122" t="s">
        <v>103</v>
      </c>
      <c r="S373" s="120"/>
      <c r="T373" s="120"/>
      <c r="U373" s="117"/>
      <c r="V373" s="10"/>
      <c r="W373" s="10"/>
      <c r="X373" s="10"/>
    </row>
    <row r="374" spans="1:24" ht="11.25" outlineLevel="4" x14ac:dyDescent="0.2">
      <c r="A374" s="5"/>
      <c r="B374" s="114" t="s">
        <v>726</v>
      </c>
      <c r="C374" s="115" t="s">
        <v>47</v>
      </c>
      <c r="D374" s="116">
        <v>40</v>
      </c>
      <c r="E374" s="117" t="s">
        <v>214</v>
      </c>
      <c r="F374" s="117" t="s">
        <v>727</v>
      </c>
      <c r="G374" s="118" t="s">
        <v>728</v>
      </c>
      <c r="H374" s="119" t="s">
        <v>200</v>
      </c>
      <c r="I374" s="120">
        <v>12</v>
      </c>
      <c r="J374" s="120">
        <v>12</v>
      </c>
      <c r="K374" s="123"/>
      <c r="L374" s="121" t="str">
        <f t="shared" si="24"/>
        <v/>
      </c>
      <c r="M374" s="118"/>
      <c r="N374" s="122">
        <v>21</v>
      </c>
      <c r="O374" s="122" t="str">
        <f t="shared" si="25"/>
        <v>0</v>
      </c>
      <c r="P374" s="122" t="str">
        <f t="shared" si="26"/>
        <v>0</v>
      </c>
      <c r="Q374" s="124"/>
      <c r="R374" s="122" t="s">
        <v>103</v>
      </c>
      <c r="S374" s="120"/>
      <c r="T374" s="120"/>
      <c r="U374" s="117"/>
      <c r="V374" s="10"/>
      <c r="W374" s="10"/>
      <c r="X374" s="10"/>
    </row>
    <row r="375" spans="1:24" ht="11.25" outlineLevel="4" x14ac:dyDescent="0.2">
      <c r="A375" s="5"/>
      <c r="B375" s="114" t="s">
        <v>729</v>
      </c>
      <c r="C375" s="115" t="s">
        <v>47</v>
      </c>
      <c r="D375" s="116">
        <v>41</v>
      </c>
      <c r="E375" s="117" t="s">
        <v>214</v>
      </c>
      <c r="F375" s="117" t="s">
        <v>730</v>
      </c>
      <c r="G375" s="118" t="s">
        <v>731</v>
      </c>
      <c r="H375" s="119" t="s">
        <v>732</v>
      </c>
      <c r="I375" s="120">
        <v>44</v>
      </c>
      <c r="J375" s="120">
        <v>44</v>
      </c>
      <c r="K375" s="123"/>
      <c r="L375" s="121" t="str">
        <f t="shared" si="24"/>
        <v/>
      </c>
      <c r="M375" s="118"/>
      <c r="N375" s="122">
        <v>21</v>
      </c>
      <c r="O375" s="122" t="str">
        <f t="shared" si="25"/>
        <v>0</v>
      </c>
      <c r="P375" s="122" t="str">
        <f t="shared" si="26"/>
        <v>0</v>
      </c>
      <c r="Q375" s="124"/>
      <c r="R375" s="122" t="s">
        <v>103</v>
      </c>
      <c r="S375" s="120"/>
      <c r="T375" s="120"/>
      <c r="U375" s="117"/>
      <c r="V375" s="10"/>
      <c r="W375" s="10"/>
      <c r="X375" s="10"/>
    </row>
    <row r="376" spans="1:24" ht="11.25" outlineLevel="4" x14ac:dyDescent="0.2">
      <c r="A376" s="5"/>
      <c r="B376" s="114" t="s">
        <v>733</v>
      </c>
      <c r="C376" s="115" t="s">
        <v>47</v>
      </c>
      <c r="D376" s="116">
        <v>41</v>
      </c>
      <c r="E376" s="117" t="s">
        <v>214</v>
      </c>
      <c r="F376" s="117" t="s">
        <v>734</v>
      </c>
      <c r="G376" s="118" t="s">
        <v>728</v>
      </c>
      <c r="H376" s="119" t="s">
        <v>200</v>
      </c>
      <c r="I376" s="120">
        <v>2</v>
      </c>
      <c r="J376" s="120">
        <v>2</v>
      </c>
      <c r="K376" s="123"/>
      <c r="L376" s="121" t="str">
        <f t="shared" si="24"/>
        <v/>
      </c>
      <c r="M376" s="118"/>
      <c r="N376" s="122">
        <v>21</v>
      </c>
      <c r="O376" s="122" t="str">
        <f t="shared" si="25"/>
        <v>0</v>
      </c>
      <c r="P376" s="122" t="str">
        <f t="shared" si="26"/>
        <v>0</v>
      </c>
      <c r="Q376" s="124"/>
      <c r="R376" s="122" t="s">
        <v>103</v>
      </c>
      <c r="S376" s="120"/>
      <c r="T376" s="120"/>
      <c r="U376" s="117"/>
      <c r="V376" s="10"/>
      <c r="W376" s="10"/>
      <c r="X376" s="10"/>
    </row>
    <row r="377" spans="1:24" ht="11.25" outlineLevel="4" x14ac:dyDescent="0.2">
      <c r="A377" s="5"/>
      <c r="B377" s="114" t="s">
        <v>735</v>
      </c>
      <c r="C377" s="115" t="s">
        <v>47</v>
      </c>
      <c r="D377" s="116">
        <v>42</v>
      </c>
      <c r="E377" s="117" t="s">
        <v>214</v>
      </c>
      <c r="F377" s="117" t="s">
        <v>736</v>
      </c>
      <c r="G377" s="118" t="s">
        <v>737</v>
      </c>
      <c r="H377" s="119" t="s">
        <v>110</v>
      </c>
      <c r="I377" s="120">
        <v>2.339</v>
      </c>
      <c r="J377" s="120">
        <v>2.339</v>
      </c>
      <c r="K377" s="123"/>
      <c r="L377" s="121" t="str">
        <f t="shared" si="24"/>
        <v/>
      </c>
      <c r="M377" s="118"/>
      <c r="N377" s="122">
        <v>21</v>
      </c>
      <c r="O377" s="122" t="str">
        <f t="shared" si="25"/>
        <v>0</v>
      </c>
      <c r="P377" s="122" t="str">
        <f t="shared" si="26"/>
        <v>0</v>
      </c>
      <c r="Q377" s="124"/>
      <c r="R377" s="122" t="s">
        <v>103</v>
      </c>
      <c r="S377" s="120"/>
      <c r="T377" s="120"/>
      <c r="U377" s="117"/>
      <c r="V377" s="10"/>
      <c r="W377" s="10"/>
      <c r="X377" s="10"/>
    </row>
    <row r="378" spans="1:24" ht="11.25" outlineLevel="4" x14ac:dyDescent="0.2">
      <c r="A378" s="5"/>
      <c r="B378" s="114" t="s">
        <v>738</v>
      </c>
      <c r="C378" s="115" t="s">
        <v>47</v>
      </c>
      <c r="D378" s="116">
        <v>42</v>
      </c>
      <c r="E378" s="117" t="s">
        <v>214</v>
      </c>
      <c r="F378" s="117" t="s">
        <v>739</v>
      </c>
      <c r="G378" s="118" t="s">
        <v>257</v>
      </c>
      <c r="H378" s="119" t="s">
        <v>200</v>
      </c>
      <c r="I378" s="120">
        <v>2</v>
      </c>
      <c r="J378" s="120">
        <v>2</v>
      </c>
      <c r="K378" s="123"/>
      <c r="L378" s="121" t="str">
        <f t="shared" si="24"/>
        <v/>
      </c>
      <c r="M378" s="118"/>
      <c r="N378" s="122">
        <v>21</v>
      </c>
      <c r="O378" s="122" t="str">
        <f t="shared" si="25"/>
        <v>0</v>
      </c>
      <c r="P378" s="122" t="str">
        <f t="shared" si="26"/>
        <v>0</v>
      </c>
      <c r="Q378" s="124"/>
      <c r="R378" s="122" t="s">
        <v>103</v>
      </c>
      <c r="S378" s="120"/>
      <c r="T378" s="120"/>
      <c r="U378" s="117"/>
      <c r="V378" s="10"/>
      <c r="W378" s="10"/>
      <c r="X378" s="10"/>
    </row>
    <row r="379" spans="1:24" ht="11.25" outlineLevel="4" x14ac:dyDescent="0.2">
      <c r="A379" s="5"/>
      <c r="B379" s="114" t="s">
        <v>740</v>
      </c>
      <c r="C379" s="115" t="s">
        <v>47</v>
      </c>
      <c r="D379" s="116">
        <v>43</v>
      </c>
      <c r="E379" s="117" t="s">
        <v>214</v>
      </c>
      <c r="F379" s="117" t="s">
        <v>741</v>
      </c>
      <c r="G379" s="118" t="s">
        <v>742</v>
      </c>
      <c r="H379" s="119" t="s">
        <v>552</v>
      </c>
      <c r="I379" s="120">
        <v>6.4</v>
      </c>
      <c r="J379" s="120">
        <v>6.4</v>
      </c>
      <c r="K379" s="123"/>
      <c r="L379" s="121" t="str">
        <f t="shared" si="24"/>
        <v/>
      </c>
      <c r="M379" s="118"/>
      <c r="N379" s="122">
        <v>21</v>
      </c>
      <c r="O379" s="122" t="str">
        <f t="shared" si="25"/>
        <v>0</v>
      </c>
      <c r="P379" s="122" t="str">
        <f t="shared" si="26"/>
        <v>0</v>
      </c>
      <c r="Q379" s="124"/>
      <c r="R379" s="122" t="s">
        <v>103</v>
      </c>
      <c r="S379" s="120"/>
      <c r="T379" s="120"/>
      <c r="U379" s="117"/>
      <c r="V379" s="10"/>
      <c r="W379" s="10"/>
      <c r="X379" s="10"/>
    </row>
    <row r="380" spans="1:24" ht="11.25" outlineLevel="4" x14ac:dyDescent="0.2">
      <c r="A380" s="5"/>
      <c r="B380" s="114" t="s">
        <v>743</v>
      </c>
      <c r="C380" s="115" t="s">
        <v>47</v>
      </c>
      <c r="D380" s="116">
        <v>43</v>
      </c>
      <c r="E380" s="117" t="s">
        <v>214</v>
      </c>
      <c r="F380" s="117" t="s">
        <v>744</v>
      </c>
      <c r="G380" s="118" t="s">
        <v>745</v>
      </c>
      <c r="H380" s="119" t="s">
        <v>200</v>
      </c>
      <c r="I380" s="120">
        <v>1</v>
      </c>
      <c r="J380" s="120">
        <v>1</v>
      </c>
      <c r="K380" s="123"/>
      <c r="L380" s="121" t="str">
        <f t="shared" si="24"/>
        <v/>
      </c>
      <c r="M380" s="118"/>
      <c r="N380" s="122">
        <v>21</v>
      </c>
      <c r="O380" s="122" t="str">
        <f t="shared" si="25"/>
        <v>0</v>
      </c>
      <c r="P380" s="122" t="str">
        <f t="shared" si="26"/>
        <v>0</v>
      </c>
      <c r="Q380" s="124"/>
      <c r="R380" s="122" t="s">
        <v>103</v>
      </c>
      <c r="S380" s="120"/>
      <c r="T380" s="120"/>
      <c r="U380" s="117"/>
      <c r="V380" s="10"/>
      <c r="W380" s="10"/>
      <c r="X380" s="10"/>
    </row>
    <row r="381" spans="1:24" ht="11.25" outlineLevel="4" x14ac:dyDescent="0.2">
      <c r="A381" s="5"/>
      <c r="B381" s="114" t="s">
        <v>746</v>
      </c>
      <c r="C381" s="115" t="s">
        <v>47</v>
      </c>
      <c r="D381" s="116">
        <v>44</v>
      </c>
      <c r="E381" s="117" t="s">
        <v>214</v>
      </c>
      <c r="F381" s="117" t="s">
        <v>747</v>
      </c>
      <c r="G381" s="118" t="s">
        <v>748</v>
      </c>
      <c r="H381" s="119" t="s">
        <v>552</v>
      </c>
      <c r="I381" s="120">
        <v>7.7</v>
      </c>
      <c r="J381" s="120">
        <v>7.7</v>
      </c>
      <c r="K381" s="123"/>
      <c r="L381" s="121" t="str">
        <f t="shared" si="24"/>
        <v/>
      </c>
      <c r="M381" s="118"/>
      <c r="N381" s="122">
        <v>21</v>
      </c>
      <c r="O381" s="122" t="str">
        <f t="shared" si="25"/>
        <v>0</v>
      </c>
      <c r="P381" s="122" t="str">
        <f t="shared" si="26"/>
        <v>0</v>
      </c>
      <c r="Q381" s="124"/>
      <c r="R381" s="122" t="s">
        <v>103</v>
      </c>
      <c r="S381" s="120"/>
      <c r="T381" s="120"/>
      <c r="U381" s="117"/>
      <c r="V381" s="10"/>
      <c r="W381" s="10"/>
      <c r="X381" s="10"/>
    </row>
    <row r="382" spans="1:24" ht="11.25" outlineLevel="4" x14ac:dyDescent="0.2">
      <c r="A382" s="5"/>
      <c r="B382" s="114" t="s">
        <v>749</v>
      </c>
      <c r="C382" s="115" t="s">
        <v>47</v>
      </c>
      <c r="D382" s="116">
        <v>44</v>
      </c>
      <c r="E382" s="117" t="s">
        <v>214</v>
      </c>
      <c r="F382" s="117" t="s">
        <v>750</v>
      </c>
      <c r="G382" s="118" t="s">
        <v>257</v>
      </c>
      <c r="H382" s="119" t="s">
        <v>200</v>
      </c>
      <c r="I382" s="120">
        <v>2</v>
      </c>
      <c r="J382" s="120">
        <v>2</v>
      </c>
      <c r="K382" s="123"/>
      <c r="L382" s="121" t="str">
        <f t="shared" si="24"/>
        <v/>
      </c>
      <c r="M382" s="118"/>
      <c r="N382" s="122">
        <v>21</v>
      </c>
      <c r="O382" s="122" t="str">
        <f t="shared" si="25"/>
        <v>0</v>
      </c>
      <c r="P382" s="122" t="str">
        <f t="shared" si="26"/>
        <v>0</v>
      </c>
      <c r="Q382" s="124"/>
      <c r="R382" s="122" t="s">
        <v>103</v>
      </c>
      <c r="S382" s="120"/>
      <c r="T382" s="120"/>
      <c r="U382" s="117"/>
      <c r="V382" s="10"/>
      <c r="W382" s="10"/>
      <c r="X382" s="10"/>
    </row>
    <row r="383" spans="1:24" ht="11.25" outlineLevel="4" x14ac:dyDescent="0.2">
      <c r="A383" s="5"/>
      <c r="B383" s="114" t="s">
        <v>751</v>
      </c>
      <c r="C383" s="115" t="s">
        <v>47</v>
      </c>
      <c r="D383" s="116">
        <v>45</v>
      </c>
      <c r="E383" s="117" t="s">
        <v>214</v>
      </c>
      <c r="F383" s="117" t="s">
        <v>752</v>
      </c>
      <c r="G383" s="118" t="s">
        <v>251</v>
      </c>
      <c r="H383" s="119" t="s">
        <v>200</v>
      </c>
      <c r="I383" s="120">
        <v>2</v>
      </c>
      <c r="J383" s="120">
        <v>2</v>
      </c>
      <c r="K383" s="123"/>
      <c r="L383" s="121" t="str">
        <f t="shared" si="24"/>
        <v/>
      </c>
      <c r="M383" s="118"/>
      <c r="N383" s="122">
        <v>21</v>
      </c>
      <c r="O383" s="122" t="str">
        <f t="shared" si="25"/>
        <v>0</v>
      </c>
      <c r="P383" s="122" t="str">
        <f t="shared" si="26"/>
        <v>0</v>
      </c>
      <c r="Q383" s="124"/>
      <c r="R383" s="122" t="s">
        <v>103</v>
      </c>
      <c r="S383" s="120"/>
      <c r="T383" s="120"/>
      <c r="U383" s="117"/>
      <c r="V383" s="10"/>
      <c r="W383" s="10"/>
      <c r="X383" s="10"/>
    </row>
    <row r="384" spans="1:24" ht="11.25" outlineLevel="4" x14ac:dyDescent="0.2">
      <c r="A384" s="5"/>
      <c r="B384" s="114" t="s">
        <v>753</v>
      </c>
      <c r="C384" s="115" t="s">
        <v>47</v>
      </c>
      <c r="D384" s="116">
        <v>46</v>
      </c>
      <c r="E384" s="117" t="s">
        <v>214</v>
      </c>
      <c r="F384" s="117" t="s">
        <v>754</v>
      </c>
      <c r="G384" s="118" t="s">
        <v>254</v>
      </c>
      <c r="H384" s="119" t="s">
        <v>200</v>
      </c>
      <c r="I384" s="120">
        <v>2</v>
      </c>
      <c r="J384" s="120">
        <v>2</v>
      </c>
      <c r="K384" s="123"/>
      <c r="L384" s="121" t="str">
        <f t="shared" si="24"/>
        <v/>
      </c>
      <c r="M384" s="118"/>
      <c r="N384" s="122">
        <v>21</v>
      </c>
      <c r="O384" s="122" t="str">
        <f t="shared" si="25"/>
        <v>0</v>
      </c>
      <c r="P384" s="122" t="str">
        <f t="shared" si="26"/>
        <v>0</v>
      </c>
      <c r="Q384" s="124"/>
      <c r="R384" s="122" t="s">
        <v>103</v>
      </c>
      <c r="S384" s="120"/>
      <c r="T384" s="120"/>
      <c r="U384" s="117"/>
      <c r="V384" s="10"/>
      <c r="W384" s="10"/>
      <c r="X384" s="10"/>
    </row>
    <row r="385" spans="1:24" ht="11.25" outlineLevel="4" x14ac:dyDescent="0.2">
      <c r="A385" s="5"/>
      <c r="B385" s="114" t="s">
        <v>755</v>
      </c>
      <c r="C385" s="115" t="s">
        <v>47</v>
      </c>
      <c r="D385" s="116">
        <v>47</v>
      </c>
      <c r="E385" s="117" t="s">
        <v>214</v>
      </c>
      <c r="F385" s="117" t="s">
        <v>756</v>
      </c>
      <c r="G385" s="118" t="s">
        <v>262</v>
      </c>
      <c r="H385" s="119" t="s">
        <v>200</v>
      </c>
      <c r="I385" s="120">
        <v>1</v>
      </c>
      <c r="J385" s="120">
        <v>1</v>
      </c>
      <c r="K385" s="123"/>
      <c r="L385" s="121" t="str">
        <f t="shared" si="24"/>
        <v/>
      </c>
      <c r="M385" s="118"/>
      <c r="N385" s="122">
        <v>21</v>
      </c>
      <c r="O385" s="122" t="str">
        <f t="shared" si="25"/>
        <v>0</v>
      </c>
      <c r="P385" s="122" t="str">
        <f t="shared" si="26"/>
        <v>0</v>
      </c>
      <c r="Q385" s="124"/>
      <c r="R385" s="122" t="s">
        <v>103</v>
      </c>
      <c r="S385" s="120"/>
      <c r="T385" s="120"/>
      <c r="U385" s="117"/>
      <c r="V385" s="10"/>
      <c r="W385" s="10"/>
      <c r="X385" s="10"/>
    </row>
    <row r="386" spans="1:24" ht="11.25" outlineLevel="4" x14ac:dyDescent="0.2">
      <c r="A386" s="5"/>
      <c r="B386" s="114" t="s">
        <v>757</v>
      </c>
      <c r="C386" s="115" t="s">
        <v>47</v>
      </c>
      <c r="D386" s="116">
        <v>48</v>
      </c>
      <c r="E386" s="117" t="s">
        <v>214</v>
      </c>
      <c r="F386" s="117" t="s">
        <v>758</v>
      </c>
      <c r="G386" s="118" t="s">
        <v>265</v>
      </c>
      <c r="H386" s="119" t="s">
        <v>200</v>
      </c>
      <c r="I386" s="120">
        <v>1</v>
      </c>
      <c r="J386" s="120">
        <v>1</v>
      </c>
      <c r="K386" s="123"/>
      <c r="L386" s="121" t="str">
        <f t="shared" si="24"/>
        <v/>
      </c>
      <c r="M386" s="118"/>
      <c r="N386" s="122">
        <v>21</v>
      </c>
      <c r="O386" s="122" t="str">
        <f t="shared" si="25"/>
        <v>0</v>
      </c>
      <c r="P386" s="122" t="str">
        <f t="shared" si="26"/>
        <v>0</v>
      </c>
      <c r="Q386" s="124"/>
      <c r="R386" s="122" t="s">
        <v>103</v>
      </c>
      <c r="S386" s="120"/>
      <c r="T386" s="120"/>
      <c r="U386" s="117"/>
      <c r="V386" s="10"/>
      <c r="W386" s="10"/>
      <c r="X386" s="10"/>
    </row>
    <row r="387" spans="1:24" ht="11.25" outlineLevel="4" x14ac:dyDescent="0.2">
      <c r="A387" s="5"/>
      <c r="B387" s="114" t="s">
        <v>759</v>
      </c>
      <c r="C387" s="115" t="s">
        <v>47</v>
      </c>
      <c r="D387" s="116">
        <v>49</v>
      </c>
      <c r="E387" s="117" t="s">
        <v>214</v>
      </c>
      <c r="F387" s="117" t="s">
        <v>706</v>
      </c>
      <c r="G387" s="118" t="s">
        <v>707</v>
      </c>
      <c r="H387" s="119" t="s">
        <v>148</v>
      </c>
      <c r="I387" s="120">
        <v>5</v>
      </c>
      <c r="J387" s="120">
        <v>5</v>
      </c>
      <c r="K387" s="123"/>
      <c r="L387" s="121" t="str">
        <f t="shared" si="24"/>
        <v/>
      </c>
      <c r="M387" s="118"/>
      <c r="N387" s="122">
        <v>21</v>
      </c>
      <c r="O387" s="122" t="str">
        <f t="shared" si="25"/>
        <v>0</v>
      </c>
      <c r="P387" s="122" t="str">
        <f t="shared" si="26"/>
        <v>0</v>
      </c>
      <c r="Q387" s="124"/>
      <c r="R387" s="122" t="s">
        <v>103</v>
      </c>
      <c r="S387" s="120"/>
      <c r="T387" s="120"/>
      <c r="U387" s="117"/>
      <c r="V387" s="10"/>
      <c r="W387" s="10"/>
      <c r="X387" s="10"/>
    </row>
    <row r="388" spans="1:24" ht="11.25" outlineLevel="4" x14ac:dyDescent="0.2">
      <c r="A388" s="5"/>
      <c r="B388" s="114" t="s">
        <v>760</v>
      </c>
      <c r="C388" s="115" t="s">
        <v>47</v>
      </c>
      <c r="D388" s="116">
        <v>50</v>
      </c>
      <c r="E388" s="117" t="s">
        <v>219</v>
      </c>
      <c r="F388" s="117" t="s">
        <v>220</v>
      </c>
      <c r="G388" s="118" t="s">
        <v>221</v>
      </c>
      <c r="H388" s="119" t="s">
        <v>222</v>
      </c>
      <c r="I388" s="120">
        <v>1.19</v>
      </c>
      <c r="J388" s="120">
        <v>1.19</v>
      </c>
      <c r="K388" s="123"/>
      <c r="L388" s="121" t="str">
        <f t="shared" si="24"/>
        <v/>
      </c>
      <c r="M388" s="118"/>
      <c r="N388" s="122">
        <v>21</v>
      </c>
      <c r="O388" s="122" t="str">
        <f t="shared" si="25"/>
        <v>0</v>
      </c>
      <c r="P388" s="122" t="str">
        <f t="shared" si="26"/>
        <v>0</v>
      </c>
      <c r="Q388" s="124"/>
      <c r="R388" s="122"/>
      <c r="S388" s="120"/>
      <c r="T388" s="120"/>
      <c r="U388" s="117"/>
      <c r="V388" s="10"/>
      <c r="W388" s="10"/>
      <c r="X388" s="10"/>
    </row>
    <row r="389" spans="1:24" ht="11.25" outlineLevel="4" x14ac:dyDescent="0.2">
      <c r="A389" s="5"/>
      <c r="B389" s="114" t="s">
        <v>761</v>
      </c>
      <c r="C389" s="115" t="s">
        <v>47</v>
      </c>
      <c r="D389" s="116">
        <v>51</v>
      </c>
      <c r="E389" s="117" t="s">
        <v>214</v>
      </c>
      <c r="F389" s="117" t="s">
        <v>226</v>
      </c>
      <c r="G389" s="118" t="s">
        <v>227</v>
      </c>
      <c r="H389" s="119" t="s">
        <v>200</v>
      </c>
      <c r="I389" s="120">
        <v>2</v>
      </c>
      <c r="J389" s="120">
        <v>2</v>
      </c>
      <c r="K389" s="123"/>
      <c r="L389" s="121" t="str">
        <f t="shared" si="24"/>
        <v/>
      </c>
      <c r="M389" s="118"/>
      <c r="N389" s="122">
        <v>21</v>
      </c>
      <c r="O389" s="122" t="str">
        <f t="shared" si="25"/>
        <v>0</v>
      </c>
      <c r="P389" s="122" t="str">
        <f t="shared" si="26"/>
        <v>0</v>
      </c>
      <c r="Q389" s="124"/>
      <c r="R389" s="122" t="s">
        <v>103</v>
      </c>
      <c r="S389" s="120"/>
      <c r="T389" s="120"/>
      <c r="U389" s="117"/>
      <c r="V389" s="10"/>
      <c r="W389" s="10"/>
      <c r="X389" s="10"/>
    </row>
    <row r="390" spans="1:24" ht="11.25" outlineLevel="4" x14ac:dyDescent="0.2">
      <c r="A390" s="5"/>
      <c r="B390" s="114" t="s">
        <v>762</v>
      </c>
      <c r="C390" s="115" t="s">
        <v>47</v>
      </c>
      <c r="D390" s="116">
        <v>52</v>
      </c>
      <c r="E390" s="117" t="s">
        <v>214</v>
      </c>
      <c r="F390" s="117" t="s">
        <v>504</v>
      </c>
      <c r="G390" s="118" t="s">
        <v>505</v>
      </c>
      <c r="H390" s="119" t="s">
        <v>200</v>
      </c>
      <c r="I390" s="120">
        <v>1</v>
      </c>
      <c r="J390" s="120">
        <v>1</v>
      </c>
      <c r="K390" s="123"/>
      <c r="L390" s="121" t="str">
        <f t="shared" si="24"/>
        <v/>
      </c>
      <c r="M390" s="118"/>
      <c r="N390" s="122">
        <v>21</v>
      </c>
      <c r="O390" s="122" t="str">
        <f t="shared" si="25"/>
        <v>0</v>
      </c>
      <c r="P390" s="122" t="str">
        <f t="shared" si="26"/>
        <v>0</v>
      </c>
      <c r="Q390" s="124"/>
      <c r="R390" s="122" t="s">
        <v>103</v>
      </c>
      <c r="S390" s="120"/>
      <c r="T390" s="120"/>
      <c r="U390" s="117"/>
      <c r="V390" s="10"/>
      <c r="W390" s="10"/>
      <c r="X390" s="10"/>
    </row>
    <row r="391" spans="1:24" ht="11.25" outlineLevel="4" x14ac:dyDescent="0.2">
      <c r="A391" s="5"/>
      <c r="B391" s="114" t="s">
        <v>763</v>
      </c>
      <c r="C391" s="115" t="s">
        <v>47</v>
      </c>
      <c r="D391" s="116">
        <v>79</v>
      </c>
      <c r="E391" s="117" t="s">
        <v>99</v>
      </c>
      <c r="F391" s="117" t="s">
        <v>764</v>
      </c>
      <c r="G391" s="118" t="s">
        <v>765</v>
      </c>
      <c r="H391" s="119" t="s">
        <v>222</v>
      </c>
      <c r="I391" s="120">
        <v>2.1560000000000001</v>
      </c>
      <c r="J391" s="120">
        <v>2.1560000000000001</v>
      </c>
      <c r="K391" s="123"/>
      <c r="L391" s="121" t="str">
        <f t="shared" si="24"/>
        <v/>
      </c>
      <c r="M391" s="118" t="s">
        <v>766</v>
      </c>
      <c r="N391" s="122">
        <v>21</v>
      </c>
      <c r="O391" s="122" t="str">
        <f t="shared" si="25"/>
        <v>0</v>
      </c>
      <c r="P391" s="122" t="str">
        <f t="shared" si="26"/>
        <v>0</v>
      </c>
      <c r="Q391" s="124"/>
      <c r="R391" s="122"/>
      <c r="S391" s="120"/>
      <c r="T391" s="120"/>
      <c r="U391" s="117"/>
      <c r="V391" s="10"/>
      <c r="W391" s="10"/>
      <c r="X391" s="10"/>
    </row>
    <row r="392" spans="1:24" ht="11.25" outlineLevel="5" x14ac:dyDescent="0.2">
      <c r="A392" s="125"/>
      <c r="B392" s="126"/>
      <c r="C392" s="127" t="s">
        <v>46</v>
      </c>
      <c r="D392" s="128"/>
      <c r="E392" s="129"/>
      <c r="F392" s="129" t="s">
        <v>51</v>
      </c>
      <c r="G392" s="130" t="s">
        <v>767</v>
      </c>
      <c r="H392" s="131"/>
      <c r="I392" s="132"/>
      <c r="J392" s="133">
        <v>0</v>
      </c>
      <c r="K392" s="134"/>
      <c r="L392" s="135"/>
      <c r="M392" s="130"/>
      <c r="N392" s="136"/>
      <c r="O392" s="136"/>
      <c r="P392" s="136"/>
      <c r="Q392" s="137"/>
      <c r="R392" s="138"/>
      <c r="S392" s="133"/>
      <c r="T392" s="133"/>
      <c r="U392" s="129"/>
      <c r="V392" s="28"/>
      <c r="W392" s="10"/>
      <c r="X392" s="10"/>
    </row>
    <row r="393" spans="1:24" ht="11.25" outlineLevel="5" x14ac:dyDescent="0.2">
      <c r="A393" s="125"/>
      <c r="B393" s="126"/>
      <c r="C393" s="127" t="s">
        <v>46</v>
      </c>
      <c r="D393" s="128"/>
      <c r="E393" s="129"/>
      <c r="F393" s="129"/>
      <c r="G393" s="130" t="s">
        <v>768</v>
      </c>
      <c r="H393" s="131"/>
      <c r="I393" s="132"/>
      <c r="J393" s="133">
        <v>2.1560000000000001</v>
      </c>
      <c r="K393" s="134"/>
      <c r="L393" s="135"/>
      <c r="M393" s="130"/>
      <c r="N393" s="136"/>
      <c r="O393" s="136"/>
      <c r="P393" s="136"/>
      <c r="Q393" s="137"/>
      <c r="R393" s="138"/>
      <c r="S393" s="133"/>
      <c r="T393" s="133"/>
      <c r="U393" s="129"/>
      <c r="V393" s="28"/>
      <c r="W393" s="10"/>
      <c r="X393" s="10"/>
    </row>
    <row r="394" spans="1:24" ht="7.5" customHeight="1" outlineLevel="5" x14ac:dyDescent="0.15">
      <c r="B394" s="78"/>
      <c r="C394" s="80" t="s">
        <v>46</v>
      </c>
      <c r="D394" s="81"/>
      <c r="E394" s="82"/>
      <c r="F394" s="55"/>
      <c r="G394" s="84"/>
      <c r="H394" s="85"/>
      <c r="I394" s="88"/>
      <c r="J394" s="89"/>
      <c r="K394" s="91"/>
      <c r="L394" s="58"/>
      <c r="M394" s="29"/>
      <c r="N394" s="11"/>
      <c r="O394" s="11"/>
      <c r="P394" s="11"/>
      <c r="Q394" s="92"/>
      <c r="R394" s="27"/>
      <c r="S394" s="89"/>
      <c r="T394" s="89"/>
      <c r="U394" s="82"/>
      <c r="V394" s="10"/>
      <c r="W394" s="10"/>
      <c r="X394" s="10"/>
    </row>
    <row r="395" spans="1:24" outlineLevel="4" x14ac:dyDescent="0.15">
      <c r="B395" s="7"/>
      <c r="C395" s="7" t="s">
        <v>46</v>
      </c>
      <c r="D395" s="7"/>
      <c r="E395" s="7"/>
      <c r="F395" s="7"/>
      <c r="G395" s="7"/>
      <c r="H395" s="7"/>
      <c r="I395" s="7"/>
      <c r="J395" s="7"/>
      <c r="K395" s="10"/>
      <c r="L395" s="60"/>
      <c r="M395" s="7"/>
      <c r="N395" s="7"/>
      <c r="O395" s="7"/>
      <c r="P395" s="7"/>
      <c r="Q395" s="7"/>
      <c r="R395" s="7"/>
      <c r="S395" s="7"/>
      <c r="T395" s="7"/>
      <c r="U395" s="7"/>
    </row>
    <row r="396" spans="1:24" ht="11.25" outlineLevel="3" x14ac:dyDescent="0.2">
      <c r="A396" s="73" t="s">
        <v>83</v>
      </c>
      <c r="B396" s="106"/>
      <c r="C396" s="107">
        <v>4</v>
      </c>
      <c r="D396" s="107"/>
      <c r="E396" s="106" t="s">
        <v>97</v>
      </c>
      <c r="F396" s="106"/>
      <c r="G396" s="108" t="s">
        <v>84</v>
      </c>
      <c r="H396" s="106"/>
      <c r="I396" s="109"/>
      <c r="J396" s="109"/>
      <c r="K396" s="110"/>
      <c r="L396" s="75">
        <f>SUBTOTAL(9,L397:L398)</f>
        <v>0</v>
      </c>
      <c r="M396" s="111"/>
      <c r="N396" s="73"/>
      <c r="O396" s="112">
        <f>SUBTOTAL(9,O397:O398)</f>
        <v>0</v>
      </c>
      <c r="P396" s="112">
        <f>SUBTOTAL(9,P397:P398)</f>
        <v>0</v>
      </c>
      <c r="Q396" s="111"/>
      <c r="R396" s="73"/>
      <c r="S396" s="113"/>
      <c r="T396" s="113"/>
      <c r="U396" s="111"/>
      <c r="V396" s="7"/>
      <c r="W396" s="10"/>
      <c r="X396" s="10"/>
    </row>
    <row r="397" spans="1:24" ht="11.25" outlineLevel="4" x14ac:dyDescent="0.2">
      <c r="A397" s="5"/>
      <c r="B397" s="114" t="s">
        <v>769</v>
      </c>
      <c r="C397" s="115" t="s">
        <v>47</v>
      </c>
      <c r="D397" s="116">
        <v>1</v>
      </c>
      <c r="E397" s="117" t="s">
        <v>770</v>
      </c>
      <c r="F397" s="117" t="s">
        <v>771</v>
      </c>
      <c r="G397" s="118" t="s">
        <v>772</v>
      </c>
      <c r="H397" s="119" t="s">
        <v>102</v>
      </c>
      <c r="I397" s="120">
        <v>6</v>
      </c>
      <c r="J397" s="120">
        <v>6</v>
      </c>
      <c r="K397" s="123"/>
      <c r="L397" s="121" t="str">
        <f>IF(K397&lt;&gt;"",J397*K397,"")</f>
        <v/>
      </c>
      <c r="M397" s="118"/>
      <c r="N397" s="122">
        <v>21</v>
      </c>
      <c r="O397" s="122" t="str">
        <f>IFERROR(L397*(N397/100),"0")</f>
        <v>0</v>
      </c>
      <c r="P397" s="122" t="str">
        <f>IFERROR((L397+O397),"0")</f>
        <v>0</v>
      </c>
      <c r="Q397" s="124"/>
      <c r="R397" s="122"/>
      <c r="S397" s="120"/>
      <c r="T397" s="120"/>
      <c r="U397" s="117"/>
      <c r="V397" s="10"/>
      <c r="W397" s="10"/>
      <c r="X397" s="10"/>
    </row>
    <row r="398" spans="1:24" outlineLevel="4" x14ac:dyDescent="0.15">
      <c r="B398" s="7"/>
      <c r="C398" s="7" t="s">
        <v>46</v>
      </c>
      <c r="D398" s="7"/>
      <c r="E398" s="7"/>
      <c r="F398" s="7"/>
      <c r="G398" s="7"/>
      <c r="H398" s="7"/>
      <c r="I398" s="7"/>
      <c r="J398" s="7"/>
      <c r="K398" s="10"/>
      <c r="L398" s="60"/>
      <c r="M398" s="7"/>
      <c r="N398" s="7"/>
      <c r="O398" s="7"/>
      <c r="P398" s="7"/>
      <c r="Q398" s="7"/>
      <c r="R398" s="7"/>
      <c r="S398" s="7"/>
      <c r="T398" s="7"/>
      <c r="U398" s="7"/>
    </row>
    <row r="399" spans="1:24" ht="11.25" outlineLevel="2" x14ac:dyDescent="0.2">
      <c r="A399" s="73" t="s">
        <v>85</v>
      </c>
      <c r="B399" s="106"/>
      <c r="C399" s="107">
        <v>3</v>
      </c>
      <c r="D399" s="107"/>
      <c r="E399" s="106" t="s">
        <v>96</v>
      </c>
      <c r="F399" s="106"/>
      <c r="G399" s="108" t="s">
        <v>86</v>
      </c>
      <c r="H399" s="106"/>
      <c r="I399" s="109"/>
      <c r="J399" s="109"/>
      <c r="K399" s="110"/>
      <c r="L399" s="75">
        <f>SUBTOTAL(9,L400:L780)</f>
        <v>0</v>
      </c>
      <c r="M399" s="111"/>
      <c r="N399" s="73"/>
      <c r="O399" s="112">
        <f>SUBTOTAL(9,O400:O780)</f>
        <v>0</v>
      </c>
      <c r="P399" s="112">
        <f>SUBTOTAL(9,P400:P780)</f>
        <v>0</v>
      </c>
      <c r="Q399" s="111"/>
      <c r="R399" s="73"/>
      <c r="S399" s="113"/>
      <c r="T399" s="113"/>
      <c r="U399" s="111"/>
      <c r="V399" s="7"/>
      <c r="W399" s="10"/>
      <c r="X399" s="10"/>
    </row>
    <row r="400" spans="1:24" ht="11.25" outlineLevel="3" x14ac:dyDescent="0.2">
      <c r="A400" s="73" t="s">
        <v>87</v>
      </c>
      <c r="B400" s="106"/>
      <c r="C400" s="107">
        <v>4</v>
      </c>
      <c r="D400" s="107"/>
      <c r="E400" s="106" t="s">
        <v>97</v>
      </c>
      <c r="F400" s="106"/>
      <c r="G400" s="108" t="s">
        <v>79</v>
      </c>
      <c r="H400" s="106"/>
      <c r="I400" s="109"/>
      <c r="J400" s="109"/>
      <c r="K400" s="110"/>
      <c r="L400" s="75">
        <f>SUBTOTAL(9,L401:L780)</f>
        <v>0</v>
      </c>
      <c r="M400" s="111"/>
      <c r="N400" s="73"/>
      <c r="O400" s="112">
        <f>SUBTOTAL(9,O401:O780)</f>
        <v>0</v>
      </c>
      <c r="P400" s="112">
        <f>SUBTOTAL(9,P401:P780)</f>
        <v>0</v>
      </c>
      <c r="Q400" s="111"/>
      <c r="R400" s="73"/>
      <c r="S400" s="113"/>
      <c r="T400" s="113"/>
      <c r="U400" s="111"/>
      <c r="V400" s="7"/>
      <c r="W400" s="10"/>
      <c r="X400" s="10"/>
    </row>
    <row r="401" spans="1:24" ht="11.25" outlineLevel="4" x14ac:dyDescent="0.2">
      <c r="A401" s="5"/>
      <c r="B401" s="114" t="s">
        <v>773</v>
      </c>
      <c r="C401" s="115" t="s">
        <v>47</v>
      </c>
      <c r="D401" s="116">
        <v>1</v>
      </c>
      <c r="E401" s="117" t="s">
        <v>99</v>
      </c>
      <c r="F401" s="117" t="s">
        <v>108</v>
      </c>
      <c r="G401" s="118" t="s">
        <v>109</v>
      </c>
      <c r="H401" s="119" t="s">
        <v>110</v>
      </c>
      <c r="I401" s="120">
        <v>156.012</v>
      </c>
      <c r="J401" s="120">
        <v>156.012</v>
      </c>
      <c r="K401" s="123"/>
      <c r="L401" s="121" t="str">
        <f>IF(K401&lt;&gt;"",J401*K401,"")</f>
        <v/>
      </c>
      <c r="M401" s="118"/>
      <c r="N401" s="122">
        <v>21</v>
      </c>
      <c r="O401" s="122" t="str">
        <f>IFERROR(L401*(N401/100),"0")</f>
        <v>0</v>
      </c>
      <c r="P401" s="122" t="str">
        <f>IFERROR((L401+O401),"0")</f>
        <v>0</v>
      </c>
      <c r="Q401" s="124"/>
      <c r="R401" s="122" t="s">
        <v>103</v>
      </c>
      <c r="S401" s="120"/>
      <c r="T401" s="120"/>
      <c r="U401" s="117"/>
      <c r="V401" s="10"/>
      <c r="W401" s="10"/>
      <c r="X401" s="10"/>
    </row>
    <row r="402" spans="1:24" ht="11.25" outlineLevel="4" x14ac:dyDescent="0.2">
      <c r="A402" s="5"/>
      <c r="B402" s="114" t="s">
        <v>774</v>
      </c>
      <c r="C402" s="115" t="s">
        <v>47</v>
      </c>
      <c r="D402" s="116">
        <v>1</v>
      </c>
      <c r="E402" s="117" t="s">
        <v>99</v>
      </c>
      <c r="F402" s="117" t="s">
        <v>775</v>
      </c>
      <c r="G402" s="118" t="s">
        <v>776</v>
      </c>
      <c r="H402" s="119" t="s">
        <v>222</v>
      </c>
      <c r="I402" s="120">
        <v>8.8000000000000007</v>
      </c>
      <c r="J402" s="120">
        <v>8.8000000000000007</v>
      </c>
      <c r="K402" s="123"/>
      <c r="L402" s="121" t="str">
        <f>IF(K402&lt;&gt;"",J402*K402,"")</f>
        <v/>
      </c>
      <c r="M402" s="118"/>
      <c r="N402" s="122">
        <v>21</v>
      </c>
      <c r="O402" s="122" t="str">
        <f>IFERROR(L402*(N402/100),"0")</f>
        <v>0</v>
      </c>
      <c r="P402" s="122" t="str">
        <f>IFERROR((L402+O402),"0")</f>
        <v>0</v>
      </c>
      <c r="Q402" s="124"/>
      <c r="R402" s="122" t="s">
        <v>103</v>
      </c>
      <c r="S402" s="120"/>
      <c r="T402" s="120"/>
      <c r="U402" s="117"/>
      <c r="V402" s="10"/>
      <c r="W402" s="10"/>
      <c r="X402" s="10"/>
    </row>
    <row r="403" spans="1:24" ht="11.25" outlineLevel="5" x14ac:dyDescent="0.2">
      <c r="A403" s="125"/>
      <c r="B403" s="126"/>
      <c r="C403" s="127" t="s">
        <v>46</v>
      </c>
      <c r="D403" s="128"/>
      <c r="E403" s="129"/>
      <c r="F403" s="129" t="s">
        <v>51</v>
      </c>
      <c r="G403" s="130" t="s">
        <v>777</v>
      </c>
      <c r="H403" s="131"/>
      <c r="I403" s="132"/>
      <c r="J403" s="133">
        <v>0</v>
      </c>
      <c r="K403" s="134"/>
      <c r="L403" s="135"/>
      <c r="M403" s="130"/>
      <c r="N403" s="136"/>
      <c r="O403" s="136"/>
      <c r="P403" s="136"/>
      <c r="Q403" s="137"/>
      <c r="R403" s="138"/>
      <c r="S403" s="133"/>
      <c r="T403" s="133"/>
      <c r="U403" s="129"/>
      <c r="V403" s="28"/>
      <c r="W403" s="10"/>
      <c r="X403" s="10"/>
    </row>
    <row r="404" spans="1:24" ht="11.25" outlineLevel="5" x14ac:dyDescent="0.2">
      <c r="A404" s="125"/>
      <c r="B404" s="126"/>
      <c r="C404" s="127" t="s">
        <v>46</v>
      </c>
      <c r="D404" s="128"/>
      <c r="E404" s="129"/>
      <c r="F404" s="129"/>
      <c r="G404" s="130" t="s">
        <v>778</v>
      </c>
      <c r="H404" s="131"/>
      <c r="I404" s="132"/>
      <c r="J404" s="133">
        <v>0</v>
      </c>
      <c r="K404" s="134"/>
      <c r="L404" s="135"/>
      <c r="M404" s="130"/>
      <c r="N404" s="136"/>
      <c r="O404" s="136"/>
      <c r="P404" s="136"/>
      <c r="Q404" s="137"/>
      <c r="R404" s="138"/>
      <c r="S404" s="133"/>
      <c r="T404" s="133"/>
      <c r="U404" s="129"/>
      <c r="V404" s="28"/>
      <c r="W404" s="10"/>
      <c r="X404" s="10"/>
    </row>
    <row r="405" spans="1:24" ht="11.25" outlineLevel="5" x14ac:dyDescent="0.2">
      <c r="A405" s="125"/>
      <c r="B405" s="126"/>
      <c r="C405" s="127" t="s">
        <v>46</v>
      </c>
      <c r="D405" s="128"/>
      <c r="E405" s="129"/>
      <c r="F405" s="129"/>
      <c r="G405" s="130" t="s">
        <v>779</v>
      </c>
      <c r="H405" s="131"/>
      <c r="I405" s="132"/>
      <c r="J405" s="133">
        <v>0</v>
      </c>
      <c r="K405" s="134"/>
      <c r="L405" s="135"/>
      <c r="M405" s="130"/>
      <c r="N405" s="136"/>
      <c r="O405" s="136"/>
      <c r="P405" s="136"/>
      <c r="Q405" s="137"/>
      <c r="R405" s="138"/>
      <c r="S405" s="133"/>
      <c r="T405" s="133"/>
      <c r="U405" s="129"/>
      <c r="V405" s="28"/>
      <c r="W405" s="10"/>
      <c r="X405" s="10"/>
    </row>
    <row r="406" spans="1:24" ht="11.25" outlineLevel="5" x14ac:dyDescent="0.2">
      <c r="A406" s="125"/>
      <c r="B406" s="126"/>
      <c r="C406" s="127" t="s">
        <v>46</v>
      </c>
      <c r="D406" s="128"/>
      <c r="E406" s="129"/>
      <c r="F406" s="129"/>
      <c r="G406" s="130" t="s">
        <v>780</v>
      </c>
      <c r="H406" s="131"/>
      <c r="I406" s="132"/>
      <c r="J406" s="133">
        <v>0</v>
      </c>
      <c r="K406" s="134"/>
      <c r="L406" s="135"/>
      <c r="M406" s="130"/>
      <c r="N406" s="136"/>
      <c r="O406" s="136"/>
      <c r="P406" s="136"/>
      <c r="Q406" s="137"/>
      <c r="R406" s="138"/>
      <c r="S406" s="133"/>
      <c r="T406" s="133"/>
      <c r="U406" s="129"/>
      <c r="V406" s="28"/>
      <c r="W406" s="10"/>
      <c r="X406" s="10"/>
    </row>
    <row r="407" spans="1:24" ht="11.25" outlineLevel="5" x14ac:dyDescent="0.2">
      <c r="A407" s="125"/>
      <c r="B407" s="126"/>
      <c r="C407" s="127" t="s">
        <v>46</v>
      </c>
      <c r="D407" s="128"/>
      <c r="E407" s="129"/>
      <c r="F407" s="129"/>
      <c r="G407" s="130" t="s">
        <v>781</v>
      </c>
      <c r="H407" s="131"/>
      <c r="I407" s="132"/>
      <c r="J407" s="133">
        <v>0</v>
      </c>
      <c r="K407" s="134"/>
      <c r="L407" s="135"/>
      <c r="M407" s="130"/>
      <c r="N407" s="136"/>
      <c r="O407" s="136"/>
      <c r="P407" s="136"/>
      <c r="Q407" s="137"/>
      <c r="R407" s="138"/>
      <c r="S407" s="133"/>
      <c r="T407" s="133"/>
      <c r="U407" s="129"/>
      <c r="V407" s="28"/>
      <c r="W407" s="10"/>
      <c r="X407" s="10"/>
    </row>
    <row r="408" spans="1:24" ht="11.25" outlineLevel="5" x14ac:dyDescent="0.2">
      <c r="A408" s="125"/>
      <c r="B408" s="126"/>
      <c r="C408" s="127" t="s">
        <v>46</v>
      </c>
      <c r="D408" s="128"/>
      <c r="E408" s="129"/>
      <c r="F408" s="129"/>
      <c r="G408" s="130" t="s">
        <v>782</v>
      </c>
      <c r="H408" s="131"/>
      <c r="I408" s="132"/>
      <c r="J408" s="133">
        <v>0</v>
      </c>
      <c r="K408" s="134"/>
      <c r="L408" s="135"/>
      <c r="M408" s="130"/>
      <c r="N408" s="136"/>
      <c r="O408" s="136"/>
      <c r="P408" s="136"/>
      <c r="Q408" s="137"/>
      <c r="R408" s="138"/>
      <c r="S408" s="133"/>
      <c r="T408" s="133"/>
      <c r="U408" s="129"/>
      <c r="V408" s="28"/>
      <c r="W408" s="10"/>
      <c r="X408" s="10"/>
    </row>
    <row r="409" spans="1:24" ht="11.25" outlineLevel="5" x14ac:dyDescent="0.2">
      <c r="A409" s="125"/>
      <c r="B409" s="126"/>
      <c r="C409" s="127" t="s">
        <v>46</v>
      </c>
      <c r="D409" s="128"/>
      <c r="E409" s="129"/>
      <c r="F409" s="129"/>
      <c r="G409" s="130" t="s">
        <v>783</v>
      </c>
      <c r="H409" s="131"/>
      <c r="I409" s="132"/>
      <c r="J409" s="133">
        <v>8.8000000000000007</v>
      </c>
      <c r="K409" s="134"/>
      <c r="L409" s="135"/>
      <c r="M409" s="130"/>
      <c r="N409" s="136"/>
      <c r="O409" s="136"/>
      <c r="P409" s="136"/>
      <c r="Q409" s="137"/>
      <c r="R409" s="138"/>
      <c r="S409" s="133"/>
      <c r="T409" s="133"/>
      <c r="U409" s="129"/>
      <c r="V409" s="28"/>
      <c r="W409" s="10"/>
      <c r="X409" s="10"/>
    </row>
    <row r="410" spans="1:24" ht="7.5" customHeight="1" outlineLevel="5" x14ac:dyDescent="0.15">
      <c r="B410" s="78"/>
      <c r="C410" s="80" t="s">
        <v>46</v>
      </c>
      <c r="D410" s="81"/>
      <c r="E410" s="82"/>
      <c r="F410" s="55"/>
      <c r="G410" s="84"/>
      <c r="H410" s="85"/>
      <c r="I410" s="88"/>
      <c r="J410" s="89"/>
      <c r="K410" s="91"/>
      <c r="L410" s="58"/>
      <c r="M410" s="29"/>
      <c r="N410" s="11"/>
      <c r="O410" s="11"/>
      <c r="P410" s="11"/>
      <c r="Q410" s="92"/>
      <c r="R410" s="27"/>
      <c r="S410" s="89"/>
      <c r="T410" s="89"/>
      <c r="U410" s="82"/>
      <c r="V410" s="10"/>
      <c r="W410" s="10"/>
      <c r="X410" s="10"/>
    </row>
    <row r="411" spans="1:24" ht="22.5" outlineLevel="4" x14ac:dyDescent="0.2">
      <c r="A411" s="5"/>
      <c r="B411" s="114" t="s">
        <v>784</v>
      </c>
      <c r="C411" s="115" t="s">
        <v>47</v>
      </c>
      <c r="D411" s="116">
        <v>1</v>
      </c>
      <c r="E411" s="117" t="s">
        <v>99</v>
      </c>
      <c r="F411" s="117" t="s">
        <v>282</v>
      </c>
      <c r="G411" s="118" t="s">
        <v>283</v>
      </c>
      <c r="H411" s="119" t="s">
        <v>284</v>
      </c>
      <c r="I411" s="120">
        <v>225</v>
      </c>
      <c r="J411" s="120">
        <v>225</v>
      </c>
      <c r="K411" s="123"/>
      <c r="L411" s="121" t="str">
        <f>IF(K411&lt;&gt;"",J411*K411,"")</f>
        <v/>
      </c>
      <c r="M411" s="118"/>
      <c r="N411" s="122">
        <v>21</v>
      </c>
      <c r="O411" s="122" t="str">
        <f>IFERROR(L411*(N411/100),"0")</f>
        <v>0</v>
      </c>
      <c r="P411" s="122" t="str">
        <f>IFERROR((L411+O411),"0")</f>
        <v>0</v>
      </c>
      <c r="Q411" s="124"/>
      <c r="R411" s="122"/>
      <c r="S411" s="120">
        <v>8.3500000000000005E-2</v>
      </c>
      <c r="T411" s="120"/>
      <c r="U411" s="117"/>
      <c r="V411" s="10"/>
      <c r="W411" s="10"/>
      <c r="X411" s="10"/>
    </row>
    <row r="412" spans="1:24" ht="11.25" outlineLevel="5" x14ac:dyDescent="0.2">
      <c r="A412" s="125"/>
      <c r="B412" s="126"/>
      <c r="C412" s="127" t="s">
        <v>46</v>
      </c>
      <c r="D412" s="128"/>
      <c r="E412" s="129"/>
      <c r="F412" s="129" t="s">
        <v>51</v>
      </c>
      <c r="G412" s="130" t="s">
        <v>785</v>
      </c>
      <c r="H412" s="131"/>
      <c r="I412" s="132"/>
      <c r="J412" s="133">
        <v>0</v>
      </c>
      <c r="K412" s="134"/>
      <c r="L412" s="135"/>
      <c r="M412" s="130"/>
      <c r="N412" s="136"/>
      <c r="O412" s="136"/>
      <c r="P412" s="136"/>
      <c r="Q412" s="137"/>
      <c r="R412" s="138"/>
      <c r="S412" s="133"/>
      <c r="T412" s="133"/>
      <c r="U412" s="129"/>
      <c r="V412" s="28"/>
      <c r="W412" s="10"/>
      <c r="X412" s="10"/>
    </row>
    <row r="413" spans="1:24" ht="7.5" customHeight="1" outlineLevel="5" x14ac:dyDescent="0.15">
      <c r="B413" s="78"/>
      <c r="C413" s="80" t="s">
        <v>46</v>
      </c>
      <c r="D413" s="81"/>
      <c r="E413" s="82"/>
      <c r="F413" s="55"/>
      <c r="G413" s="84"/>
      <c r="H413" s="85"/>
      <c r="I413" s="88"/>
      <c r="J413" s="89"/>
      <c r="K413" s="91"/>
      <c r="L413" s="58"/>
      <c r="M413" s="29"/>
      <c r="N413" s="11"/>
      <c r="O413" s="11"/>
      <c r="P413" s="11"/>
      <c r="Q413" s="92"/>
      <c r="R413" s="27"/>
      <c r="S413" s="89"/>
      <c r="T413" s="89"/>
      <c r="U413" s="82"/>
      <c r="V413" s="10"/>
      <c r="W413" s="10"/>
      <c r="X413" s="10"/>
    </row>
    <row r="414" spans="1:24" ht="11.25" outlineLevel="4" x14ac:dyDescent="0.2">
      <c r="A414" s="5"/>
      <c r="B414" s="114" t="s">
        <v>786</v>
      </c>
      <c r="C414" s="115" t="s">
        <v>47</v>
      </c>
      <c r="D414" s="116">
        <v>1</v>
      </c>
      <c r="E414" s="117" t="s">
        <v>99</v>
      </c>
      <c r="F414" s="117" t="s">
        <v>787</v>
      </c>
      <c r="G414" s="118" t="s">
        <v>788</v>
      </c>
      <c r="H414" s="119" t="s">
        <v>284</v>
      </c>
      <c r="I414" s="120">
        <v>7986</v>
      </c>
      <c r="J414" s="120">
        <v>7986</v>
      </c>
      <c r="K414" s="123"/>
      <c r="L414" s="121" t="str">
        <f>IF(K414&lt;&gt;"",J414*K414,"")</f>
        <v/>
      </c>
      <c r="M414" s="118"/>
      <c r="N414" s="122">
        <v>21</v>
      </c>
      <c r="O414" s="122" t="str">
        <f>IFERROR(L414*(N414/100),"0")</f>
        <v>0</v>
      </c>
      <c r="P414" s="122" t="str">
        <f>IFERROR((L414+O414),"0")</f>
        <v>0</v>
      </c>
      <c r="Q414" s="124"/>
      <c r="R414" s="122" t="s">
        <v>103</v>
      </c>
      <c r="S414" s="120"/>
      <c r="T414" s="120"/>
      <c r="U414" s="117"/>
      <c r="V414" s="10"/>
      <c r="W414" s="10"/>
      <c r="X414" s="10"/>
    </row>
    <row r="415" spans="1:24" ht="11.25" outlineLevel="4" x14ac:dyDescent="0.2">
      <c r="A415" s="5"/>
      <c r="B415" s="114" t="s">
        <v>789</v>
      </c>
      <c r="C415" s="115" t="s">
        <v>47</v>
      </c>
      <c r="D415" s="116">
        <v>1</v>
      </c>
      <c r="E415" s="117" t="s">
        <v>99</v>
      </c>
      <c r="F415" s="117" t="s">
        <v>790</v>
      </c>
      <c r="G415" s="118" t="s">
        <v>791</v>
      </c>
      <c r="H415" s="119" t="s">
        <v>110</v>
      </c>
      <c r="I415" s="120">
        <v>16.234000000000002</v>
      </c>
      <c r="J415" s="120">
        <v>16.234000000000002</v>
      </c>
      <c r="K415" s="123"/>
      <c r="L415" s="121" t="str">
        <f>IF(K415&lt;&gt;"",J415*K415,"")</f>
        <v/>
      </c>
      <c r="M415" s="118"/>
      <c r="N415" s="122">
        <v>21</v>
      </c>
      <c r="O415" s="122" t="str">
        <f>IFERROR(L415*(N415/100),"0")</f>
        <v>0</v>
      </c>
      <c r="P415" s="122" t="str">
        <f>IFERROR((L415+O415),"0")</f>
        <v>0</v>
      </c>
      <c r="Q415" s="124"/>
      <c r="R415" s="122" t="s">
        <v>103</v>
      </c>
      <c r="S415" s="120"/>
      <c r="T415" s="120"/>
      <c r="U415" s="117"/>
      <c r="V415" s="10"/>
      <c r="W415" s="10"/>
      <c r="X415" s="10"/>
    </row>
    <row r="416" spans="1:24" ht="11.25" outlineLevel="5" x14ac:dyDescent="0.2">
      <c r="A416" s="125"/>
      <c r="B416" s="126"/>
      <c r="C416" s="127" t="s">
        <v>46</v>
      </c>
      <c r="D416" s="128"/>
      <c r="E416" s="129"/>
      <c r="F416" s="129" t="s">
        <v>51</v>
      </c>
      <c r="G416" s="130" t="s">
        <v>792</v>
      </c>
      <c r="H416" s="131"/>
      <c r="I416" s="132"/>
      <c r="J416" s="133">
        <v>0</v>
      </c>
      <c r="K416" s="134"/>
      <c r="L416" s="135"/>
      <c r="M416" s="130"/>
      <c r="N416" s="136"/>
      <c r="O416" s="136"/>
      <c r="P416" s="136"/>
      <c r="Q416" s="137"/>
      <c r="R416" s="138"/>
      <c r="S416" s="133"/>
      <c r="T416" s="133"/>
      <c r="U416" s="129"/>
      <c r="V416" s="28"/>
      <c r="W416" s="10"/>
      <c r="X416" s="10"/>
    </row>
    <row r="417" spans="1:24" ht="11.25" outlineLevel="5" x14ac:dyDescent="0.2">
      <c r="A417" s="125"/>
      <c r="B417" s="126"/>
      <c r="C417" s="127" t="s">
        <v>46</v>
      </c>
      <c r="D417" s="128"/>
      <c r="E417" s="129"/>
      <c r="F417" s="129"/>
      <c r="G417" s="130" t="s">
        <v>793</v>
      </c>
      <c r="H417" s="131"/>
      <c r="I417" s="132"/>
      <c r="J417" s="133">
        <v>200</v>
      </c>
      <c r="K417" s="134"/>
      <c r="L417" s="135"/>
      <c r="M417" s="130"/>
      <c r="N417" s="136"/>
      <c r="O417" s="136"/>
      <c r="P417" s="136"/>
      <c r="Q417" s="137"/>
      <c r="R417" s="138"/>
      <c r="S417" s="133"/>
      <c r="T417" s="133"/>
      <c r="U417" s="129"/>
      <c r="V417" s="28"/>
      <c r="W417" s="10"/>
      <c r="X417" s="10"/>
    </row>
    <row r="418" spans="1:24" ht="7.5" customHeight="1" outlineLevel="5" x14ac:dyDescent="0.15">
      <c r="B418" s="78"/>
      <c r="C418" s="80" t="s">
        <v>46</v>
      </c>
      <c r="D418" s="81"/>
      <c r="E418" s="82"/>
      <c r="F418" s="55"/>
      <c r="G418" s="84"/>
      <c r="H418" s="85"/>
      <c r="I418" s="88"/>
      <c r="J418" s="89"/>
      <c r="K418" s="91"/>
      <c r="L418" s="58"/>
      <c r="M418" s="29"/>
      <c r="N418" s="11"/>
      <c r="O418" s="11"/>
      <c r="P418" s="11"/>
      <c r="Q418" s="92"/>
      <c r="R418" s="27"/>
      <c r="S418" s="89"/>
      <c r="T418" s="89"/>
      <c r="U418" s="82"/>
      <c r="V418" s="10"/>
      <c r="W418" s="10"/>
      <c r="X418" s="10"/>
    </row>
    <row r="419" spans="1:24" ht="11.25" outlineLevel="4" x14ac:dyDescent="0.2">
      <c r="A419" s="5"/>
      <c r="B419" s="114" t="s">
        <v>794</v>
      </c>
      <c r="C419" s="115" t="s">
        <v>47</v>
      </c>
      <c r="D419" s="116">
        <v>1</v>
      </c>
      <c r="E419" s="117" t="s">
        <v>99</v>
      </c>
      <c r="F419" s="117" t="s">
        <v>130</v>
      </c>
      <c r="G419" s="118" t="s">
        <v>131</v>
      </c>
      <c r="H419" s="119" t="s">
        <v>102</v>
      </c>
      <c r="I419" s="120">
        <v>27</v>
      </c>
      <c r="J419" s="120">
        <v>27</v>
      </c>
      <c r="K419" s="123"/>
      <c r="L419" s="121" t="str">
        <f>IF(K419&lt;&gt;"",J419*K419,"")</f>
        <v/>
      </c>
      <c r="M419" s="118"/>
      <c r="N419" s="122">
        <v>21</v>
      </c>
      <c r="O419" s="122" t="str">
        <f>IFERROR(L419*(N419/100),"0")</f>
        <v>0</v>
      </c>
      <c r="P419" s="122" t="str">
        <f>IFERROR((L419+O419),"0")</f>
        <v>0</v>
      </c>
      <c r="Q419" s="124"/>
      <c r="R419" s="122" t="s">
        <v>103</v>
      </c>
      <c r="S419" s="120"/>
      <c r="T419" s="120"/>
      <c r="U419" s="117"/>
      <c r="V419" s="10"/>
      <c r="W419" s="10"/>
      <c r="X419" s="10"/>
    </row>
    <row r="420" spans="1:24" ht="11.25" outlineLevel="5" x14ac:dyDescent="0.2">
      <c r="A420" s="125"/>
      <c r="B420" s="126"/>
      <c r="C420" s="127" t="s">
        <v>46</v>
      </c>
      <c r="D420" s="128"/>
      <c r="E420" s="129"/>
      <c r="F420" s="129" t="s">
        <v>51</v>
      </c>
      <c r="G420" s="130" t="s">
        <v>795</v>
      </c>
      <c r="H420" s="131"/>
      <c r="I420" s="132"/>
      <c r="J420" s="133">
        <v>0</v>
      </c>
      <c r="K420" s="134"/>
      <c r="L420" s="135"/>
      <c r="M420" s="130"/>
      <c r="N420" s="136"/>
      <c r="O420" s="136"/>
      <c r="P420" s="136"/>
      <c r="Q420" s="137"/>
      <c r="R420" s="138"/>
      <c r="S420" s="133"/>
      <c r="T420" s="133"/>
      <c r="U420" s="129"/>
      <c r="V420" s="28"/>
      <c r="W420" s="10"/>
      <c r="X420" s="10"/>
    </row>
    <row r="421" spans="1:24" ht="11.25" outlineLevel="5" x14ac:dyDescent="0.2">
      <c r="A421" s="125"/>
      <c r="B421" s="126"/>
      <c r="C421" s="127" t="s">
        <v>46</v>
      </c>
      <c r="D421" s="128"/>
      <c r="E421" s="129"/>
      <c r="F421" s="129"/>
      <c r="G421" s="130" t="s">
        <v>796</v>
      </c>
      <c r="H421" s="131"/>
      <c r="I421" s="132"/>
      <c r="J421" s="133">
        <v>27</v>
      </c>
      <c r="K421" s="134"/>
      <c r="L421" s="135"/>
      <c r="M421" s="130"/>
      <c r="N421" s="136"/>
      <c r="O421" s="136"/>
      <c r="P421" s="136"/>
      <c r="Q421" s="137"/>
      <c r="R421" s="138"/>
      <c r="S421" s="133"/>
      <c r="T421" s="133"/>
      <c r="U421" s="129"/>
      <c r="V421" s="28"/>
      <c r="W421" s="10"/>
      <c r="X421" s="10"/>
    </row>
    <row r="422" spans="1:24" ht="7.5" customHeight="1" outlineLevel="5" x14ac:dyDescent="0.15">
      <c r="B422" s="78"/>
      <c r="C422" s="80" t="s">
        <v>46</v>
      </c>
      <c r="D422" s="81"/>
      <c r="E422" s="82"/>
      <c r="F422" s="55"/>
      <c r="G422" s="84"/>
      <c r="H422" s="85"/>
      <c r="I422" s="88"/>
      <c r="J422" s="89"/>
      <c r="K422" s="91"/>
      <c r="L422" s="58"/>
      <c r="M422" s="29"/>
      <c r="N422" s="11"/>
      <c r="O422" s="11"/>
      <c r="P422" s="11"/>
      <c r="Q422" s="92"/>
      <c r="R422" s="27"/>
      <c r="S422" s="89"/>
      <c r="T422" s="89"/>
      <c r="U422" s="82"/>
      <c r="V422" s="10"/>
      <c r="W422" s="10"/>
      <c r="X422" s="10"/>
    </row>
    <row r="423" spans="1:24" ht="22.5" outlineLevel="4" x14ac:dyDescent="0.2">
      <c r="A423" s="5"/>
      <c r="B423" s="114" t="s">
        <v>797</v>
      </c>
      <c r="C423" s="115" t="s">
        <v>47</v>
      </c>
      <c r="D423" s="116">
        <v>2</v>
      </c>
      <c r="E423" s="117" t="s">
        <v>99</v>
      </c>
      <c r="F423" s="117" t="s">
        <v>135</v>
      </c>
      <c r="G423" s="118" t="s">
        <v>136</v>
      </c>
      <c r="H423" s="119" t="s">
        <v>102</v>
      </c>
      <c r="I423" s="120">
        <v>27</v>
      </c>
      <c r="J423" s="120">
        <v>27</v>
      </c>
      <c r="K423" s="123"/>
      <c r="L423" s="121" t="str">
        <f>IF(K423&lt;&gt;"",J423*K423,"")</f>
        <v/>
      </c>
      <c r="M423" s="118"/>
      <c r="N423" s="122">
        <v>21</v>
      </c>
      <c r="O423" s="122" t="str">
        <f>IFERROR(L423*(N423/100),"0")</f>
        <v>0</v>
      </c>
      <c r="P423" s="122" t="str">
        <f>IFERROR((L423+O423),"0")</f>
        <v>0</v>
      </c>
      <c r="Q423" s="124"/>
      <c r="R423" s="122" t="s">
        <v>103</v>
      </c>
      <c r="S423" s="120"/>
      <c r="T423" s="120"/>
      <c r="U423" s="117"/>
      <c r="V423" s="10"/>
      <c r="W423" s="10"/>
      <c r="X423" s="10"/>
    </row>
    <row r="424" spans="1:24" ht="11.25" outlineLevel="5" x14ac:dyDescent="0.2">
      <c r="A424" s="125"/>
      <c r="B424" s="126"/>
      <c r="C424" s="127" t="s">
        <v>46</v>
      </c>
      <c r="D424" s="128"/>
      <c r="E424" s="129"/>
      <c r="F424" s="129" t="s">
        <v>51</v>
      </c>
      <c r="G424" s="130" t="s">
        <v>798</v>
      </c>
      <c r="H424" s="131"/>
      <c r="I424" s="132"/>
      <c r="J424" s="133">
        <v>0</v>
      </c>
      <c r="K424" s="134"/>
      <c r="L424" s="135"/>
      <c r="M424" s="130"/>
      <c r="N424" s="136"/>
      <c r="O424" s="136"/>
      <c r="P424" s="136"/>
      <c r="Q424" s="137"/>
      <c r="R424" s="138"/>
      <c r="S424" s="133"/>
      <c r="T424" s="133"/>
      <c r="U424" s="129"/>
      <c r="V424" s="28"/>
      <c r="W424" s="10"/>
      <c r="X424" s="10"/>
    </row>
    <row r="425" spans="1:24" ht="11.25" outlineLevel="5" x14ac:dyDescent="0.2">
      <c r="A425" s="125"/>
      <c r="B425" s="126"/>
      <c r="C425" s="127" t="s">
        <v>46</v>
      </c>
      <c r="D425" s="128"/>
      <c r="E425" s="129"/>
      <c r="F425" s="129"/>
      <c r="G425" s="130" t="s">
        <v>796</v>
      </c>
      <c r="H425" s="131"/>
      <c r="I425" s="132"/>
      <c r="J425" s="133">
        <v>27</v>
      </c>
      <c r="K425" s="134"/>
      <c r="L425" s="135"/>
      <c r="M425" s="130"/>
      <c r="N425" s="136"/>
      <c r="O425" s="136"/>
      <c r="P425" s="136"/>
      <c r="Q425" s="137"/>
      <c r="R425" s="138"/>
      <c r="S425" s="133"/>
      <c r="T425" s="133"/>
      <c r="U425" s="129"/>
      <c r="V425" s="28"/>
      <c r="W425" s="10"/>
      <c r="X425" s="10"/>
    </row>
    <row r="426" spans="1:24" ht="7.5" customHeight="1" outlineLevel="5" x14ac:dyDescent="0.15">
      <c r="B426" s="78"/>
      <c r="C426" s="80" t="s">
        <v>46</v>
      </c>
      <c r="D426" s="81"/>
      <c r="E426" s="82"/>
      <c r="F426" s="55"/>
      <c r="G426" s="84"/>
      <c r="H426" s="85"/>
      <c r="I426" s="88"/>
      <c r="J426" s="89"/>
      <c r="K426" s="91"/>
      <c r="L426" s="58"/>
      <c r="M426" s="29"/>
      <c r="N426" s="11"/>
      <c r="O426" s="11"/>
      <c r="P426" s="11"/>
      <c r="Q426" s="92"/>
      <c r="R426" s="27"/>
      <c r="S426" s="89"/>
      <c r="T426" s="89"/>
      <c r="U426" s="82"/>
      <c r="V426" s="10"/>
      <c r="W426" s="10"/>
      <c r="X426" s="10"/>
    </row>
    <row r="427" spans="1:24" ht="11.25" outlineLevel="4" x14ac:dyDescent="0.2">
      <c r="A427" s="5"/>
      <c r="B427" s="114" t="s">
        <v>799</v>
      </c>
      <c r="C427" s="115" t="s">
        <v>47</v>
      </c>
      <c r="D427" s="116">
        <v>2</v>
      </c>
      <c r="E427" s="117" t="s">
        <v>99</v>
      </c>
      <c r="F427" s="117" t="s">
        <v>130</v>
      </c>
      <c r="G427" s="118" t="s">
        <v>131</v>
      </c>
      <c r="H427" s="119" t="s">
        <v>102</v>
      </c>
      <c r="I427" s="120">
        <v>27</v>
      </c>
      <c r="J427" s="120">
        <v>27</v>
      </c>
      <c r="K427" s="123"/>
      <c r="L427" s="121" t="str">
        <f>IF(K427&lt;&gt;"",J427*K427,"")</f>
        <v/>
      </c>
      <c r="M427" s="118"/>
      <c r="N427" s="122">
        <v>21</v>
      </c>
      <c r="O427" s="122" t="str">
        <f>IFERROR(L427*(N427/100),"0")</f>
        <v>0</v>
      </c>
      <c r="P427" s="122" t="str">
        <f>IFERROR((L427+O427),"0")</f>
        <v>0</v>
      </c>
      <c r="Q427" s="124"/>
      <c r="R427" s="122" t="s">
        <v>103</v>
      </c>
      <c r="S427" s="120"/>
      <c r="T427" s="120"/>
      <c r="U427" s="117"/>
      <c r="V427" s="10"/>
      <c r="W427" s="10"/>
      <c r="X427" s="10"/>
    </row>
    <row r="428" spans="1:24" ht="11.25" outlineLevel="5" x14ac:dyDescent="0.2">
      <c r="A428" s="125"/>
      <c r="B428" s="126"/>
      <c r="C428" s="127" t="s">
        <v>46</v>
      </c>
      <c r="D428" s="128"/>
      <c r="E428" s="129"/>
      <c r="F428" s="129" t="s">
        <v>51</v>
      </c>
      <c r="G428" s="130" t="s">
        <v>800</v>
      </c>
      <c r="H428" s="131"/>
      <c r="I428" s="132"/>
      <c r="J428" s="133">
        <v>0</v>
      </c>
      <c r="K428" s="134"/>
      <c r="L428" s="135"/>
      <c r="M428" s="130"/>
      <c r="N428" s="136"/>
      <c r="O428" s="136"/>
      <c r="P428" s="136"/>
      <c r="Q428" s="137"/>
      <c r="R428" s="138"/>
      <c r="S428" s="133"/>
      <c r="T428" s="133"/>
      <c r="U428" s="129"/>
      <c r="V428" s="28"/>
      <c r="W428" s="10"/>
      <c r="X428" s="10"/>
    </row>
    <row r="429" spans="1:24" ht="11.25" outlineLevel="5" x14ac:dyDescent="0.2">
      <c r="A429" s="125"/>
      <c r="B429" s="126"/>
      <c r="C429" s="127" t="s">
        <v>46</v>
      </c>
      <c r="D429" s="128"/>
      <c r="E429" s="129"/>
      <c r="F429" s="129"/>
      <c r="G429" s="130" t="s">
        <v>796</v>
      </c>
      <c r="H429" s="131"/>
      <c r="I429" s="132"/>
      <c r="J429" s="133">
        <v>27</v>
      </c>
      <c r="K429" s="134"/>
      <c r="L429" s="135"/>
      <c r="M429" s="130"/>
      <c r="N429" s="136"/>
      <c r="O429" s="136"/>
      <c r="P429" s="136"/>
      <c r="Q429" s="137"/>
      <c r="R429" s="138"/>
      <c r="S429" s="133"/>
      <c r="T429" s="133"/>
      <c r="U429" s="129"/>
      <c r="V429" s="28"/>
      <c r="W429" s="10"/>
      <c r="X429" s="10"/>
    </row>
    <row r="430" spans="1:24" ht="7.5" customHeight="1" outlineLevel="5" x14ac:dyDescent="0.15">
      <c r="B430" s="78"/>
      <c r="C430" s="80" t="s">
        <v>46</v>
      </c>
      <c r="D430" s="81"/>
      <c r="E430" s="82"/>
      <c r="F430" s="55"/>
      <c r="G430" s="84"/>
      <c r="H430" s="85"/>
      <c r="I430" s="88"/>
      <c r="J430" s="89"/>
      <c r="K430" s="91"/>
      <c r="L430" s="58"/>
      <c r="M430" s="29"/>
      <c r="N430" s="11"/>
      <c r="O430" s="11"/>
      <c r="P430" s="11"/>
      <c r="Q430" s="92"/>
      <c r="R430" s="27"/>
      <c r="S430" s="89"/>
      <c r="T430" s="89"/>
      <c r="U430" s="82"/>
      <c r="V430" s="10"/>
      <c r="W430" s="10"/>
      <c r="X430" s="10"/>
    </row>
    <row r="431" spans="1:24" ht="11.25" outlineLevel="4" x14ac:dyDescent="0.2">
      <c r="A431" s="5"/>
      <c r="B431" s="114" t="s">
        <v>801</v>
      </c>
      <c r="C431" s="115" t="s">
        <v>47</v>
      </c>
      <c r="D431" s="116">
        <v>2</v>
      </c>
      <c r="E431" s="117" t="s">
        <v>99</v>
      </c>
      <c r="F431" s="117" t="s">
        <v>802</v>
      </c>
      <c r="G431" s="118" t="s">
        <v>313</v>
      </c>
      <c r="H431" s="119" t="s">
        <v>284</v>
      </c>
      <c r="I431" s="120">
        <v>225</v>
      </c>
      <c r="J431" s="120">
        <v>225</v>
      </c>
      <c r="K431" s="123"/>
      <c r="L431" s="121" t="str">
        <f>IF(K431&lt;&gt;"",J431*K431,"")</f>
        <v/>
      </c>
      <c r="M431" s="118"/>
      <c r="N431" s="122">
        <v>21</v>
      </c>
      <c r="O431" s="122" t="str">
        <f>IFERROR(L431*(N431/100),"0")</f>
        <v>0</v>
      </c>
      <c r="P431" s="122" t="str">
        <f>IFERROR((L431+O431),"0")</f>
        <v>0</v>
      </c>
      <c r="Q431" s="124"/>
      <c r="R431" s="122" t="s">
        <v>103</v>
      </c>
      <c r="S431" s="120"/>
      <c r="T431" s="120"/>
      <c r="U431" s="117"/>
      <c r="V431" s="10"/>
      <c r="W431" s="10"/>
      <c r="X431" s="10"/>
    </row>
    <row r="432" spans="1:24" ht="11.25" outlineLevel="4" x14ac:dyDescent="0.2">
      <c r="A432" s="5"/>
      <c r="B432" s="114" t="s">
        <v>803</v>
      </c>
      <c r="C432" s="115" t="s">
        <v>47</v>
      </c>
      <c r="D432" s="116">
        <v>2</v>
      </c>
      <c r="E432" s="117" t="s">
        <v>99</v>
      </c>
      <c r="F432" s="117" t="s">
        <v>804</v>
      </c>
      <c r="G432" s="118" t="s">
        <v>805</v>
      </c>
      <c r="H432" s="119" t="s">
        <v>284</v>
      </c>
      <c r="I432" s="120">
        <v>7913</v>
      </c>
      <c r="J432" s="120">
        <v>7913</v>
      </c>
      <c r="K432" s="123"/>
      <c r="L432" s="121" t="str">
        <f>IF(K432&lt;&gt;"",J432*K432,"")</f>
        <v/>
      </c>
      <c r="M432" s="118"/>
      <c r="N432" s="122">
        <v>21</v>
      </c>
      <c r="O432" s="122" t="str">
        <f>IFERROR(L432*(N432/100),"0")</f>
        <v>0</v>
      </c>
      <c r="P432" s="122" t="str">
        <f>IFERROR((L432+O432),"0")</f>
        <v>0</v>
      </c>
      <c r="Q432" s="124"/>
      <c r="R432" s="122" t="s">
        <v>103</v>
      </c>
      <c r="S432" s="120"/>
      <c r="T432" s="120"/>
      <c r="U432" s="117"/>
      <c r="V432" s="10"/>
      <c r="W432" s="10"/>
      <c r="X432" s="10"/>
    </row>
    <row r="433" spans="1:24" ht="11.25" outlineLevel="5" x14ac:dyDescent="0.2">
      <c r="A433" s="125"/>
      <c r="B433" s="126"/>
      <c r="C433" s="127" t="s">
        <v>46</v>
      </c>
      <c r="D433" s="128"/>
      <c r="E433" s="129"/>
      <c r="F433" s="129" t="s">
        <v>51</v>
      </c>
      <c r="G433" s="130" t="s">
        <v>806</v>
      </c>
      <c r="H433" s="131"/>
      <c r="I433" s="132"/>
      <c r="J433" s="133">
        <v>0</v>
      </c>
      <c r="K433" s="134"/>
      <c r="L433" s="135"/>
      <c r="M433" s="130"/>
      <c r="N433" s="136"/>
      <c r="O433" s="136"/>
      <c r="P433" s="136"/>
      <c r="Q433" s="137"/>
      <c r="R433" s="138"/>
      <c r="S433" s="133"/>
      <c r="T433" s="133"/>
      <c r="U433" s="129"/>
      <c r="V433" s="28"/>
      <c r="W433" s="10"/>
      <c r="X433" s="10"/>
    </row>
    <row r="434" spans="1:24" ht="11.25" outlineLevel="5" x14ac:dyDescent="0.2">
      <c r="A434" s="125"/>
      <c r="B434" s="126"/>
      <c r="C434" s="127" t="s">
        <v>46</v>
      </c>
      <c r="D434" s="128"/>
      <c r="E434" s="129"/>
      <c r="F434" s="129"/>
      <c r="G434" s="130" t="s">
        <v>807</v>
      </c>
      <c r="H434" s="131"/>
      <c r="I434" s="132"/>
      <c r="J434" s="133">
        <v>7913</v>
      </c>
      <c r="K434" s="134"/>
      <c r="L434" s="135"/>
      <c r="M434" s="130"/>
      <c r="N434" s="136"/>
      <c r="O434" s="136"/>
      <c r="P434" s="136"/>
      <c r="Q434" s="137"/>
      <c r="R434" s="138"/>
      <c r="S434" s="133"/>
      <c r="T434" s="133"/>
      <c r="U434" s="129"/>
      <c r="V434" s="28"/>
      <c r="W434" s="10"/>
      <c r="X434" s="10"/>
    </row>
    <row r="435" spans="1:24" ht="7.5" customHeight="1" outlineLevel="5" x14ac:dyDescent="0.15">
      <c r="B435" s="78"/>
      <c r="C435" s="80" t="s">
        <v>46</v>
      </c>
      <c r="D435" s="81"/>
      <c r="E435" s="82"/>
      <c r="F435" s="55"/>
      <c r="G435" s="84"/>
      <c r="H435" s="85"/>
      <c r="I435" s="88"/>
      <c r="J435" s="89"/>
      <c r="K435" s="91"/>
      <c r="L435" s="58"/>
      <c r="M435" s="29"/>
      <c r="N435" s="11"/>
      <c r="O435" s="11"/>
      <c r="P435" s="11"/>
      <c r="Q435" s="92"/>
      <c r="R435" s="27"/>
      <c r="S435" s="89"/>
      <c r="T435" s="89"/>
      <c r="U435" s="82"/>
      <c r="V435" s="10"/>
      <c r="W435" s="10"/>
      <c r="X435" s="10"/>
    </row>
    <row r="436" spans="1:24" ht="11.25" outlineLevel="4" x14ac:dyDescent="0.2">
      <c r="A436" s="5"/>
      <c r="B436" s="114" t="s">
        <v>808</v>
      </c>
      <c r="C436" s="115" t="s">
        <v>47</v>
      </c>
      <c r="D436" s="116">
        <v>2</v>
      </c>
      <c r="E436" s="117" t="s">
        <v>99</v>
      </c>
      <c r="F436" s="117" t="s">
        <v>809</v>
      </c>
      <c r="G436" s="118" t="s">
        <v>810</v>
      </c>
      <c r="H436" s="119" t="s">
        <v>110</v>
      </c>
      <c r="I436" s="120">
        <v>16.234000000000002</v>
      </c>
      <c r="J436" s="120">
        <v>16.234000000000002</v>
      </c>
      <c r="K436" s="123"/>
      <c r="L436" s="121" t="str">
        <f>IF(K436&lt;&gt;"",J436*K436,"")</f>
        <v/>
      </c>
      <c r="M436" s="118"/>
      <c r="N436" s="122">
        <v>21</v>
      </c>
      <c r="O436" s="122" t="str">
        <f>IFERROR(L436*(N436/100),"0")</f>
        <v>0</v>
      </c>
      <c r="P436" s="122" t="str">
        <f>IFERROR((L436+O436),"0")</f>
        <v>0</v>
      </c>
      <c r="Q436" s="124"/>
      <c r="R436" s="122" t="s">
        <v>103</v>
      </c>
      <c r="S436" s="120"/>
      <c r="T436" s="120"/>
      <c r="U436" s="117"/>
      <c r="V436" s="10"/>
      <c r="W436" s="10"/>
      <c r="X436" s="10"/>
    </row>
    <row r="437" spans="1:24" ht="11.25" outlineLevel="5" x14ac:dyDescent="0.2">
      <c r="A437" s="125"/>
      <c r="B437" s="126"/>
      <c r="C437" s="127" t="s">
        <v>46</v>
      </c>
      <c r="D437" s="128"/>
      <c r="E437" s="129"/>
      <c r="F437" s="129" t="s">
        <v>51</v>
      </c>
      <c r="G437" s="130" t="s">
        <v>811</v>
      </c>
      <c r="H437" s="131"/>
      <c r="I437" s="132"/>
      <c r="J437" s="133">
        <v>0</v>
      </c>
      <c r="K437" s="134"/>
      <c r="L437" s="135"/>
      <c r="M437" s="130"/>
      <c r="N437" s="136"/>
      <c r="O437" s="136"/>
      <c r="P437" s="136"/>
      <c r="Q437" s="137"/>
      <c r="R437" s="138"/>
      <c r="S437" s="133"/>
      <c r="T437" s="133"/>
      <c r="U437" s="129"/>
      <c r="V437" s="28"/>
      <c r="W437" s="10"/>
      <c r="X437" s="10"/>
    </row>
    <row r="438" spans="1:24" ht="11.25" outlineLevel="5" x14ac:dyDescent="0.2">
      <c r="A438" s="125"/>
      <c r="B438" s="126"/>
      <c r="C438" s="127" t="s">
        <v>46</v>
      </c>
      <c r="D438" s="128"/>
      <c r="E438" s="129"/>
      <c r="F438" s="129"/>
      <c r="G438" s="130" t="s">
        <v>812</v>
      </c>
      <c r="H438" s="131"/>
      <c r="I438" s="132"/>
      <c r="J438" s="133">
        <v>54</v>
      </c>
      <c r="K438" s="134"/>
      <c r="L438" s="135"/>
      <c r="M438" s="130"/>
      <c r="N438" s="136"/>
      <c r="O438" s="136"/>
      <c r="P438" s="136"/>
      <c r="Q438" s="137"/>
      <c r="R438" s="138"/>
      <c r="S438" s="133"/>
      <c r="T438" s="133"/>
      <c r="U438" s="129"/>
      <c r="V438" s="28"/>
      <c r="W438" s="10"/>
      <c r="X438" s="10"/>
    </row>
    <row r="439" spans="1:24" ht="7.5" customHeight="1" outlineLevel="5" x14ac:dyDescent="0.15">
      <c r="B439" s="78"/>
      <c r="C439" s="80" t="s">
        <v>46</v>
      </c>
      <c r="D439" s="81"/>
      <c r="E439" s="82"/>
      <c r="F439" s="55"/>
      <c r="G439" s="84"/>
      <c r="H439" s="85"/>
      <c r="I439" s="88"/>
      <c r="J439" s="89"/>
      <c r="K439" s="91"/>
      <c r="L439" s="58"/>
      <c r="M439" s="29"/>
      <c r="N439" s="11"/>
      <c r="O439" s="11"/>
      <c r="P439" s="11"/>
      <c r="Q439" s="92"/>
      <c r="R439" s="27"/>
      <c r="S439" s="89"/>
      <c r="T439" s="89"/>
      <c r="U439" s="82"/>
      <c r="V439" s="10"/>
      <c r="W439" s="10"/>
      <c r="X439" s="10"/>
    </row>
    <row r="440" spans="1:24" ht="22.5" outlineLevel="4" x14ac:dyDescent="0.2">
      <c r="A440" s="5"/>
      <c r="B440" s="114" t="s">
        <v>813</v>
      </c>
      <c r="C440" s="115" t="s">
        <v>47</v>
      </c>
      <c r="D440" s="116">
        <v>3</v>
      </c>
      <c r="E440" s="117" t="s">
        <v>99</v>
      </c>
      <c r="F440" s="117" t="s">
        <v>135</v>
      </c>
      <c r="G440" s="118" t="s">
        <v>136</v>
      </c>
      <c r="H440" s="119" t="s">
        <v>102</v>
      </c>
      <c r="I440" s="120">
        <v>27</v>
      </c>
      <c r="J440" s="120">
        <v>27</v>
      </c>
      <c r="K440" s="123"/>
      <c r="L440" s="121" t="str">
        <f>IF(K440&lt;&gt;"",J440*K440,"")</f>
        <v/>
      </c>
      <c r="M440" s="118"/>
      <c r="N440" s="122">
        <v>21</v>
      </c>
      <c r="O440" s="122" t="str">
        <f>IFERROR(L440*(N440/100),"0")</f>
        <v>0</v>
      </c>
      <c r="P440" s="122" t="str">
        <f>IFERROR((L440+O440),"0")</f>
        <v>0</v>
      </c>
      <c r="Q440" s="124"/>
      <c r="R440" s="122" t="s">
        <v>103</v>
      </c>
      <c r="S440" s="120"/>
      <c r="T440" s="120"/>
      <c r="U440" s="117"/>
      <c r="V440" s="10"/>
      <c r="W440" s="10"/>
      <c r="X440" s="10"/>
    </row>
    <row r="441" spans="1:24" ht="11.25" outlineLevel="5" x14ac:dyDescent="0.2">
      <c r="A441" s="125"/>
      <c r="B441" s="126"/>
      <c r="C441" s="127" t="s">
        <v>46</v>
      </c>
      <c r="D441" s="128"/>
      <c r="E441" s="129"/>
      <c r="F441" s="129" t="s">
        <v>51</v>
      </c>
      <c r="G441" s="130" t="s">
        <v>814</v>
      </c>
      <c r="H441" s="131"/>
      <c r="I441" s="132"/>
      <c r="J441" s="133">
        <v>0</v>
      </c>
      <c r="K441" s="134"/>
      <c r="L441" s="135"/>
      <c r="M441" s="130"/>
      <c r="N441" s="136"/>
      <c r="O441" s="136"/>
      <c r="P441" s="136"/>
      <c r="Q441" s="137"/>
      <c r="R441" s="138"/>
      <c r="S441" s="133"/>
      <c r="T441" s="133"/>
      <c r="U441" s="129"/>
      <c r="V441" s="28"/>
      <c r="W441" s="10"/>
      <c r="X441" s="10"/>
    </row>
    <row r="442" spans="1:24" ht="11.25" outlineLevel="5" x14ac:dyDescent="0.2">
      <c r="A442" s="125"/>
      <c r="B442" s="126"/>
      <c r="C442" s="127" t="s">
        <v>46</v>
      </c>
      <c r="D442" s="128"/>
      <c r="E442" s="129"/>
      <c r="F442" s="129"/>
      <c r="G442" s="130" t="s">
        <v>796</v>
      </c>
      <c r="H442" s="131"/>
      <c r="I442" s="132"/>
      <c r="J442" s="133">
        <v>27</v>
      </c>
      <c r="K442" s="134"/>
      <c r="L442" s="135"/>
      <c r="M442" s="130"/>
      <c r="N442" s="136"/>
      <c r="O442" s="136"/>
      <c r="P442" s="136"/>
      <c r="Q442" s="137"/>
      <c r="R442" s="138"/>
      <c r="S442" s="133"/>
      <c r="T442" s="133"/>
      <c r="U442" s="129"/>
      <c r="V442" s="28"/>
      <c r="W442" s="10"/>
      <c r="X442" s="10"/>
    </row>
    <row r="443" spans="1:24" ht="7.5" customHeight="1" outlineLevel="5" x14ac:dyDescent="0.15">
      <c r="B443" s="78"/>
      <c r="C443" s="80" t="s">
        <v>46</v>
      </c>
      <c r="D443" s="81"/>
      <c r="E443" s="82"/>
      <c r="F443" s="55"/>
      <c r="G443" s="84"/>
      <c r="H443" s="85"/>
      <c r="I443" s="88"/>
      <c r="J443" s="89"/>
      <c r="K443" s="91"/>
      <c r="L443" s="58"/>
      <c r="M443" s="29"/>
      <c r="N443" s="11"/>
      <c r="O443" s="11"/>
      <c r="P443" s="11"/>
      <c r="Q443" s="92"/>
      <c r="R443" s="27"/>
      <c r="S443" s="89"/>
      <c r="T443" s="89"/>
      <c r="U443" s="82"/>
      <c r="V443" s="10"/>
      <c r="W443" s="10"/>
      <c r="X443" s="10"/>
    </row>
    <row r="444" spans="1:24" ht="11.25" outlineLevel="4" x14ac:dyDescent="0.2">
      <c r="A444" s="5"/>
      <c r="B444" s="114" t="s">
        <v>815</v>
      </c>
      <c r="C444" s="115" t="s">
        <v>47</v>
      </c>
      <c r="D444" s="116">
        <v>3</v>
      </c>
      <c r="E444" s="117" t="s">
        <v>99</v>
      </c>
      <c r="F444" s="117" t="s">
        <v>816</v>
      </c>
      <c r="G444" s="118" t="s">
        <v>817</v>
      </c>
      <c r="H444" s="119" t="s">
        <v>200</v>
      </c>
      <c r="I444" s="120">
        <v>20</v>
      </c>
      <c r="J444" s="120">
        <v>20</v>
      </c>
      <c r="K444" s="123"/>
      <c r="L444" s="121" t="str">
        <f>IF(K444&lt;&gt;"",J444*K444,"")</f>
        <v/>
      </c>
      <c r="M444" s="118"/>
      <c r="N444" s="122">
        <v>21</v>
      </c>
      <c r="O444" s="122" t="str">
        <f>IFERROR(L444*(N444/100),"0")</f>
        <v>0</v>
      </c>
      <c r="P444" s="122" t="str">
        <f>IFERROR((L444+O444),"0")</f>
        <v>0</v>
      </c>
      <c r="Q444" s="124"/>
      <c r="R444" s="122" t="s">
        <v>103</v>
      </c>
      <c r="S444" s="120"/>
      <c r="T444" s="120"/>
      <c r="U444" s="117"/>
      <c r="V444" s="10"/>
      <c r="W444" s="10"/>
      <c r="X444" s="10"/>
    </row>
    <row r="445" spans="1:24" ht="11.25" outlineLevel="4" x14ac:dyDescent="0.2">
      <c r="A445" s="5"/>
      <c r="B445" s="114" t="s">
        <v>818</v>
      </c>
      <c r="C445" s="115" t="s">
        <v>47</v>
      </c>
      <c r="D445" s="116">
        <v>3</v>
      </c>
      <c r="E445" s="117" t="s">
        <v>289</v>
      </c>
      <c r="F445" s="117" t="s">
        <v>819</v>
      </c>
      <c r="G445" s="118" t="s">
        <v>820</v>
      </c>
      <c r="H445" s="119" t="s">
        <v>284</v>
      </c>
      <c r="I445" s="120">
        <v>1914.39</v>
      </c>
      <c r="J445" s="120">
        <v>1914.39</v>
      </c>
      <c r="K445" s="123"/>
      <c r="L445" s="121" t="str">
        <f>IF(K445&lt;&gt;"",J445*K445,"")</f>
        <v/>
      </c>
      <c r="M445" s="118"/>
      <c r="N445" s="122">
        <v>21</v>
      </c>
      <c r="O445" s="122" t="str">
        <f>IFERROR(L445*(N445/100),"0")</f>
        <v>0</v>
      </c>
      <c r="P445" s="122" t="str">
        <f>IFERROR((L445+O445),"0")</f>
        <v>0</v>
      </c>
      <c r="Q445" s="124"/>
      <c r="R445" s="122"/>
      <c r="S445" s="120"/>
      <c r="T445" s="120"/>
      <c r="U445" s="117"/>
      <c r="V445" s="10"/>
      <c r="W445" s="10"/>
      <c r="X445" s="10"/>
    </row>
    <row r="446" spans="1:24" ht="11.25" outlineLevel="4" x14ac:dyDescent="0.2">
      <c r="A446" s="5"/>
      <c r="B446" s="114" t="s">
        <v>821</v>
      </c>
      <c r="C446" s="115" t="s">
        <v>47</v>
      </c>
      <c r="D446" s="116">
        <v>3</v>
      </c>
      <c r="E446" s="117" t="s">
        <v>99</v>
      </c>
      <c r="F446" s="117" t="s">
        <v>138</v>
      </c>
      <c r="G446" s="118" t="s">
        <v>139</v>
      </c>
      <c r="H446" s="119" t="s">
        <v>102</v>
      </c>
      <c r="I446" s="120">
        <v>72</v>
      </c>
      <c r="J446" s="120">
        <v>72</v>
      </c>
      <c r="K446" s="123"/>
      <c r="L446" s="121" t="str">
        <f>IF(K446&lt;&gt;"",J446*K446,"")</f>
        <v/>
      </c>
      <c r="M446" s="118"/>
      <c r="N446" s="122">
        <v>21</v>
      </c>
      <c r="O446" s="122" t="str">
        <f>IFERROR(L446*(N446/100),"0")</f>
        <v>0</v>
      </c>
      <c r="P446" s="122" t="str">
        <f>IFERROR((L446+O446),"0")</f>
        <v>0</v>
      </c>
      <c r="Q446" s="124"/>
      <c r="R446" s="122" t="s">
        <v>103</v>
      </c>
      <c r="S446" s="120"/>
      <c r="T446" s="120"/>
      <c r="U446" s="117"/>
      <c r="V446" s="10"/>
      <c r="W446" s="10"/>
      <c r="X446" s="10"/>
    </row>
    <row r="447" spans="1:24" ht="11.25" outlineLevel="5" x14ac:dyDescent="0.2">
      <c r="A447" s="125"/>
      <c r="B447" s="126"/>
      <c r="C447" s="127" t="s">
        <v>46</v>
      </c>
      <c r="D447" s="128"/>
      <c r="E447" s="129"/>
      <c r="F447" s="129" t="s">
        <v>51</v>
      </c>
      <c r="G447" s="130" t="s">
        <v>822</v>
      </c>
      <c r="H447" s="131"/>
      <c r="I447" s="132"/>
      <c r="J447" s="133">
        <v>0</v>
      </c>
      <c r="K447" s="134"/>
      <c r="L447" s="135"/>
      <c r="M447" s="130"/>
      <c r="N447" s="136"/>
      <c r="O447" s="136"/>
      <c r="P447" s="136"/>
      <c r="Q447" s="137"/>
      <c r="R447" s="138"/>
      <c r="S447" s="133"/>
      <c r="T447" s="133"/>
      <c r="U447" s="129"/>
      <c r="V447" s="28"/>
      <c r="W447" s="10"/>
      <c r="X447" s="10"/>
    </row>
    <row r="448" spans="1:24" ht="11.25" outlineLevel="5" x14ac:dyDescent="0.2">
      <c r="A448" s="125"/>
      <c r="B448" s="126"/>
      <c r="C448" s="127" t="s">
        <v>46</v>
      </c>
      <c r="D448" s="128"/>
      <c r="E448" s="129"/>
      <c r="F448" s="129"/>
      <c r="G448" s="130" t="s">
        <v>823</v>
      </c>
      <c r="H448" s="131"/>
      <c r="I448" s="132"/>
      <c r="J448" s="133">
        <v>72</v>
      </c>
      <c r="K448" s="134"/>
      <c r="L448" s="135"/>
      <c r="M448" s="130"/>
      <c r="N448" s="136"/>
      <c r="O448" s="136"/>
      <c r="P448" s="136"/>
      <c r="Q448" s="137"/>
      <c r="R448" s="138"/>
      <c r="S448" s="133"/>
      <c r="T448" s="133"/>
      <c r="U448" s="129"/>
      <c r="V448" s="28"/>
      <c r="W448" s="10"/>
      <c r="X448" s="10"/>
    </row>
    <row r="449" spans="1:24" ht="7.5" customHeight="1" outlineLevel="5" x14ac:dyDescent="0.15">
      <c r="B449" s="78"/>
      <c r="C449" s="80" t="s">
        <v>46</v>
      </c>
      <c r="D449" s="81"/>
      <c r="E449" s="82"/>
      <c r="F449" s="55"/>
      <c r="G449" s="84"/>
      <c r="H449" s="85"/>
      <c r="I449" s="88"/>
      <c r="J449" s="89"/>
      <c r="K449" s="91"/>
      <c r="L449" s="58"/>
      <c r="M449" s="29"/>
      <c r="N449" s="11"/>
      <c r="O449" s="11"/>
      <c r="P449" s="11"/>
      <c r="Q449" s="92"/>
      <c r="R449" s="27"/>
      <c r="S449" s="89"/>
      <c r="T449" s="89"/>
      <c r="U449" s="82"/>
      <c r="V449" s="10"/>
      <c r="W449" s="10"/>
      <c r="X449" s="10"/>
    </row>
    <row r="450" spans="1:24" ht="11.25" outlineLevel="4" x14ac:dyDescent="0.2">
      <c r="A450" s="5"/>
      <c r="B450" s="114" t="s">
        <v>824</v>
      </c>
      <c r="C450" s="115" t="s">
        <v>47</v>
      </c>
      <c r="D450" s="116">
        <v>3</v>
      </c>
      <c r="E450" s="117" t="s">
        <v>99</v>
      </c>
      <c r="F450" s="117" t="s">
        <v>825</v>
      </c>
      <c r="G450" s="118" t="s">
        <v>329</v>
      </c>
      <c r="H450" s="119" t="s">
        <v>284</v>
      </c>
      <c r="I450" s="120">
        <v>225</v>
      </c>
      <c r="J450" s="120">
        <v>225</v>
      </c>
      <c r="K450" s="123"/>
      <c r="L450" s="121" t="str">
        <f>IF(K450&lt;&gt;"",J450*K450,"")</f>
        <v/>
      </c>
      <c r="M450" s="118"/>
      <c r="N450" s="122">
        <v>21</v>
      </c>
      <c r="O450" s="122" t="str">
        <f>IFERROR(L450*(N450/100),"0")</f>
        <v>0</v>
      </c>
      <c r="P450" s="122" t="str">
        <f>IFERROR((L450+O450),"0")</f>
        <v>0</v>
      </c>
      <c r="Q450" s="124"/>
      <c r="R450" s="122" t="s">
        <v>103</v>
      </c>
      <c r="S450" s="120"/>
      <c r="T450" s="120"/>
      <c r="U450" s="117"/>
      <c r="V450" s="10"/>
      <c r="W450" s="10"/>
      <c r="X450" s="10"/>
    </row>
    <row r="451" spans="1:24" ht="11.25" outlineLevel="4" x14ac:dyDescent="0.2">
      <c r="A451" s="5"/>
      <c r="B451" s="114" t="s">
        <v>826</v>
      </c>
      <c r="C451" s="115" t="s">
        <v>47</v>
      </c>
      <c r="D451" s="116">
        <v>3</v>
      </c>
      <c r="E451" s="117" t="s">
        <v>99</v>
      </c>
      <c r="F451" s="117" t="s">
        <v>804</v>
      </c>
      <c r="G451" s="118" t="s">
        <v>805</v>
      </c>
      <c r="H451" s="119" t="s">
        <v>284</v>
      </c>
      <c r="I451" s="120">
        <v>7913</v>
      </c>
      <c r="J451" s="120">
        <v>7913</v>
      </c>
      <c r="K451" s="123"/>
      <c r="L451" s="121" t="str">
        <f>IF(K451&lt;&gt;"",J451*K451,"")</f>
        <v/>
      </c>
      <c r="M451" s="118"/>
      <c r="N451" s="122">
        <v>21</v>
      </c>
      <c r="O451" s="122" t="str">
        <f>IFERROR(L451*(N451/100),"0")</f>
        <v>0</v>
      </c>
      <c r="P451" s="122" t="str">
        <f>IFERROR((L451+O451),"0")</f>
        <v>0</v>
      </c>
      <c r="Q451" s="124"/>
      <c r="R451" s="122" t="s">
        <v>103</v>
      </c>
      <c r="S451" s="120"/>
      <c r="T451" s="120"/>
      <c r="U451" s="117"/>
      <c r="V451" s="10"/>
      <c r="W451" s="10"/>
      <c r="X451" s="10"/>
    </row>
    <row r="452" spans="1:24" ht="22.5" outlineLevel="4" x14ac:dyDescent="0.2">
      <c r="A452" s="5"/>
      <c r="B452" s="114" t="s">
        <v>827</v>
      </c>
      <c r="C452" s="115" t="s">
        <v>47</v>
      </c>
      <c r="D452" s="116">
        <v>4</v>
      </c>
      <c r="E452" s="117" t="s">
        <v>99</v>
      </c>
      <c r="F452" s="117" t="s">
        <v>143</v>
      </c>
      <c r="G452" s="118" t="s">
        <v>144</v>
      </c>
      <c r="H452" s="119" t="s">
        <v>102</v>
      </c>
      <c r="I452" s="120">
        <v>74</v>
      </c>
      <c r="J452" s="120">
        <v>74</v>
      </c>
      <c r="K452" s="123"/>
      <c r="L452" s="121" t="str">
        <f>IF(K452&lt;&gt;"",J452*K452,"")</f>
        <v/>
      </c>
      <c r="M452" s="118"/>
      <c r="N452" s="122">
        <v>21</v>
      </c>
      <c r="O452" s="122" t="str">
        <f>IFERROR(L452*(N452/100),"0")</f>
        <v>0</v>
      </c>
      <c r="P452" s="122" t="str">
        <f>IFERROR((L452+O452),"0")</f>
        <v>0</v>
      </c>
      <c r="Q452" s="124"/>
      <c r="R452" s="122" t="s">
        <v>103</v>
      </c>
      <c r="S452" s="120"/>
      <c r="T452" s="120"/>
      <c r="U452" s="117"/>
      <c r="V452" s="10"/>
      <c r="W452" s="10"/>
      <c r="X452" s="10"/>
    </row>
    <row r="453" spans="1:24" ht="11.25" outlineLevel="5" x14ac:dyDescent="0.2">
      <c r="A453" s="125"/>
      <c r="B453" s="126"/>
      <c r="C453" s="127" t="s">
        <v>46</v>
      </c>
      <c r="D453" s="128"/>
      <c r="E453" s="129"/>
      <c r="F453" s="129" t="s">
        <v>51</v>
      </c>
      <c r="G453" s="130" t="s">
        <v>828</v>
      </c>
      <c r="H453" s="131"/>
      <c r="I453" s="132"/>
      <c r="J453" s="133">
        <v>0</v>
      </c>
      <c r="K453" s="134"/>
      <c r="L453" s="135"/>
      <c r="M453" s="130"/>
      <c r="N453" s="136"/>
      <c r="O453" s="136"/>
      <c r="P453" s="136"/>
      <c r="Q453" s="137"/>
      <c r="R453" s="138"/>
      <c r="S453" s="133"/>
      <c r="T453" s="133"/>
      <c r="U453" s="129"/>
      <c r="V453" s="28"/>
      <c r="W453" s="10"/>
      <c r="X453" s="10"/>
    </row>
    <row r="454" spans="1:24" ht="11.25" outlineLevel="5" x14ac:dyDescent="0.2">
      <c r="A454" s="125"/>
      <c r="B454" s="126"/>
      <c r="C454" s="127" t="s">
        <v>46</v>
      </c>
      <c r="D454" s="128"/>
      <c r="E454" s="129"/>
      <c r="F454" s="129"/>
      <c r="G454" s="130" t="s">
        <v>829</v>
      </c>
      <c r="H454" s="131"/>
      <c r="I454" s="132"/>
      <c r="J454" s="133">
        <v>74</v>
      </c>
      <c r="K454" s="134"/>
      <c r="L454" s="135"/>
      <c r="M454" s="130"/>
      <c r="N454" s="136"/>
      <c r="O454" s="136"/>
      <c r="P454" s="136"/>
      <c r="Q454" s="137"/>
      <c r="R454" s="138"/>
      <c r="S454" s="133"/>
      <c r="T454" s="133"/>
      <c r="U454" s="129"/>
      <c r="V454" s="28"/>
      <c r="W454" s="10"/>
      <c r="X454" s="10"/>
    </row>
    <row r="455" spans="1:24" ht="7.5" customHeight="1" outlineLevel="5" x14ac:dyDescent="0.15">
      <c r="B455" s="78"/>
      <c r="C455" s="80" t="s">
        <v>46</v>
      </c>
      <c r="D455" s="81"/>
      <c r="E455" s="82"/>
      <c r="F455" s="55"/>
      <c r="G455" s="84"/>
      <c r="H455" s="85"/>
      <c r="I455" s="88"/>
      <c r="J455" s="89"/>
      <c r="K455" s="91"/>
      <c r="L455" s="58"/>
      <c r="M455" s="29"/>
      <c r="N455" s="11"/>
      <c r="O455" s="11"/>
      <c r="P455" s="11"/>
      <c r="Q455" s="92"/>
      <c r="R455" s="27"/>
      <c r="S455" s="89"/>
      <c r="T455" s="89"/>
      <c r="U455" s="82"/>
      <c r="V455" s="10"/>
      <c r="W455" s="10"/>
      <c r="X455" s="10"/>
    </row>
    <row r="456" spans="1:24" ht="11.25" outlineLevel="4" x14ac:dyDescent="0.2">
      <c r="A456" s="5"/>
      <c r="B456" s="114" t="s">
        <v>830</v>
      </c>
      <c r="C456" s="115" t="s">
        <v>47</v>
      </c>
      <c r="D456" s="116">
        <v>4</v>
      </c>
      <c r="E456" s="117" t="s">
        <v>99</v>
      </c>
      <c r="F456" s="117" t="s">
        <v>831</v>
      </c>
      <c r="G456" s="118" t="s">
        <v>832</v>
      </c>
      <c r="H456" s="119" t="s">
        <v>110</v>
      </c>
      <c r="I456" s="120">
        <v>7.9119999999999999</v>
      </c>
      <c r="J456" s="120">
        <v>7.9119999999999999</v>
      </c>
      <c r="K456" s="123"/>
      <c r="L456" s="121" t="str">
        <f>IF(K456&lt;&gt;"",J456*K456,"")</f>
        <v/>
      </c>
      <c r="M456" s="118"/>
      <c r="N456" s="122">
        <v>21</v>
      </c>
      <c r="O456" s="122" t="str">
        <f>IFERROR(L456*(N456/100),"0")</f>
        <v>0</v>
      </c>
      <c r="P456" s="122" t="str">
        <f>IFERROR((L456+O456),"0")</f>
        <v>0</v>
      </c>
      <c r="Q456" s="124"/>
      <c r="R456" s="122" t="s">
        <v>103</v>
      </c>
      <c r="S456" s="120"/>
      <c r="T456" s="120"/>
      <c r="U456" s="117"/>
      <c r="V456" s="10"/>
      <c r="W456" s="10"/>
      <c r="X456" s="10"/>
    </row>
    <row r="457" spans="1:24" ht="11.25" outlineLevel="4" x14ac:dyDescent="0.2">
      <c r="A457" s="5"/>
      <c r="B457" s="114" t="s">
        <v>833</v>
      </c>
      <c r="C457" s="115" t="s">
        <v>47</v>
      </c>
      <c r="D457" s="116">
        <v>4</v>
      </c>
      <c r="E457" s="117" t="s">
        <v>214</v>
      </c>
      <c r="F457" s="117" t="s">
        <v>834</v>
      </c>
      <c r="G457" s="118" t="s">
        <v>230</v>
      </c>
      <c r="H457" s="119" t="s">
        <v>200</v>
      </c>
      <c r="I457" s="120">
        <v>17</v>
      </c>
      <c r="J457" s="120">
        <v>17</v>
      </c>
      <c r="K457" s="123"/>
      <c r="L457" s="121" t="str">
        <f>IF(K457&lt;&gt;"",J457*K457,"")</f>
        <v/>
      </c>
      <c r="M457" s="118"/>
      <c r="N457" s="122">
        <v>21</v>
      </c>
      <c r="O457" s="122" t="str">
        <f>IFERROR(L457*(N457/100),"0")</f>
        <v>0</v>
      </c>
      <c r="P457" s="122" t="str">
        <f>IFERROR((L457+O457),"0")</f>
        <v>0</v>
      </c>
      <c r="Q457" s="124"/>
      <c r="R457" s="122" t="s">
        <v>103</v>
      </c>
      <c r="S457" s="120"/>
      <c r="T457" s="120"/>
      <c r="U457" s="117"/>
      <c r="V457" s="10"/>
      <c r="W457" s="10"/>
      <c r="X457" s="10"/>
    </row>
    <row r="458" spans="1:24" ht="11.25" outlineLevel="4" x14ac:dyDescent="0.2">
      <c r="A458" s="5"/>
      <c r="B458" s="114" t="s">
        <v>835</v>
      </c>
      <c r="C458" s="115" t="s">
        <v>47</v>
      </c>
      <c r="D458" s="116">
        <v>4</v>
      </c>
      <c r="E458" s="117" t="s">
        <v>99</v>
      </c>
      <c r="F458" s="117" t="s">
        <v>344</v>
      </c>
      <c r="G458" s="118" t="s">
        <v>345</v>
      </c>
      <c r="H458" s="119" t="s">
        <v>102</v>
      </c>
      <c r="I458" s="120">
        <v>80</v>
      </c>
      <c r="J458" s="120">
        <v>80</v>
      </c>
      <c r="K458" s="123"/>
      <c r="L458" s="121" t="str">
        <f>IF(K458&lt;&gt;"",J458*K458,"")</f>
        <v/>
      </c>
      <c r="M458" s="118"/>
      <c r="N458" s="122">
        <v>21</v>
      </c>
      <c r="O458" s="122" t="str">
        <f>IFERROR(L458*(N458/100),"0")</f>
        <v>0</v>
      </c>
      <c r="P458" s="122" t="str">
        <f>IFERROR((L458+O458),"0")</f>
        <v>0</v>
      </c>
      <c r="Q458" s="124"/>
      <c r="R458" s="122" t="s">
        <v>103</v>
      </c>
      <c r="S458" s="120"/>
      <c r="T458" s="120"/>
      <c r="U458" s="117"/>
      <c r="V458" s="10"/>
      <c r="W458" s="10"/>
      <c r="X458" s="10"/>
    </row>
    <row r="459" spans="1:24" ht="11.25" outlineLevel="4" x14ac:dyDescent="0.2">
      <c r="A459" s="5"/>
      <c r="B459" s="114" t="s">
        <v>836</v>
      </c>
      <c r="C459" s="115" t="s">
        <v>47</v>
      </c>
      <c r="D459" s="116">
        <v>4</v>
      </c>
      <c r="E459" s="117" t="s">
        <v>99</v>
      </c>
      <c r="F459" s="117" t="s">
        <v>837</v>
      </c>
      <c r="G459" s="118" t="s">
        <v>838</v>
      </c>
      <c r="H459" s="119" t="s">
        <v>110</v>
      </c>
      <c r="I459" s="120">
        <v>0.05</v>
      </c>
      <c r="J459" s="120">
        <v>0.05</v>
      </c>
      <c r="K459" s="123"/>
      <c r="L459" s="121" t="str">
        <f>IF(K459&lt;&gt;"",J459*K459,"")</f>
        <v/>
      </c>
      <c r="M459" s="118"/>
      <c r="N459" s="122">
        <v>21</v>
      </c>
      <c r="O459" s="122" t="str">
        <f>IFERROR(L459*(N459/100),"0")</f>
        <v>0</v>
      </c>
      <c r="P459" s="122" t="str">
        <f>IFERROR((L459+O459),"0")</f>
        <v>0</v>
      </c>
      <c r="Q459" s="124"/>
      <c r="R459" s="122" t="s">
        <v>103</v>
      </c>
      <c r="S459" s="120"/>
      <c r="T459" s="120"/>
      <c r="U459" s="117"/>
      <c r="V459" s="10"/>
      <c r="W459" s="10"/>
      <c r="X459" s="10"/>
    </row>
    <row r="460" spans="1:24" ht="11.25" outlineLevel="4" x14ac:dyDescent="0.2">
      <c r="A460" s="5"/>
      <c r="B460" s="114" t="s">
        <v>839</v>
      </c>
      <c r="C460" s="115" t="s">
        <v>47</v>
      </c>
      <c r="D460" s="116">
        <v>4</v>
      </c>
      <c r="E460" s="117" t="s">
        <v>99</v>
      </c>
      <c r="F460" s="117" t="s">
        <v>138</v>
      </c>
      <c r="G460" s="118" t="s">
        <v>139</v>
      </c>
      <c r="H460" s="119" t="s">
        <v>102</v>
      </c>
      <c r="I460" s="120">
        <v>72</v>
      </c>
      <c r="J460" s="120">
        <v>72</v>
      </c>
      <c r="K460" s="123"/>
      <c r="L460" s="121" t="str">
        <f>IF(K460&lt;&gt;"",J460*K460,"")</f>
        <v/>
      </c>
      <c r="M460" s="118"/>
      <c r="N460" s="122">
        <v>21</v>
      </c>
      <c r="O460" s="122" t="str">
        <f>IFERROR(L460*(N460/100),"0")</f>
        <v>0</v>
      </c>
      <c r="P460" s="122" t="str">
        <f>IFERROR((L460+O460),"0")</f>
        <v>0</v>
      </c>
      <c r="Q460" s="124"/>
      <c r="R460" s="122" t="s">
        <v>103</v>
      </c>
      <c r="S460" s="120"/>
      <c r="T460" s="120"/>
      <c r="U460" s="117"/>
      <c r="V460" s="10"/>
      <c r="W460" s="10"/>
      <c r="X460" s="10"/>
    </row>
    <row r="461" spans="1:24" ht="11.25" outlineLevel="5" x14ac:dyDescent="0.2">
      <c r="A461" s="125"/>
      <c r="B461" s="126"/>
      <c r="C461" s="127" t="s">
        <v>46</v>
      </c>
      <c r="D461" s="128"/>
      <c r="E461" s="129"/>
      <c r="F461" s="129" t="s">
        <v>51</v>
      </c>
      <c r="G461" s="130" t="s">
        <v>840</v>
      </c>
      <c r="H461" s="131"/>
      <c r="I461" s="132"/>
      <c r="J461" s="133">
        <v>0</v>
      </c>
      <c r="K461" s="134"/>
      <c r="L461" s="135"/>
      <c r="M461" s="130"/>
      <c r="N461" s="136"/>
      <c r="O461" s="136"/>
      <c r="P461" s="136"/>
      <c r="Q461" s="137"/>
      <c r="R461" s="138"/>
      <c r="S461" s="133"/>
      <c r="T461" s="133"/>
      <c r="U461" s="129"/>
      <c r="V461" s="28"/>
      <c r="W461" s="10"/>
      <c r="X461" s="10"/>
    </row>
    <row r="462" spans="1:24" ht="11.25" outlineLevel="5" x14ac:dyDescent="0.2">
      <c r="A462" s="125"/>
      <c r="B462" s="126"/>
      <c r="C462" s="127" t="s">
        <v>46</v>
      </c>
      <c r="D462" s="128"/>
      <c r="E462" s="129"/>
      <c r="F462" s="129"/>
      <c r="G462" s="130" t="s">
        <v>823</v>
      </c>
      <c r="H462" s="131"/>
      <c r="I462" s="132"/>
      <c r="J462" s="133">
        <v>72</v>
      </c>
      <c r="K462" s="134"/>
      <c r="L462" s="135"/>
      <c r="M462" s="130"/>
      <c r="N462" s="136"/>
      <c r="O462" s="136"/>
      <c r="P462" s="136"/>
      <c r="Q462" s="137"/>
      <c r="R462" s="138"/>
      <c r="S462" s="133"/>
      <c r="T462" s="133"/>
      <c r="U462" s="129"/>
      <c r="V462" s="28"/>
      <c r="W462" s="10"/>
      <c r="X462" s="10"/>
    </row>
    <row r="463" spans="1:24" ht="7.5" customHeight="1" outlineLevel="5" x14ac:dyDescent="0.15">
      <c r="B463" s="78"/>
      <c r="C463" s="80" t="s">
        <v>46</v>
      </c>
      <c r="D463" s="81"/>
      <c r="E463" s="82"/>
      <c r="F463" s="55"/>
      <c r="G463" s="84"/>
      <c r="H463" s="85"/>
      <c r="I463" s="88"/>
      <c r="J463" s="89"/>
      <c r="K463" s="91"/>
      <c r="L463" s="58"/>
      <c r="M463" s="29"/>
      <c r="N463" s="11"/>
      <c r="O463" s="11"/>
      <c r="P463" s="11"/>
      <c r="Q463" s="92"/>
      <c r="R463" s="27"/>
      <c r="S463" s="89"/>
      <c r="T463" s="89"/>
      <c r="U463" s="82"/>
      <c r="V463" s="10"/>
      <c r="W463" s="10"/>
      <c r="X463" s="10"/>
    </row>
    <row r="464" spans="1:24" ht="22.5" outlineLevel="4" x14ac:dyDescent="0.2">
      <c r="A464" s="5"/>
      <c r="B464" s="114" t="s">
        <v>841</v>
      </c>
      <c r="C464" s="115" t="s">
        <v>47</v>
      </c>
      <c r="D464" s="116">
        <v>5</v>
      </c>
      <c r="E464" s="117" t="s">
        <v>99</v>
      </c>
      <c r="F464" s="117" t="s">
        <v>143</v>
      </c>
      <c r="G464" s="118" t="s">
        <v>144</v>
      </c>
      <c r="H464" s="119" t="s">
        <v>102</v>
      </c>
      <c r="I464" s="120">
        <v>74</v>
      </c>
      <c r="J464" s="120">
        <v>74</v>
      </c>
      <c r="K464" s="123"/>
      <c r="L464" s="121" t="str">
        <f>IF(K464&lt;&gt;"",J464*K464,"")</f>
        <v/>
      </c>
      <c r="M464" s="118"/>
      <c r="N464" s="122">
        <v>21</v>
      </c>
      <c r="O464" s="122" t="str">
        <f>IFERROR(L464*(N464/100),"0")</f>
        <v>0</v>
      </c>
      <c r="P464" s="122" t="str">
        <f>IFERROR((L464+O464),"0")</f>
        <v>0</v>
      </c>
      <c r="Q464" s="124"/>
      <c r="R464" s="122" t="s">
        <v>103</v>
      </c>
      <c r="S464" s="120"/>
      <c r="T464" s="120"/>
      <c r="U464" s="117"/>
      <c r="V464" s="10"/>
      <c r="W464" s="10"/>
      <c r="X464" s="10"/>
    </row>
    <row r="465" spans="1:24" ht="11.25" outlineLevel="5" x14ac:dyDescent="0.2">
      <c r="A465" s="125"/>
      <c r="B465" s="126"/>
      <c r="C465" s="127" t="s">
        <v>46</v>
      </c>
      <c r="D465" s="128"/>
      <c r="E465" s="129"/>
      <c r="F465" s="129" t="s">
        <v>51</v>
      </c>
      <c r="G465" s="130" t="s">
        <v>842</v>
      </c>
      <c r="H465" s="131"/>
      <c r="I465" s="132"/>
      <c r="J465" s="133">
        <v>0</v>
      </c>
      <c r="K465" s="134"/>
      <c r="L465" s="135"/>
      <c r="M465" s="130"/>
      <c r="N465" s="136"/>
      <c r="O465" s="136"/>
      <c r="P465" s="136"/>
      <c r="Q465" s="137"/>
      <c r="R465" s="138"/>
      <c r="S465" s="133"/>
      <c r="T465" s="133"/>
      <c r="U465" s="129"/>
      <c r="V465" s="28"/>
      <c r="W465" s="10"/>
      <c r="X465" s="10"/>
    </row>
    <row r="466" spans="1:24" ht="11.25" outlineLevel="5" x14ac:dyDescent="0.2">
      <c r="A466" s="125"/>
      <c r="B466" s="126"/>
      <c r="C466" s="127" t="s">
        <v>46</v>
      </c>
      <c r="D466" s="128"/>
      <c r="E466" s="129"/>
      <c r="F466" s="129"/>
      <c r="G466" s="130" t="s">
        <v>829</v>
      </c>
      <c r="H466" s="131"/>
      <c r="I466" s="132"/>
      <c r="J466" s="133">
        <v>74</v>
      </c>
      <c r="K466" s="134"/>
      <c r="L466" s="135"/>
      <c r="M466" s="130"/>
      <c r="N466" s="136"/>
      <c r="O466" s="136"/>
      <c r="P466" s="136"/>
      <c r="Q466" s="137"/>
      <c r="R466" s="138"/>
      <c r="S466" s="133"/>
      <c r="T466" s="133"/>
      <c r="U466" s="129"/>
      <c r="V466" s="28"/>
      <c r="W466" s="10"/>
      <c r="X466" s="10"/>
    </row>
    <row r="467" spans="1:24" ht="7.5" customHeight="1" outlineLevel="5" x14ac:dyDescent="0.15">
      <c r="B467" s="78"/>
      <c r="C467" s="80" t="s">
        <v>46</v>
      </c>
      <c r="D467" s="81"/>
      <c r="E467" s="82"/>
      <c r="F467" s="55"/>
      <c r="G467" s="84"/>
      <c r="H467" s="85"/>
      <c r="I467" s="88"/>
      <c r="J467" s="89"/>
      <c r="K467" s="91"/>
      <c r="L467" s="58"/>
      <c r="M467" s="29"/>
      <c r="N467" s="11"/>
      <c r="O467" s="11"/>
      <c r="P467" s="11"/>
      <c r="Q467" s="92"/>
      <c r="R467" s="27"/>
      <c r="S467" s="89"/>
      <c r="T467" s="89"/>
      <c r="U467" s="82"/>
      <c r="V467" s="10"/>
      <c r="W467" s="10"/>
      <c r="X467" s="10"/>
    </row>
    <row r="468" spans="1:24" ht="11.25" outlineLevel="4" x14ac:dyDescent="0.2">
      <c r="A468" s="5"/>
      <c r="B468" s="114" t="s">
        <v>843</v>
      </c>
      <c r="C468" s="115" t="s">
        <v>47</v>
      </c>
      <c r="D468" s="116">
        <v>5</v>
      </c>
      <c r="E468" s="117" t="s">
        <v>214</v>
      </c>
      <c r="F468" s="117" t="s">
        <v>844</v>
      </c>
      <c r="G468" s="118" t="s">
        <v>551</v>
      </c>
      <c r="H468" s="119" t="s">
        <v>552</v>
      </c>
      <c r="I468" s="120">
        <v>38</v>
      </c>
      <c r="J468" s="120">
        <v>38</v>
      </c>
      <c r="K468" s="123"/>
      <c r="L468" s="121" t="str">
        <f>IF(K468&lt;&gt;"",J468*K468,"")</f>
        <v/>
      </c>
      <c r="M468" s="118"/>
      <c r="N468" s="122">
        <v>21</v>
      </c>
      <c r="O468" s="122" t="str">
        <f>IFERROR(L468*(N468/100),"0")</f>
        <v>0</v>
      </c>
      <c r="P468" s="122" t="str">
        <f>IFERROR((L468+O468),"0")</f>
        <v>0</v>
      </c>
      <c r="Q468" s="124"/>
      <c r="R468" s="122" t="s">
        <v>103</v>
      </c>
      <c r="S468" s="120"/>
      <c r="T468" s="120"/>
      <c r="U468" s="117"/>
      <c r="V468" s="10"/>
      <c r="W468" s="10"/>
      <c r="X468" s="10"/>
    </row>
    <row r="469" spans="1:24" ht="11.25" outlineLevel="4" x14ac:dyDescent="0.2">
      <c r="A469" s="5"/>
      <c r="B469" s="114" t="s">
        <v>845</v>
      </c>
      <c r="C469" s="115" t="s">
        <v>47</v>
      </c>
      <c r="D469" s="116">
        <v>5</v>
      </c>
      <c r="E469" s="117" t="s">
        <v>99</v>
      </c>
      <c r="F469" s="117" t="s">
        <v>846</v>
      </c>
      <c r="G469" s="118" t="s">
        <v>847</v>
      </c>
      <c r="H469" s="119" t="s">
        <v>200</v>
      </c>
      <c r="I469" s="120">
        <v>2</v>
      </c>
      <c r="J469" s="120">
        <v>2</v>
      </c>
      <c r="K469" s="123"/>
      <c r="L469" s="121" t="str">
        <f>IF(K469&lt;&gt;"",J469*K469,"")</f>
        <v/>
      </c>
      <c r="M469" s="118"/>
      <c r="N469" s="122">
        <v>21</v>
      </c>
      <c r="O469" s="122" t="str">
        <f>IFERROR(L469*(N469/100),"0")</f>
        <v>0</v>
      </c>
      <c r="P469" s="122" t="str">
        <f>IFERROR((L469+O469),"0")</f>
        <v>0</v>
      </c>
      <c r="Q469" s="124"/>
      <c r="R469" s="122" t="s">
        <v>103</v>
      </c>
      <c r="S469" s="120"/>
      <c r="T469" s="120"/>
      <c r="U469" s="117"/>
      <c r="V469" s="10"/>
      <c r="W469" s="10"/>
      <c r="X469" s="10"/>
    </row>
    <row r="470" spans="1:24" ht="11.25" outlineLevel="4" x14ac:dyDescent="0.2">
      <c r="A470" s="5"/>
      <c r="B470" s="114" t="s">
        <v>848</v>
      </c>
      <c r="C470" s="115" t="s">
        <v>47</v>
      </c>
      <c r="D470" s="116">
        <v>5</v>
      </c>
      <c r="E470" s="117" t="s">
        <v>289</v>
      </c>
      <c r="F470" s="117" t="s">
        <v>849</v>
      </c>
      <c r="G470" s="118" t="s">
        <v>850</v>
      </c>
      <c r="H470" s="119" t="s">
        <v>292</v>
      </c>
      <c r="I470" s="120">
        <v>825.7</v>
      </c>
      <c r="J470" s="120">
        <v>825.7</v>
      </c>
      <c r="K470" s="123"/>
      <c r="L470" s="121" t="str">
        <f>IF(K470&lt;&gt;"",J470*K470,"")</f>
        <v/>
      </c>
      <c r="M470" s="118"/>
      <c r="N470" s="122">
        <v>21</v>
      </c>
      <c r="O470" s="122" t="str">
        <f>IFERROR(L470*(N470/100),"0")</f>
        <v>0</v>
      </c>
      <c r="P470" s="122" t="str">
        <f>IFERROR((L470+O470),"0")</f>
        <v>0</v>
      </c>
      <c r="Q470" s="124"/>
      <c r="R470" s="122"/>
      <c r="S470" s="120"/>
      <c r="T470" s="120"/>
      <c r="U470" s="117"/>
      <c r="V470" s="10"/>
      <c r="W470" s="10"/>
      <c r="X470" s="10"/>
    </row>
    <row r="471" spans="1:24" ht="11.25" outlineLevel="4" x14ac:dyDescent="0.2">
      <c r="A471" s="5"/>
      <c r="B471" s="114" t="s">
        <v>851</v>
      </c>
      <c r="C471" s="115" t="s">
        <v>47</v>
      </c>
      <c r="D471" s="116">
        <v>5</v>
      </c>
      <c r="E471" s="117" t="s">
        <v>214</v>
      </c>
      <c r="F471" s="117" t="s">
        <v>852</v>
      </c>
      <c r="G471" s="118" t="s">
        <v>853</v>
      </c>
      <c r="H471" s="119" t="s">
        <v>200</v>
      </c>
      <c r="I471" s="120">
        <v>25</v>
      </c>
      <c r="J471" s="120">
        <v>25</v>
      </c>
      <c r="K471" s="123"/>
      <c r="L471" s="121" t="str">
        <f>IF(K471&lt;&gt;"",J471*K471,"")</f>
        <v/>
      </c>
      <c r="M471" s="118"/>
      <c r="N471" s="122">
        <v>21</v>
      </c>
      <c r="O471" s="122" t="str">
        <f>IFERROR(L471*(N471/100),"0")</f>
        <v>0</v>
      </c>
      <c r="P471" s="122" t="str">
        <f>IFERROR((L471+O471),"0")</f>
        <v>0</v>
      </c>
      <c r="Q471" s="124"/>
      <c r="R471" s="122" t="s">
        <v>103</v>
      </c>
      <c r="S471" s="120"/>
      <c r="T471" s="120"/>
      <c r="U471" s="117"/>
      <c r="V471" s="10"/>
      <c r="W471" s="10"/>
      <c r="X471" s="10"/>
    </row>
    <row r="472" spans="1:24" ht="22.5" outlineLevel="4" x14ac:dyDescent="0.2">
      <c r="A472" s="5"/>
      <c r="B472" s="114" t="s">
        <v>854</v>
      </c>
      <c r="C472" s="115" t="s">
        <v>47</v>
      </c>
      <c r="D472" s="116">
        <v>5</v>
      </c>
      <c r="E472" s="117" t="s">
        <v>99</v>
      </c>
      <c r="F472" s="117" t="s">
        <v>378</v>
      </c>
      <c r="G472" s="118" t="s">
        <v>379</v>
      </c>
      <c r="H472" s="119" t="s">
        <v>158</v>
      </c>
      <c r="I472" s="120">
        <v>33</v>
      </c>
      <c r="J472" s="120">
        <v>33</v>
      </c>
      <c r="K472" s="123"/>
      <c r="L472" s="121" t="str">
        <f>IF(K472&lt;&gt;"",J472*K472,"")</f>
        <v/>
      </c>
      <c r="M472" s="118"/>
      <c r="N472" s="122">
        <v>21</v>
      </c>
      <c r="O472" s="122" t="str">
        <f>IFERROR(L472*(N472/100),"0")</f>
        <v>0</v>
      </c>
      <c r="P472" s="122" t="str">
        <f>IFERROR((L472+O472),"0")</f>
        <v>0</v>
      </c>
      <c r="Q472" s="124"/>
      <c r="R472" s="122" t="s">
        <v>103</v>
      </c>
      <c r="S472" s="120"/>
      <c r="T472" s="120"/>
      <c r="U472" s="117"/>
      <c r="V472" s="10"/>
      <c r="W472" s="10"/>
      <c r="X472" s="10"/>
    </row>
    <row r="473" spans="1:24" ht="11.25" outlineLevel="5" x14ac:dyDescent="0.2">
      <c r="A473" s="125"/>
      <c r="B473" s="126"/>
      <c r="C473" s="127" t="s">
        <v>46</v>
      </c>
      <c r="D473" s="128"/>
      <c r="E473" s="129"/>
      <c r="F473" s="129" t="s">
        <v>51</v>
      </c>
      <c r="G473" s="130" t="s">
        <v>855</v>
      </c>
      <c r="H473" s="131"/>
      <c r="I473" s="132"/>
      <c r="J473" s="133">
        <v>0</v>
      </c>
      <c r="K473" s="134"/>
      <c r="L473" s="135"/>
      <c r="M473" s="130"/>
      <c r="N473" s="136"/>
      <c r="O473" s="136"/>
      <c r="P473" s="136"/>
      <c r="Q473" s="137"/>
      <c r="R473" s="138"/>
      <c r="S473" s="133"/>
      <c r="T473" s="133"/>
      <c r="U473" s="129"/>
      <c r="V473" s="28"/>
      <c r="W473" s="10"/>
      <c r="X473" s="10"/>
    </row>
    <row r="474" spans="1:24" ht="11.25" outlineLevel="5" x14ac:dyDescent="0.2">
      <c r="A474" s="125"/>
      <c r="B474" s="126"/>
      <c r="C474" s="127" t="s">
        <v>46</v>
      </c>
      <c r="D474" s="128"/>
      <c r="E474" s="129"/>
      <c r="F474" s="129"/>
      <c r="G474" s="130" t="s">
        <v>856</v>
      </c>
      <c r="H474" s="131"/>
      <c r="I474" s="132"/>
      <c r="J474" s="133">
        <v>33</v>
      </c>
      <c r="K474" s="134"/>
      <c r="L474" s="135"/>
      <c r="M474" s="130"/>
      <c r="N474" s="136"/>
      <c r="O474" s="136"/>
      <c r="P474" s="136"/>
      <c r="Q474" s="137"/>
      <c r="R474" s="138"/>
      <c r="S474" s="133"/>
      <c r="T474" s="133"/>
      <c r="U474" s="129"/>
      <c r="V474" s="28"/>
      <c r="W474" s="10"/>
      <c r="X474" s="10"/>
    </row>
    <row r="475" spans="1:24" ht="7.5" customHeight="1" outlineLevel="5" x14ac:dyDescent="0.15">
      <c r="B475" s="78"/>
      <c r="C475" s="80" t="s">
        <v>46</v>
      </c>
      <c r="D475" s="81"/>
      <c r="E475" s="82"/>
      <c r="F475" s="55"/>
      <c r="G475" s="84"/>
      <c r="H475" s="85"/>
      <c r="I475" s="88"/>
      <c r="J475" s="89"/>
      <c r="K475" s="91"/>
      <c r="L475" s="58"/>
      <c r="M475" s="29"/>
      <c r="N475" s="11"/>
      <c r="O475" s="11"/>
      <c r="P475" s="11"/>
      <c r="Q475" s="92"/>
      <c r="R475" s="27"/>
      <c r="S475" s="89"/>
      <c r="T475" s="89"/>
      <c r="U475" s="82"/>
      <c r="V475" s="10"/>
      <c r="W475" s="10"/>
      <c r="X475" s="10"/>
    </row>
    <row r="476" spans="1:24" ht="11.25" outlineLevel="4" x14ac:dyDescent="0.2">
      <c r="A476" s="5"/>
      <c r="B476" s="114" t="s">
        <v>857</v>
      </c>
      <c r="C476" s="115" t="s">
        <v>47</v>
      </c>
      <c r="D476" s="116">
        <v>6</v>
      </c>
      <c r="E476" s="117" t="s">
        <v>99</v>
      </c>
      <c r="F476" s="117" t="s">
        <v>858</v>
      </c>
      <c r="G476" s="118" t="s">
        <v>859</v>
      </c>
      <c r="H476" s="119" t="s">
        <v>102</v>
      </c>
      <c r="I476" s="120">
        <v>1</v>
      </c>
      <c r="J476" s="120">
        <v>1</v>
      </c>
      <c r="K476" s="123"/>
      <c r="L476" s="121" t="str">
        <f>IF(K476&lt;&gt;"",J476*K476,"")</f>
        <v/>
      </c>
      <c r="M476" s="118"/>
      <c r="N476" s="122">
        <v>21</v>
      </c>
      <c r="O476" s="122" t="str">
        <f>IFERROR(L476*(N476/100),"0")</f>
        <v>0</v>
      </c>
      <c r="P476" s="122" t="str">
        <f>IFERROR((L476+O476),"0")</f>
        <v>0</v>
      </c>
      <c r="Q476" s="124"/>
      <c r="R476" s="122" t="s">
        <v>103</v>
      </c>
      <c r="S476" s="120"/>
      <c r="T476" s="120"/>
      <c r="U476" s="117"/>
      <c r="V476" s="10"/>
      <c r="W476" s="10"/>
      <c r="X476" s="10"/>
    </row>
    <row r="477" spans="1:24" ht="11.25" outlineLevel="5" x14ac:dyDescent="0.2">
      <c r="A477" s="125"/>
      <c r="B477" s="126"/>
      <c r="C477" s="127" t="s">
        <v>46</v>
      </c>
      <c r="D477" s="128"/>
      <c r="E477" s="129"/>
      <c r="F477" s="129" t="s">
        <v>51</v>
      </c>
      <c r="G477" s="130" t="s">
        <v>860</v>
      </c>
      <c r="H477" s="131"/>
      <c r="I477" s="132"/>
      <c r="J477" s="133">
        <v>0</v>
      </c>
      <c r="K477" s="134"/>
      <c r="L477" s="135"/>
      <c r="M477" s="130"/>
      <c r="N477" s="136"/>
      <c r="O477" s="136"/>
      <c r="P477" s="136"/>
      <c r="Q477" s="137"/>
      <c r="R477" s="138"/>
      <c r="S477" s="133"/>
      <c r="T477" s="133"/>
      <c r="U477" s="129"/>
      <c r="V477" s="28"/>
      <c r="W477" s="10"/>
      <c r="X477" s="10"/>
    </row>
    <row r="478" spans="1:24" ht="11.25" outlineLevel="5" x14ac:dyDescent="0.2">
      <c r="A478" s="125"/>
      <c r="B478" s="126"/>
      <c r="C478" s="127" t="s">
        <v>46</v>
      </c>
      <c r="D478" s="128"/>
      <c r="E478" s="129"/>
      <c r="F478" s="129"/>
      <c r="G478" s="130" t="s">
        <v>171</v>
      </c>
      <c r="H478" s="131"/>
      <c r="I478" s="132"/>
      <c r="J478" s="133">
        <v>1</v>
      </c>
      <c r="K478" s="134"/>
      <c r="L478" s="135"/>
      <c r="M478" s="130"/>
      <c r="N478" s="136"/>
      <c r="O478" s="136"/>
      <c r="P478" s="136"/>
      <c r="Q478" s="137"/>
      <c r="R478" s="138"/>
      <c r="S478" s="133"/>
      <c r="T478" s="133"/>
      <c r="U478" s="129"/>
      <c r="V478" s="28"/>
      <c r="W478" s="10"/>
      <c r="X478" s="10"/>
    </row>
    <row r="479" spans="1:24" ht="7.5" customHeight="1" outlineLevel="5" x14ac:dyDescent="0.15">
      <c r="B479" s="78"/>
      <c r="C479" s="80" t="s">
        <v>46</v>
      </c>
      <c r="D479" s="81"/>
      <c r="E479" s="82"/>
      <c r="F479" s="55"/>
      <c r="G479" s="84"/>
      <c r="H479" s="85"/>
      <c r="I479" s="88"/>
      <c r="J479" s="89"/>
      <c r="K479" s="91"/>
      <c r="L479" s="58"/>
      <c r="M479" s="29"/>
      <c r="N479" s="11"/>
      <c r="O479" s="11"/>
      <c r="P479" s="11"/>
      <c r="Q479" s="92"/>
      <c r="R479" s="27"/>
      <c r="S479" s="89"/>
      <c r="T479" s="89"/>
      <c r="U479" s="82"/>
      <c r="V479" s="10"/>
      <c r="W479" s="10"/>
      <c r="X479" s="10"/>
    </row>
    <row r="480" spans="1:24" ht="11.25" outlineLevel="4" x14ac:dyDescent="0.2">
      <c r="A480" s="5"/>
      <c r="B480" s="114" t="s">
        <v>861</v>
      </c>
      <c r="C480" s="115" t="s">
        <v>47</v>
      </c>
      <c r="D480" s="116">
        <v>6</v>
      </c>
      <c r="E480" s="117" t="s">
        <v>99</v>
      </c>
      <c r="F480" s="117" t="s">
        <v>862</v>
      </c>
      <c r="G480" s="118" t="s">
        <v>863</v>
      </c>
      <c r="H480" s="119" t="s">
        <v>284</v>
      </c>
      <c r="I480" s="120">
        <v>7986</v>
      </c>
      <c r="J480" s="120">
        <v>7986</v>
      </c>
      <c r="K480" s="123"/>
      <c r="L480" s="121" t="str">
        <f t="shared" ref="L480:L485" si="27">IF(K480&lt;&gt;"",J480*K480,"")</f>
        <v/>
      </c>
      <c r="M480" s="118"/>
      <c r="N480" s="122">
        <v>21</v>
      </c>
      <c r="O480" s="122" t="str">
        <f t="shared" ref="O480:O485" si="28">IFERROR(L480*(N480/100),"0")</f>
        <v>0</v>
      </c>
      <c r="P480" s="122" t="str">
        <f t="shared" ref="P480:P485" si="29">IFERROR((L480+O480),"0")</f>
        <v>0</v>
      </c>
      <c r="Q480" s="124"/>
      <c r="R480" s="122"/>
      <c r="S480" s="120"/>
      <c r="T480" s="120"/>
      <c r="U480" s="117"/>
      <c r="V480" s="10"/>
      <c r="W480" s="10"/>
      <c r="X480" s="10"/>
    </row>
    <row r="481" spans="1:24" ht="11.25" outlineLevel="4" x14ac:dyDescent="0.2">
      <c r="A481" s="5"/>
      <c r="B481" s="114" t="s">
        <v>864</v>
      </c>
      <c r="C481" s="115" t="s">
        <v>47</v>
      </c>
      <c r="D481" s="116">
        <v>6</v>
      </c>
      <c r="E481" s="117" t="s">
        <v>289</v>
      </c>
      <c r="F481" s="117" t="s">
        <v>865</v>
      </c>
      <c r="G481" s="118" t="s">
        <v>866</v>
      </c>
      <c r="H481" s="119" t="s">
        <v>292</v>
      </c>
      <c r="I481" s="120">
        <v>93.75</v>
      </c>
      <c r="J481" s="120">
        <v>93.75</v>
      </c>
      <c r="K481" s="123"/>
      <c r="L481" s="121" t="str">
        <f t="shared" si="27"/>
        <v/>
      </c>
      <c r="M481" s="118"/>
      <c r="N481" s="122">
        <v>21</v>
      </c>
      <c r="O481" s="122" t="str">
        <f t="shared" si="28"/>
        <v>0</v>
      </c>
      <c r="P481" s="122" t="str">
        <f t="shared" si="29"/>
        <v>0</v>
      </c>
      <c r="Q481" s="124"/>
      <c r="R481" s="122"/>
      <c r="S481" s="120"/>
      <c r="T481" s="120"/>
      <c r="U481" s="117"/>
      <c r="V481" s="10"/>
      <c r="W481" s="10"/>
      <c r="X481" s="10"/>
    </row>
    <row r="482" spans="1:24" ht="22.5" outlineLevel="4" x14ac:dyDescent="0.2">
      <c r="A482" s="5"/>
      <c r="B482" s="114" t="s">
        <v>867</v>
      </c>
      <c r="C482" s="115" t="s">
        <v>47</v>
      </c>
      <c r="D482" s="116">
        <v>6</v>
      </c>
      <c r="E482" s="117" t="s">
        <v>99</v>
      </c>
      <c r="F482" s="117" t="s">
        <v>347</v>
      </c>
      <c r="G482" s="118" t="s">
        <v>348</v>
      </c>
      <c r="H482" s="119" t="s">
        <v>158</v>
      </c>
      <c r="I482" s="120">
        <v>33</v>
      </c>
      <c r="J482" s="120">
        <v>33</v>
      </c>
      <c r="K482" s="123"/>
      <c r="L482" s="121" t="str">
        <f t="shared" si="27"/>
        <v/>
      </c>
      <c r="M482" s="118"/>
      <c r="N482" s="122">
        <v>21</v>
      </c>
      <c r="O482" s="122" t="str">
        <f t="shared" si="28"/>
        <v>0</v>
      </c>
      <c r="P482" s="122" t="str">
        <f t="shared" si="29"/>
        <v>0</v>
      </c>
      <c r="Q482" s="124"/>
      <c r="R482" s="122" t="s">
        <v>103</v>
      </c>
      <c r="S482" s="120"/>
      <c r="T482" s="120"/>
      <c r="U482" s="117"/>
      <c r="V482" s="10"/>
      <c r="W482" s="10"/>
      <c r="X482" s="10"/>
    </row>
    <row r="483" spans="1:24" ht="11.25" outlineLevel="4" x14ac:dyDescent="0.2">
      <c r="A483" s="5"/>
      <c r="B483" s="114" t="s">
        <v>868</v>
      </c>
      <c r="C483" s="115" t="s">
        <v>47</v>
      </c>
      <c r="D483" s="116">
        <v>6</v>
      </c>
      <c r="E483" s="117" t="s">
        <v>214</v>
      </c>
      <c r="F483" s="117" t="s">
        <v>752</v>
      </c>
      <c r="G483" s="118" t="s">
        <v>251</v>
      </c>
      <c r="H483" s="119" t="s">
        <v>200</v>
      </c>
      <c r="I483" s="120">
        <v>1</v>
      </c>
      <c r="J483" s="120">
        <v>1</v>
      </c>
      <c r="K483" s="123"/>
      <c r="L483" s="121" t="str">
        <f t="shared" si="27"/>
        <v/>
      </c>
      <c r="M483" s="118"/>
      <c r="N483" s="122">
        <v>21</v>
      </c>
      <c r="O483" s="122" t="str">
        <f t="shared" si="28"/>
        <v>0</v>
      </c>
      <c r="P483" s="122" t="str">
        <f t="shared" si="29"/>
        <v>0</v>
      </c>
      <c r="Q483" s="124"/>
      <c r="R483" s="122" t="s">
        <v>103</v>
      </c>
      <c r="S483" s="120"/>
      <c r="T483" s="120"/>
      <c r="U483" s="117"/>
      <c r="V483" s="10"/>
      <c r="W483" s="10"/>
      <c r="X483" s="10"/>
    </row>
    <row r="484" spans="1:24" ht="11.25" outlineLevel="4" x14ac:dyDescent="0.2">
      <c r="A484" s="5"/>
      <c r="B484" s="114" t="s">
        <v>869</v>
      </c>
      <c r="C484" s="115" t="s">
        <v>47</v>
      </c>
      <c r="D484" s="116">
        <v>6</v>
      </c>
      <c r="E484" s="117" t="s">
        <v>214</v>
      </c>
      <c r="F484" s="117" t="s">
        <v>870</v>
      </c>
      <c r="G484" s="118" t="s">
        <v>566</v>
      </c>
      <c r="H484" s="119" t="s">
        <v>552</v>
      </c>
      <c r="I484" s="120">
        <v>117</v>
      </c>
      <c r="J484" s="120">
        <v>117</v>
      </c>
      <c r="K484" s="123"/>
      <c r="L484" s="121" t="str">
        <f t="shared" si="27"/>
        <v/>
      </c>
      <c r="M484" s="118"/>
      <c r="N484" s="122">
        <v>21</v>
      </c>
      <c r="O484" s="122" t="str">
        <f t="shared" si="28"/>
        <v>0</v>
      </c>
      <c r="P484" s="122" t="str">
        <f t="shared" si="29"/>
        <v>0</v>
      </c>
      <c r="Q484" s="124"/>
      <c r="R484" s="122" t="s">
        <v>103</v>
      </c>
      <c r="S484" s="120"/>
      <c r="T484" s="120"/>
      <c r="U484" s="117"/>
      <c r="V484" s="10"/>
      <c r="W484" s="10"/>
      <c r="X484" s="10"/>
    </row>
    <row r="485" spans="1:24" ht="11.25" outlineLevel="4" x14ac:dyDescent="0.2">
      <c r="A485" s="5"/>
      <c r="B485" s="114" t="s">
        <v>871</v>
      </c>
      <c r="C485" s="115" t="s">
        <v>47</v>
      </c>
      <c r="D485" s="116">
        <v>7</v>
      </c>
      <c r="E485" s="117" t="s">
        <v>214</v>
      </c>
      <c r="F485" s="117" t="s">
        <v>367</v>
      </c>
      <c r="G485" s="118" t="s">
        <v>368</v>
      </c>
      <c r="H485" s="119" t="s">
        <v>110</v>
      </c>
      <c r="I485" s="120">
        <v>46.8</v>
      </c>
      <c r="J485" s="120">
        <v>46.8</v>
      </c>
      <c r="K485" s="123"/>
      <c r="L485" s="121" t="str">
        <f t="shared" si="27"/>
        <v/>
      </c>
      <c r="M485" s="118"/>
      <c r="N485" s="122">
        <v>21</v>
      </c>
      <c r="O485" s="122" t="str">
        <f t="shared" si="28"/>
        <v>0</v>
      </c>
      <c r="P485" s="122" t="str">
        <f t="shared" si="29"/>
        <v>0</v>
      </c>
      <c r="Q485" s="124"/>
      <c r="R485" s="122" t="s">
        <v>103</v>
      </c>
      <c r="S485" s="120"/>
      <c r="T485" s="120"/>
      <c r="U485" s="117"/>
      <c r="V485" s="10"/>
      <c r="W485" s="10"/>
      <c r="X485" s="10"/>
    </row>
    <row r="486" spans="1:24" ht="11.25" outlineLevel="5" x14ac:dyDescent="0.2">
      <c r="A486" s="125"/>
      <c r="B486" s="126"/>
      <c r="C486" s="127" t="s">
        <v>46</v>
      </c>
      <c r="D486" s="128"/>
      <c r="E486" s="129"/>
      <c r="F486" s="129" t="s">
        <v>51</v>
      </c>
      <c r="G486" s="130" t="s">
        <v>369</v>
      </c>
      <c r="H486" s="131"/>
      <c r="I486" s="132"/>
      <c r="J486" s="133">
        <v>0</v>
      </c>
      <c r="K486" s="134"/>
      <c r="L486" s="135"/>
      <c r="M486" s="130"/>
      <c r="N486" s="136"/>
      <c r="O486" s="136"/>
      <c r="P486" s="136"/>
      <c r="Q486" s="137"/>
      <c r="R486" s="138"/>
      <c r="S486" s="133"/>
      <c r="T486" s="133"/>
      <c r="U486" s="129"/>
      <c r="V486" s="28"/>
      <c r="W486" s="10"/>
      <c r="X486" s="10"/>
    </row>
    <row r="487" spans="1:24" ht="11.25" outlineLevel="5" x14ac:dyDescent="0.2">
      <c r="A487" s="125"/>
      <c r="B487" s="126"/>
      <c r="C487" s="127" t="s">
        <v>46</v>
      </c>
      <c r="D487" s="128"/>
      <c r="E487" s="129"/>
      <c r="F487" s="129"/>
      <c r="G487" s="130" t="s">
        <v>872</v>
      </c>
      <c r="H487" s="131"/>
      <c r="I487" s="132"/>
      <c r="J487" s="133">
        <v>46.8</v>
      </c>
      <c r="K487" s="134"/>
      <c r="L487" s="135"/>
      <c r="M487" s="130"/>
      <c r="N487" s="136"/>
      <c r="O487" s="136"/>
      <c r="P487" s="136"/>
      <c r="Q487" s="137"/>
      <c r="R487" s="138"/>
      <c r="S487" s="133"/>
      <c r="T487" s="133"/>
      <c r="U487" s="129"/>
      <c r="V487" s="28"/>
      <c r="W487" s="10"/>
      <c r="X487" s="10"/>
    </row>
    <row r="488" spans="1:24" ht="7.5" customHeight="1" outlineLevel="5" x14ac:dyDescent="0.15">
      <c r="B488" s="78"/>
      <c r="C488" s="80" t="s">
        <v>46</v>
      </c>
      <c r="D488" s="81"/>
      <c r="E488" s="82"/>
      <c r="F488" s="55"/>
      <c r="G488" s="84"/>
      <c r="H488" s="85"/>
      <c r="I488" s="88"/>
      <c r="J488" s="89"/>
      <c r="K488" s="91"/>
      <c r="L488" s="58"/>
      <c r="M488" s="29"/>
      <c r="N488" s="11"/>
      <c r="O488" s="11"/>
      <c r="P488" s="11"/>
      <c r="Q488" s="92"/>
      <c r="R488" s="27"/>
      <c r="S488" s="89"/>
      <c r="T488" s="89"/>
      <c r="U488" s="82"/>
      <c r="V488" s="10"/>
      <c r="W488" s="10"/>
      <c r="X488" s="10"/>
    </row>
    <row r="489" spans="1:24" ht="11.25" outlineLevel="4" x14ac:dyDescent="0.2">
      <c r="A489" s="5"/>
      <c r="B489" s="114" t="s">
        <v>873</v>
      </c>
      <c r="C489" s="115" t="s">
        <v>47</v>
      </c>
      <c r="D489" s="116">
        <v>7</v>
      </c>
      <c r="E489" s="117" t="s">
        <v>214</v>
      </c>
      <c r="F489" s="117" t="s">
        <v>874</v>
      </c>
      <c r="G489" s="118" t="s">
        <v>577</v>
      </c>
      <c r="H489" s="119" t="s">
        <v>552</v>
      </c>
      <c r="I489" s="120">
        <v>82</v>
      </c>
      <c r="J489" s="120">
        <v>82</v>
      </c>
      <c r="K489" s="123"/>
      <c r="L489" s="121" t="str">
        <f>IF(K489&lt;&gt;"",J489*K489,"")</f>
        <v/>
      </c>
      <c r="M489" s="118"/>
      <c r="N489" s="122">
        <v>21</v>
      </c>
      <c r="O489" s="122" t="str">
        <f>IFERROR(L489*(N489/100),"0")</f>
        <v>0</v>
      </c>
      <c r="P489" s="122" t="str">
        <f>IFERROR((L489+O489),"0")</f>
        <v>0</v>
      </c>
      <c r="Q489" s="124"/>
      <c r="R489" s="122" t="s">
        <v>103</v>
      </c>
      <c r="S489" s="120"/>
      <c r="T489" s="120"/>
      <c r="U489" s="117"/>
      <c r="V489" s="10"/>
      <c r="W489" s="10"/>
      <c r="X489" s="10"/>
    </row>
    <row r="490" spans="1:24" ht="11.25" outlineLevel="4" x14ac:dyDescent="0.2">
      <c r="A490" s="5"/>
      <c r="B490" s="114" t="s">
        <v>875</v>
      </c>
      <c r="C490" s="115" t="s">
        <v>47</v>
      </c>
      <c r="D490" s="116">
        <v>7</v>
      </c>
      <c r="E490" s="117" t="s">
        <v>289</v>
      </c>
      <c r="F490" s="117" t="s">
        <v>290</v>
      </c>
      <c r="G490" s="118" t="s">
        <v>291</v>
      </c>
      <c r="H490" s="119" t="s">
        <v>292</v>
      </c>
      <c r="I490" s="120">
        <v>374.37</v>
      </c>
      <c r="J490" s="120">
        <v>374.37</v>
      </c>
      <c r="K490" s="123"/>
      <c r="L490" s="121" t="str">
        <f>IF(K490&lt;&gt;"",J490*K490,"")</f>
        <v/>
      </c>
      <c r="M490" s="118"/>
      <c r="N490" s="122">
        <v>21</v>
      </c>
      <c r="O490" s="122" t="str">
        <f>IFERROR(L490*(N490/100),"0")</f>
        <v>0</v>
      </c>
      <c r="P490" s="122" t="str">
        <f>IFERROR((L490+O490),"0")</f>
        <v>0</v>
      </c>
      <c r="Q490" s="124"/>
      <c r="R490" s="122" t="s">
        <v>103</v>
      </c>
      <c r="S490" s="120"/>
      <c r="T490" s="120">
        <v>2.2000000000000002</v>
      </c>
      <c r="U490" s="117"/>
      <c r="V490" s="10"/>
      <c r="W490" s="10"/>
      <c r="X490" s="10"/>
    </row>
    <row r="491" spans="1:24" ht="11.25" outlineLevel="4" x14ac:dyDescent="0.2">
      <c r="A491" s="5"/>
      <c r="B491" s="114" t="s">
        <v>876</v>
      </c>
      <c r="C491" s="115" t="s">
        <v>47</v>
      </c>
      <c r="D491" s="116">
        <v>7</v>
      </c>
      <c r="E491" s="117" t="s">
        <v>99</v>
      </c>
      <c r="F491" s="117" t="s">
        <v>294</v>
      </c>
      <c r="G491" s="118" t="s">
        <v>295</v>
      </c>
      <c r="H491" s="119" t="s">
        <v>110</v>
      </c>
      <c r="I491" s="120">
        <v>2.0150000000000001</v>
      </c>
      <c r="J491" s="120">
        <v>2.0150000000000001</v>
      </c>
      <c r="K491" s="123"/>
      <c r="L491" s="121" t="str">
        <f>IF(K491&lt;&gt;"",J491*K491,"")</f>
        <v/>
      </c>
      <c r="M491" s="118"/>
      <c r="N491" s="122">
        <v>21</v>
      </c>
      <c r="O491" s="122" t="str">
        <f>IFERROR(L491*(N491/100),"0")</f>
        <v>0</v>
      </c>
      <c r="P491" s="122" t="str">
        <f>IFERROR((L491+O491),"0")</f>
        <v>0</v>
      </c>
      <c r="Q491" s="124"/>
      <c r="R491" s="122" t="s">
        <v>103</v>
      </c>
      <c r="S491" s="120"/>
      <c r="T491" s="120"/>
      <c r="U491" s="117"/>
      <c r="V491" s="10"/>
      <c r="W491" s="10"/>
      <c r="X491" s="10"/>
    </row>
    <row r="492" spans="1:24" ht="11.25" outlineLevel="5" x14ac:dyDescent="0.2">
      <c r="A492" s="125"/>
      <c r="B492" s="126"/>
      <c r="C492" s="127" t="s">
        <v>46</v>
      </c>
      <c r="D492" s="128"/>
      <c r="E492" s="129"/>
      <c r="F492" s="129" t="s">
        <v>51</v>
      </c>
      <c r="G492" s="130" t="s">
        <v>877</v>
      </c>
      <c r="H492" s="131"/>
      <c r="I492" s="132"/>
      <c r="J492" s="133">
        <v>0</v>
      </c>
      <c r="K492" s="134"/>
      <c r="L492" s="135"/>
      <c r="M492" s="130"/>
      <c r="N492" s="136"/>
      <c r="O492" s="136"/>
      <c r="P492" s="136"/>
      <c r="Q492" s="137"/>
      <c r="R492" s="138"/>
      <c r="S492" s="133"/>
      <c r="T492" s="133"/>
      <c r="U492" s="129"/>
      <c r="V492" s="28"/>
      <c r="W492" s="10"/>
      <c r="X492" s="10"/>
    </row>
    <row r="493" spans="1:24" ht="11.25" outlineLevel="5" x14ac:dyDescent="0.2">
      <c r="A493" s="125"/>
      <c r="B493" s="126"/>
      <c r="C493" s="127" t="s">
        <v>46</v>
      </c>
      <c r="D493" s="128"/>
      <c r="E493" s="129"/>
      <c r="F493" s="129"/>
      <c r="G493" s="130" t="s">
        <v>878</v>
      </c>
      <c r="H493" s="131"/>
      <c r="I493" s="132"/>
      <c r="J493" s="133">
        <v>2.0150000000000001</v>
      </c>
      <c r="K493" s="134"/>
      <c r="L493" s="135"/>
      <c r="M493" s="130"/>
      <c r="N493" s="136"/>
      <c r="O493" s="136"/>
      <c r="P493" s="136"/>
      <c r="Q493" s="137"/>
      <c r="R493" s="138"/>
      <c r="S493" s="133"/>
      <c r="T493" s="133"/>
      <c r="U493" s="129"/>
      <c r="V493" s="28"/>
      <c r="W493" s="10"/>
      <c r="X493" s="10"/>
    </row>
    <row r="494" spans="1:24" ht="7.5" customHeight="1" outlineLevel="5" x14ac:dyDescent="0.15">
      <c r="B494" s="78"/>
      <c r="C494" s="80" t="s">
        <v>46</v>
      </c>
      <c r="D494" s="81"/>
      <c r="E494" s="82"/>
      <c r="F494" s="55"/>
      <c r="G494" s="84"/>
      <c r="H494" s="85"/>
      <c r="I494" s="88"/>
      <c r="J494" s="89"/>
      <c r="K494" s="91"/>
      <c r="L494" s="58"/>
      <c r="M494" s="29"/>
      <c r="N494" s="11"/>
      <c r="O494" s="11"/>
      <c r="P494" s="11"/>
      <c r="Q494" s="92"/>
      <c r="R494" s="27"/>
      <c r="S494" s="89"/>
      <c r="T494" s="89"/>
      <c r="U494" s="82"/>
      <c r="V494" s="10"/>
      <c r="W494" s="10"/>
      <c r="X494" s="10"/>
    </row>
    <row r="495" spans="1:24" ht="11.25" outlineLevel="4" x14ac:dyDescent="0.2">
      <c r="A495" s="5"/>
      <c r="B495" s="114" t="s">
        <v>879</v>
      </c>
      <c r="C495" s="115" t="s">
        <v>47</v>
      </c>
      <c r="D495" s="116">
        <v>7</v>
      </c>
      <c r="E495" s="117" t="s">
        <v>214</v>
      </c>
      <c r="F495" s="117" t="s">
        <v>754</v>
      </c>
      <c r="G495" s="118" t="s">
        <v>254</v>
      </c>
      <c r="H495" s="119" t="s">
        <v>200</v>
      </c>
      <c r="I495" s="120">
        <v>1</v>
      </c>
      <c r="J495" s="120">
        <v>1</v>
      </c>
      <c r="K495" s="123"/>
      <c r="L495" s="121" t="str">
        <f>IF(K495&lt;&gt;"",J495*K495,"")</f>
        <v/>
      </c>
      <c r="M495" s="118"/>
      <c r="N495" s="122">
        <v>21</v>
      </c>
      <c r="O495" s="122" t="str">
        <f>IFERROR(L495*(N495/100),"0")</f>
        <v>0</v>
      </c>
      <c r="P495" s="122" t="str">
        <f>IFERROR((L495+O495),"0")</f>
        <v>0</v>
      </c>
      <c r="Q495" s="124"/>
      <c r="R495" s="122" t="s">
        <v>103</v>
      </c>
      <c r="S495" s="120"/>
      <c r="T495" s="120"/>
      <c r="U495" s="117"/>
      <c r="V495" s="10"/>
      <c r="W495" s="10"/>
      <c r="X495" s="10"/>
    </row>
    <row r="496" spans="1:24" ht="11.25" outlineLevel="4" x14ac:dyDescent="0.2">
      <c r="A496" s="5"/>
      <c r="B496" s="114" t="s">
        <v>880</v>
      </c>
      <c r="C496" s="115" t="s">
        <v>47</v>
      </c>
      <c r="D496" s="116">
        <v>7</v>
      </c>
      <c r="E496" s="117" t="s">
        <v>99</v>
      </c>
      <c r="F496" s="117" t="s">
        <v>881</v>
      </c>
      <c r="G496" s="118" t="s">
        <v>882</v>
      </c>
      <c r="H496" s="119" t="s">
        <v>102</v>
      </c>
      <c r="I496" s="120">
        <v>3</v>
      </c>
      <c r="J496" s="120">
        <v>3</v>
      </c>
      <c r="K496" s="123"/>
      <c r="L496" s="121" t="str">
        <f>IF(K496&lt;&gt;"",J496*K496,"")</f>
        <v/>
      </c>
      <c r="M496" s="118"/>
      <c r="N496" s="122">
        <v>21</v>
      </c>
      <c r="O496" s="122" t="str">
        <f>IFERROR(L496*(N496/100),"0")</f>
        <v>0</v>
      </c>
      <c r="P496" s="122" t="str">
        <f>IFERROR((L496+O496),"0")</f>
        <v>0</v>
      </c>
      <c r="Q496" s="124"/>
      <c r="R496" s="122" t="s">
        <v>103</v>
      </c>
      <c r="S496" s="120"/>
      <c r="T496" s="120"/>
      <c r="U496" s="117"/>
      <c r="V496" s="10"/>
      <c r="W496" s="10"/>
      <c r="X496" s="10"/>
    </row>
    <row r="497" spans="1:24" ht="11.25" outlineLevel="5" x14ac:dyDescent="0.2">
      <c r="A497" s="125"/>
      <c r="B497" s="126"/>
      <c r="C497" s="127" t="s">
        <v>46</v>
      </c>
      <c r="D497" s="128"/>
      <c r="E497" s="129"/>
      <c r="F497" s="129" t="s">
        <v>51</v>
      </c>
      <c r="G497" s="130" t="s">
        <v>883</v>
      </c>
      <c r="H497" s="131"/>
      <c r="I497" s="132"/>
      <c r="J497" s="133">
        <v>0</v>
      </c>
      <c r="K497" s="134"/>
      <c r="L497" s="135"/>
      <c r="M497" s="130"/>
      <c r="N497" s="136"/>
      <c r="O497" s="136"/>
      <c r="P497" s="136"/>
      <c r="Q497" s="137"/>
      <c r="R497" s="138"/>
      <c r="S497" s="133"/>
      <c r="T497" s="133"/>
      <c r="U497" s="129"/>
      <c r="V497" s="28"/>
      <c r="W497" s="10"/>
      <c r="X497" s="10"/>
    </row>
    <row r="498" spans="1:24" ht="11.25" outlineLevel="5" x14ac:dyDescent="0.2">
      <c r="A498" s="125"/>
      <c r="B498" s="126"/>
      <c r="C498" s="127" t="s">
        <v>46</v>
      </c>
      <c r="D498" s="128"/>
      <c r="E498" s="129"/>
      <c r="F498" s="129"/>
      <c r="G498" s="130" t="s">
        <v>176</v>
      </c>
      <c r="H498" s="131"/>
      <c r="I498" s="132"/>
      <c r="J498" s="133">
        <v>3</v>
      </c>
      <c r="K498" s="134"/>
      <c r="L498" s="135"/>
      <c r="M498" s="130"/>
      <c r="N498" s="136"/>
      <c r="O498" s="136"/>
      <c r="P498" s="136"/>
      <c r="Q498" s="137"/>
      <c r="R498" s="138"/>
      <c r="S498" s="133"/>
      <c r="T498" s="133"/>
      <c r="U498" s="129"/>
      <c r="V498" s="28"/>
      <c r="W498" s="10"/>
      <c r="X498" s="10"/>
    </row>
    <row r="499" spans="1:24" ht="7.5" customHeight="1" outlineLevel="5" x14ac:dyDescent="0.15">
      <c r="B499" s="78"/>
      <c r="C499" s="80" t="s">
        <v>46</v>
      </c>
      <c r="D499" s="81"/>
      <c r="E499" s="82"/>
      <c r="F499" s="55"/>
      <c r="G499" s="84"/>
      <c r="H499" s="85"/>
      <c r="I499" s="88"/>
      <c r="J499" s="89"/>
      <c r="K499" s="91"/>
      <c r="L499" s="58"/>
      <c r="M499" s="29"/>
      <c r="N499" s="11"/>
      <c r="O499" s="11"/>
      <c r="P499" s="11"/>
      <c r="Q499" s="92"/>
      <c r="R499" s="27"/>
      <c r="S499" s="89"/>
      <c r="T499" s="89"/>
      <c r="U499" s="82"/>
      <c r="V499" s="10"/>
      <c r="W499" s="10"/>
      <c r="X499" s="10"/>
    </row>
    <row r="500" spans="1:24" ht="11.25" outlineLevel="4" x14ac:dyDescent="0.2">
      <c r="A500" s="5"/>
      <c r="B500" s="114" t="s">
        <v>884</v>
      </c>
      <c r="C500" s="115" t="s">
        <v>47</v>
      </c>
      <c r="D500" s="116">
        <v>8</v>
      </c>
      <c r="E500" s="117" t="s">
        <v>99</v>
      </c>
      <c r="F500" s="117" t="s">
        <v>885</v>
      </c>
      <c r="G500" s="118" t="s">
        <v>882</v>
      </c>
      <c r="H500" s="119" t="s">
        <v>102</v>
      </c>
      <c r="I500" s="120">
        <v>3</v>
      </c>
      <c r="J500" s="120">
        <v>3</v>
      </c>
      <c r="K500" s="123"/>
      <c r="L500" s="121" t="str">
        <f>IF(K500&lt;&gt;"",J500*K500,"")</f>
        <v/>
      </c>
      <c r="M500" s="118"/>
      <c r="N500" s="122">
        <v>21</v>
      </c>
      <c r="O500" s="122" t="str">
        <f>IFERROR(L500*(N500/100),"0")</f>
        <v>0</v>
      </c>
      <c r="P500" s="122" t="str">
        <f>IFERROR((L500+O500),"0")</f>
        <v>0</v>
      </c>
      <c r="Q500" s="124"/>
      <c r="R500" s="122" t="s">
        <v>103</v>
      </c>
      <c r="S500" s="120"/>
      <c r="T500" s="120"/>
      <c r="U500" s="117"/>
      <c r="V500" s="10"/>
      <c r="W500" s="10"/>
      <c r="X500" s="10"/>
    </row>
    <row r="501" spans="1:24" ht="11.25" outlineLevel="5" x14ac:dyDescent="0.2">
      <c r="A501" s="125"/>
      <c r="B501" s="126"/>
      <c r="C501" s="127" t="s">
        <v>46</v>
      </c>
      <c r="D501" s="128"/>
      <c r="E501" s="129"/>
      <c r="F501" s="129" t="s">
        <v>51</v>
      </c>
      <c r="G501" s="130" t="s">
        <v>886</v>
      </c>
      <c r="H501" s="131"/>
      <c r="I501" s="132"/>
      <c r="J501" s="133">
        <v>0</v>
      </c>
      <c r="K501" s="134"/>
      <c r="L501" s="135"/>
      <c r="M501" s="130"/>
      <c r="N501" s="136"/>
      <c r="O501" s="136"/>
      <c r="P501" s="136"/>
      <c r="Q501" s="137"/>
      <c r="R501" s="138"/>
      <c r="S501" s="133"/>
      <c r="T501" s="133"/>
      <c r="U501" s="129"/>
      <c r="V501" s="28"/>
      <c r="W501" s="10"/>
      <c r="X501" s="10"/>
    </row>
    <row r="502" spans="1:24" ht="11.25" outlineLevel="5" x14ac:dyDescent="0.2">
      <c r="A502" s="125"/>
      <c r="B502" s="126"/>
      <c r="C502" s="127" t="s">
        <v>46</v>
      </c>
      <c r="D502" s="128"/>
      <c r="E502" s="129"/>
      <c r="F502" s="129"/>
      <c r="G502" s="130" t="s">
        <v>176</v>
      </c>
      <c r="H502" s="131"/>
      <c r="I502" s="132"/>
      <c r="J502" s="133">
        <v>3</v>
      </c>
      <c r="K502" s="134"/>
      <c r="L502" s="135"/>
      <c r="M502" s="130"/>
      <c r="N502" s="136"/>
      <c r="O502" s="136"/>
      <c r="P502" s="136"/>
      <c r="Q502" s="137"/>
      <c r="R502" s="138"/>
      <c r="S502" s="133"/>
      <c r="T502" s="133"/>
      <c r="U502" s="129"/>
      <c r="V502" s="28"/>
      <c r="W502" s="10"/>
      <c r="X502" s="10"/>
    </row>
    <row r="503" spans="1:24" ht="7.5" customHeight="1" outlineLevel="5" x14ac:dyDescent="0.15">
      <c r="B503" s="78"/>
      <c r="C503" s="80" t="s">
        <v>46</v>
      </c>
      <c r="D503" s="81"/>
      <c r="E503" s="82"/>
      <c r="F503" s="55"/>
      <c r="G503" s="84"/>
      <c r="H503" s="85"/>
      <c r="I503" s="88"/>
      <c r="J503" s="89"/>
      <c r="K503" s="91"/>
      <c r="L503" s="58"/>
      <c r="M503" s="29"/>
      <c r="N503" s="11"/>
      <c r="O503" s="11"/>
      <c r="P503" s="11"/>
      <c r="Q503" s="92"/>
      <c r="R503" s="27"/>
      <c r="S503" s="89"/>
      <c r="T503" s="89"/>
      <c r="U503" s="82"/>
      <c r="V503" s="10"/>
      <c r="W503" s="10"/>
      <c r="X503" s="10"/>
    </row>
    <row r="504" spans="1:24" ht="11.25" outlineLevel="4" x14ac:dyDescent="0.2">
      <c r="A504" s="5"/>
      <c r="B504" s="114" t="s">
        <v>887</v>
      </c>
      <c r="C504" s="115" t="s">
        <v>47</v>
      </c>
      <c r="D504" s="116">
        <v>8</v>
      </c>
      <c r="E504" s="117" t="s">
        <v>99</v>
      </c>
      <c r="F504" s="117" t="s">
        <v>888</v>
      </c>
      <c r="G504" s="118" t="s">
        <v>454</v>
      </c>
      <c r="H504" s="119" t="s">
        <v>158</v>
      </c>
      <c r="I504" s="120">
        <v>12</v>
      </c>
      <c r="J504" s="120">
        <v>12</v>
      </c>
      <c r="K504" s="123"/>
      <c r="L504" s="121" t="str">
        <f>IF(K504&lt;&gt;"",J504*K504,"")</f>
        <v/>
      </c>
      <c r="M504" s="118"/>
      <c r="N504" s="122">
        <v>21</v>
      </c>
      <c r="O504" s="122" t="str">
        <f>IFERROR(L504*(N504/100),"0")</f>
        <v>0</v>
      </c>
      <c r="P504" s="122" t="str">
        <f>IFERROR((L504+O504),"0")</f>
        <v>0</v>
      </c>
      <c r="Q504" s="124"/>
      <c r="R504" s="122" t="s">
        <v>103</v>
      </c>
      <c r="S504" s="120"/>
      <c r="T504" s="120"/>
      <c r="U504" s="117"/>
      <c r="V504" s="10"/>
      <c r="W504" s="10"/>
      <c r="X504" s="10"/>
    </row>
    <row r="505" spans="1:24" ht="11.25" outlineLevel="4" x14ac:dyDescent="0.2">
      <c r="A505" s="5"/>
      <c r="B505" s="114" t="s">
        <v>889</v>
      </c>
      <c r="C505" s="115" t="s">
        <v>47</v>
      </c>
      <c r="D505" s="116">
        <v>8</v>
      </c>
      <c r="E505" s="117" t="s">
        <v>214</v>
      </c>
      <c r="F505" s="117" t="s">
        <v>890</v>
      </c>
      <c r="G505" s="118" t="s">
        <v>853</v>
      </c>
      <c r="H505" s="119" t="s">
        <v>200</v>
      </c>
      <c r="I505" s="120">
        <v>2</v>
      </c>
      <c r="J505" s="120">
        <v>2</v>
      </c>
      <c r="K505" s="123"/>
      <c r="L505" s="121" t="str">
        <f>IF(K505&lt;&gt;"",J505*K505,"")</f>
        <v/>
      </c>
      <c r="M505" s="118"/>
      <c r="N505" s="122">
        <v>21</v>
      </c>
      <c r="O505" s="122" t="str">
        <f>IFERROR(L505*(N505/100),"0")</f>
        <v>0</v>
      </c>
      <c r="P505" s="122" t="str">
        <f>IFERROR((L505+O505),"0")</f>
        <v>0</v>
      </c>
      <c r="Q505" s="124"/>
      <c r="R505" s="122" t="s">
        <v>103</v>
      </c>
      <c r="S505" s="120"/>
      <c r="T505" s="120"/>
      <c r="U505" s="117"/>
      <c r="V505" s="10"/>
      <c r="W505" s="10"/>
      <c r="X505" s="10"/>
    </row>
    <row r="506" spans="1:24" ht="11.25" outlineLevel="4" x14ac:dyDescent="0.2">
      <c r="A506" s="5"/>
      <c r="B506" s="114" t="s">
        <v>891</v>
      </c>
      <c r="C506" s="115" t="s">
        <v>47</v>
      </c>
      <c r="D506" s="116">
        <v>8</v>
      </c>
      <c r="E506" s="117" t="s">
        <v>214</v>
      </c>
      <c r="F506" s="117" t="s">
        <v>892</v>
      </c>
      <c r="G506" s="118" t="s">
        <v>702</v>
      </c>
      <c r="H506" s="119" t="s">
        <v>703</v>
      </c>
      <c r="I506" s="120">
        <v>545</v>
      </c>
      <c r="J506" s="120">
        <v>545</v>
      </c>
      <c r="K506" s="123"/>
      <c r="L506" s="121" t="str">
        <f>IF(K506&lt;&gt;"",J506*K506,"")</f>
        <v/>
      </c>
      <c r="M506" s="118"/>
      <c r="N506" s="122">
        <v>21</v>
      </c>
      <c r="O506" s="122" t="str">
        <f>IFERROR(L506*(N506/100),"0")</f>
        <v>0</v>
      </c>
      <c r="P506" s="122" t="str">
        <f>IFERROR((L506+O506),"0")</f>
        <v>0</v>
      </c>
      <c r="Q506" s="124"/>
      <c r="R506" s="122" t="s">
        <v>103</v>
      </c>
      <c r="S506" s="120"/>
      <c r="T506" s="120"/>
      <c r="U506" s="117"/>
      <c r="V506" s="10"/>
      <c r="W506" s="10"/>
      <c r="X506" s="10"/>
    </row>
    <row r="507" spans="1:24" ht="11.25" outlineLevel="4" x14ac:dyDescent="0.2">
      <c r="A507" s="5"/>
      <c r="B507" s="114" t="s">
        <v>893</v>
      </c>
      <c r="C507" s="115" t="s">
        <v>47</v>
      </c>
      <c r="D507" s="116">
        <v>8</v>
      </c>
      <c r="E507" s="117" t="s">
        <v>289</v>
      </c>
      <c r="F507" s="117" t="s">
        <v>332</v>
      </c>
      <c r="G507" s="118" t="s">
        <v>333</v>
      </c>
      <c r="H507" s="119" t="s">
        <v>110</v>
      </c>
      <c r="I507" s="120">
        <v>1176.8789999999999</v>
      </c>
      <c r="J507" s="120">
        <v>1176.8789999999999</v>
      </c>
      <c r="K507" s="123"/>
      <c r="L507" s="121" t="str">
        <f>IF(K507&lt;&gt;"",J507*K507,"")</f>
        <v/>
      </c>
      <c r="M507" s="118"/>
      <c r="N507" s="122">
        <v>21</v>
      </c>
      <c r="O507" s="122" t="str">
        <f>IFERROR(L507*(N507/100),"0")</f>
        <v>0</v>
      </c>
      <c r="P507" s="122" t="str">
        <f>IFERROR((L507+O507),"0")</f>
        <v>0</v>
      </c>
      <c r="Q507" s="124"/>
      <c r="R507" s="122" t="s">
        <v>103</v>
      </c>
      <c r="S507" s="120"/>
      <c r="T507" s="120"/>
      <c r="U507" s="117"/>
      <c r="V507" s="10"/>
      <c r="W507" s="10"/>
      <c r="X507" s="10"/>
    </row>
    <row r="508" spans="1:24" ht="11.25" outlineLevel="5" x14ac:dyDescent="0.2">
      <c r="A508" s="125"/>
      <c r="B508" s="126"/>
      <c r="C508" s="127" t="s">
        <v>46</v>
      </c>
      <c r="D508" s="128"/>
      <c r="E508" s="129"/>
      <c r="F508" s="129" t="s">
        <v>51</v>
      </c>
      <c r="G508" s="130" t="s">
        <v>894</v>
      </c>
      <c r="H508" s="131"/>
      <c r="I508" s="132"/>
      <c r="J508" s="133">
        <v>0</v>
      </c>
      <c r="K508" s="134"/>
      <c r="L508" s="135"/>
      <c r="M508" s="130"/>
      <c r="N508" s="136"/>
      <c r="O508" s="136"/>
      <c r="P508" s="136"/>
      <c r="Q508" s="137"/>
      <c r="R508" s="138"/>
      <c r="S508" s="133"/>
      <c r="T508" s="133"/>
      <c r="U508" s="129"/>
      <c r="V508" s="28"/>
      <c r="W508" s="10"/>
      <c r="X508" s="10"/>
    </row>
    <row r="509" spans="1:24" ht="11.25" outlineLevel="5" x14ac:dyDescent="0.2">
      <c r="A509" s="125"/>
      <c r="B509" s="126"/>
      <c r="C509" s="127" t="s">
        <v>46</v>
      </c>
      <c r="D509" s="128"/>
      <c r="E509" s="129"/>
      <c r="F509" s="129"/>
      <c r="G509" s="130" t="s">
        <v>895</v>
      </c>
      <c r="H509" s="131"/>
      <c r="I509" s="132"/>
      <c r="J509" s="133">
        <v>823.61400000000003</v>
      </c>
      <c r="K509" s="134"/>
      <c r="L509" s="135"/>
      <c r="M509" s="130"/>
      <c r="N509" s="136"/>
      <c r="O509" s="136"/>
      <c r="P509" s="136"/>
      <c r="Q509" s="137"/>
      <c r="R509" s="138"/>
      <c r="S509" s="133"/>
      <c r="T509" s="133"/>
      <c r="U509" s="129"/>
      <c r="V509" s="28"/>
      <c r="W509" s="10"/>
      <c r="X509" s="10"/>
    </row>
    <row r="510" spans="1:24" ht="7.5" customHeight="1" outlineLevel="5" x14ac:dyDescent="0.15">
      <c r="B510" s="78"/>
      <c r="C510" s="80" t="s">
        <v>46</v>
      </c>
      <c r="D510" s="81"/>
      <c r="E510" s="82"/>
      <c r="F510" s="55"/>
      <c r="G510" s="84"/>
      <c r="H510" s="85"/>
      <c r="I510" s="88"/>
      <c r="J510" s="89"/>
      <c r="K510" s="91"/>
      <c r="L510" s="58"/>
      <c r="M510" s="29"/>
      <c r="N510" s="11"/>
      <c r="O510" s="11"/>
      <c r="P510" s="11"/>
      <c r="Q510" s="92"/>
      <c r="R510" s="27"/>
      <c r="S510" s="89"/>
      <c r="T510" s="89"/>
      <c r="U510" s="82"/>
      <c r="V510" s="10"/>
      <c r="W510" s="10"/>
      <c r="X510" s="10"/>
    </row>
    <row r="511" spans="1:24" ht="11.25" outlineLevel="4" x14ac:dyDescent="0.2">
      <c r="A511" s="5"/>
      <c r="B511" s="114" t="s">
        <v>896</v>
      </c>
      <c r="C511" s="115" t="s">
        <v>47</v>
      </c>
      <c r="D511" s="116">
        <v>9</v>
      </c>
      <c r="E511" s="117" t="s">
        <v>214</v>
      </c>
      <c r="F511" s="117" t="s">
        <v>897</v>
      </c>
      <c r="G511" s="118" t="s">
        <v>898</v>
      </c>
      <c r="H511" s="119" t="s">
        <v>552</v>
      </c>
      <c r="I511" s="120">
        <v>3531</v>
      </c>
      <c r="J511" s="120">
        <v>3531</v>
      </c>
      <c r="K511" s="123"/>
      <c r="L511" s="121" t="str">
        <f>IF(K511&lt;&gt;"",J511*K511,"")</f>
        <v/>
      </c>
      <c r="M511" s="118"/>
      <c r="N511" s="122">
        <v>21</v>
      </c>
      <c r="O511" s="122" t="str">
        <f>IFERROR(L511*(N511/100),"0")</f>
        <v>0</v>
      </c>
      <c r="P511" s="122" t="str">
        <f>IFERROR((L511+O511),"0")</f>
        <v>0</v>
      </c>
      <c r="Q511" s="124"/>
      <c r="R511" s="122" t="s">
        <v>103</v>
      </c>
      <c r="S511" s="120"/>
      <c r="T511" s="120"/>
      <c r="U511" s="117"/>
      <c r="V511" s="10"/>
      <c r="W511" s="10"/>
      <c r="X511" s="10"/>
    </row>
    <row r="512" spans="1:24" ht="11.25" outlineLevel="4" x14ac:dyDescent="0.2">
      <c r="A512" s="5"/>
      <c r="B512" s="114" t="s">
        <v>899</v>
      </c>
      <c r="C512" s="115" t="s">
        <v>47</v>
      </c>
      <c r="D512" s="116">
        <v>9</v>
      </c>
      <c r="E512" s="117" t="s">
        <v>99</v>
      </c>
      <c r="F512" s="117" t="s">
        <v>900</v>
      </c>
      <c r="G512" s="118" t="s">
        <v>901</v>
      </c>
      <c r="H512" s="119" t="s">
        <v>102</v>
      </c>
      <c r="I512" s="120">
        <v>3</v>
      </c>
      <c r="J512" s="120">
        <v>3</v>
      </c>
      <c r="K512" s="123"/>
      <c r="L512" s="121" t="str">
        <f>IF(K512&lt;&gt;"",J512*K512,"")</f>
        <v/>
      </c>
      <c r="M512" s="118"/>
      <c r="N512" s="122">
        <v>21</v>
      </c>
      <c r="O512" s="122" t="str">
        <f>IFERROR(L512*(N512/100),"0")</f>
        <v>0</v>
      </c>
      <c r="P512" s="122" t="str">
        <f>IFERROR((L512+O512),"0")</f>
        <v>0</v>
      </c>
      <c r="Q512" s="124"/>
      <c r="R512" s="122" t="s">
        <v>103</v>
      </c>
      <c r="S512" s="120"/>
      <c r="T512" s="120"/>
      <c r="U512" s="117"/>
      <c r="V512" s="10"/>
      <c r="W512" s="10"/>
      <c r="X512" s="10"/>
    </row>
    <row r="513" spans="1:24" ht="11.25" outlineLevel="5" x14ac:dyDescent="0.2">
      <c r="A513" s="125"/>
      <c r="B513" s="126"/>
      <c r="C513" s="127" t="s">
        <v>46</v>
      </c>
      <c r="D513" s="128"/>
      <c r="E513" s="129"/>
      <c r="F513" s="129" t="s">
        <v>51</v>
      </c>
      <c r="G513" s="130" t="s">
        <v>902</v>
      </c>
      <c r="H513" s="131"/>
      <c r="I513" s="132"/>
      <c r="J513" s="133">
        <v>0</v>
      </c>
      <c r="K513" s="134"/>
      <c r="L513" s="135"/>
      <c r="M513" s="130"/>
      <c r="N513" s="136"/>
      <c r="O513" s="136"/>
      <c r="P513" s="136"/>
      <c r="Q513" s="137"/>
      <c r="R513" s="138"/>
      <c r="S513" s="133"/>
      <c r="T513" s="133"/>
      <c r="U513" s="129"/>
      <c r="V513" s="28"/>
      <c r="W513" s="10"/>
      <c r="X513" s="10"/>
    </row>
    <row r="514" spans="1:24" ht="11.25" outlineLevel="5" x14ac:dyDescent="0.2">
      <c r="A514" s="125"/>
      <c r="B514" s="126"/>
      <c r="C514" s="127" t="s">
        <v>46</v>
      </c>
      <c r="D514" s="128"/>
      <c r="E514" s="129"/>
      <c r="F514" s="129"/>
      <c r="G514" s="130" t="s">
        <v>176</v>
      </c>
      <c r="H514" s="131"/>
      <c r="I514" s="132"/>
      <c r="J514" s="133">
        <v>3</v>
      </c>
      <c r="K514" s="134"/>
      <c r="L514" s="135"/>
      <c r="M514" s="130"/>
      <c r="N514" s="136"/>
      <c r="O514" s="136"/>
      <c r="P514" s="136"/>
      <c r="Q514" s="137"/>
      <c r="R514" s="138"/>
      <c r="S514" s="133"/>
      <c r="T514" s="133"/>
      <c r="U514" s="129"/>
      <c r="V514" s="28"/>
      <c r="W514" s="10"/>
      <c r="X514" s="10"/>
    </row>
    <row r="515" spans="1:24" ht="7.5" customHeight="1" outlineLevel="5" x14ac:dyDescent="0.15">
      <c r="B515" s="78"/>
      <c r="C515" s="80" t="s">
        <v>46</v>
      </c>
      <c r="D515" s="81"/>
      <c r="E515" s="82"/>
      <c r="F515" s="55"/>
      <c r="G515" s="84"/>
      <c r="H515" s="85"/>
      <c r="I515" s="88"/>
      <c r="J515" s="89"/>
      <c r="K515" s="91"/>
      <c r="L515" s="58"/>
      <c r="M515" s="29"/>
      <c r="N515" s="11"/>
      <c r="O515" s="11"/>
      <c r="P515" s="11"/>
      <c r="Q515" s="92"/>
      <c r="R515" s="27"/>
      <c r="S515" s="89"/>
      <c r="T515" s="89"/>
      <c r="U515" s="82"/>
      <c r="V515" s="10"/>
      <c r="W515" s="10"/>
      <c r="X515" s="10"/>
    </row>
    <row r="516" spans="1:24" ht="22.5" outlineLevel="4" x14ac:dyDescent="0.2">
      <c r="A516" s="5"/>
      <c r="B516" s="114" t="s">
        <v>903</v>
      </c>
      <c r="C516" s="115" t="s">
        <v>47</v>
      </c>
      <c r="D516" s="116">
        <v>9</v>
      </c>
      <c r="E516" s="117" t="s">
        <v>289</v>
      </c>
      <c r="F516" s="117" t="s">
        <v>375</v>
      </c>
      <c r="G516" s="118" t="s">
        <v>376</v>
      </c>
      <c r="H516" s="119" t="s">
        <v>110</v>
      </c>
      <c r="I516" s="120">
        <v>823.61400000000003</v>
      </c>
      <c r="J516" s="120">
        <v>823.61400000000003</v>
      </c>
      <c r="K516" s="123"/>
      <c r="L516" s="121" t="str">
        <f t="shared" ref="L516:L521" si="30">IF(K516&lt;&gt;"",J516*K516,"")</f>
        <v/>
      </c>
      <c r="M516" s="118"/>
      <c r="N516" s="122">
        <v>21</v>
      </c>
      <c r="O516" s="122" t="str">
        <f t="shared" ref="O516:O521" si="31">IFERROR(L516*(N516/100),"0")</f>
        <v>0</v>
      </c>
      <c r="P516" s="122" t="str">
        <f t="shared" ref="P516:P521" si="32">IFERROR((L516+O516),"0")</f>
        <v>0</v>
      </c>
      <c r="Q516" s="124"/>
      <c r="R516" s="122" t="s">
        <v>103</v>
      </c>
      <c r="S516" s="120"/>
      <c r="T516" s="120"/>
      <c r="U516" s="117"/>
      <c r="V516" s="10"/>
      <c r="W516" s="10"/>
      <c r="X516" s="10"/>
    </row>
    <row r="517" spans="1:24" ht="22.5" outlineLevel="4" x14ac:dyDescent="0.2">
      <c r="A517" s="5"/>
      <c r="B517" s="114" t="s">
        <v>904</v>
      </c>
      <c r="C517" s="115" t="s">
        <v>47</v>
      </c>
      <c r="D517" s="116">
        <v>9</v>
      </c>
      <c r="E517" s="117" t="s">
        <v>99</v>
      </c>
      <c r="F517" s="117" t="s">
        <v>302</v>
      </c>
      <c r="G517" s="118" t="s">
        <v>303</v>
      </c>
      <c r="H517" s="119" t="s">
        <v>158</v>
      </c>
      <c r="I517" s="120">
        <v>522</v>
      </c>
      <c r="J517" s="120">
        <v>522</v>
      </c>
      <c r="K517" s="123"/>
      <c r="L517" s="121" t="str">
        <f t="shared" si="30"/>
        <v/>
      </c>
      <c r="M517" s="118"/>
      <c r="N517" s="122">
        <v>21</v>
      </c>
      <c r="O517" s="122" t="str">
        <f t="shared" si="31"/>
        <v>0</v>
      </c>
      <c r="P517" s="122" t="str">
        <f t="shared" si="32"/>
        <v>0</v>
      </c>
      <c r="Q517" s="124"/>
      <c r="R517" s="122"/>
      <c r="S517" s="120"/>
      <c r="T517" s="120"/>
      <c r="U517" s="117"/>
      <c r="V517" s="10"/>
      <c r="W517" s="10"/>
      <c r="X517" s="10"/>
    </row>
    <row r="518" spans="1:24" ht="11.25" outlineLevel="4" x14ac:dyDescent="0.2">
      <c r="A518" s="5"/>
      <c r="B518" s="114" t="s">
        <v>905</v>
      </c>
      <c r="C518" s="115" t="s">
        <v>47</v>
      </c>
      <c r="D518" s="116">
        <v>10</v>
      </c>
      <c r="E518" s="117" t="s">
        <v>214</v>
      </c>
      <c r="F518" s="117" t="s">
        <v>906</v>
      </c>
      <c r="G518" s="118" t="s">
        <v>907</v>
      </c>
      <c r="H518" s="119" t="s">
        <v>552</v>
      </c>
      <c r="I518" s="120">
        <v>2573</v>
      </c>
      <c r="J518" s="120">
        <v>2573</v>
      </c>
      <c r="K518" s="123"/>
      <c r="L518" s="121" t="str">
        <f t="shared" si="30"/>
        <v/>
      </c>
      <c r="M518" s="118"/>
      <c r="N518" s="122">
        <v>21</v>
      </c>
      <c r="O518" s="122" t="str">
        <f t="shared" si="31"/>
        <v>0</v>
      </c>
      <c r="P518" s="122" t="str">
        <f t="shared" si="32"/>
        <v>0</v>
      </c>
      <c r="Q518" s="124"/>
      <c r="R518" s="122" t="s">
        <v>103</v>
      </c>
      <c r="S518" s="120"/>
      <c r="T518" s="120"/>
      <c r="U518" s="117"/>
      <c r="V518" s="10"/>
      <c r="W518" s="10"/>
      <c r="X518" s="10"/>
    </row>
    <row r="519" spans="1:24" ht="11.25" outlineLevel="4" x14ac:dyDescent="0.2">
      <c r="A519" s="5"/>
      <c r="B519" s="114" t="s">
        <v>908</v>
      </c>
      <c r="C519" s="115" t="s">
        <v>47</v>
      </c>
      <c r="D519" s="116">
        <v>10</v>
      </c>
      <c r="E519" s="117" t="s">
        <v>99</v>
      </c>
      <c r="F519" s="117" t="s">
        <v>156</v>
      </c>
      <c r="G519" s="118" t="s">
        <v>157</v>
      </c>
      <c r="H519" s="119" t="s">
        <v>158</v>
      </c>
      <c r="I519" s="120">
        <v>115</v>
      </c>
      <c r="J519" s="120">
        <v>115</v>
      </c>
      <c r="K519" s="123"/>
      <c r="L519" s="121" t="str">
        <f t="shared" si="30"/>
        <v/>
      </c>
      <c r="M519" s="118"/>
      <c r="N519" s="122">
        <v>21</v>
      </c>
      <c r="O519" s="122" t="str">
        <f t="shared" si="31"/>
        <v>0</v>
      </c>
      <c r="P519" s="122" t="str">
        <f t="shared" si="32"/>
        <v>0</v>
      </c>
      <c r="Q519" s="124"/>
      <c r="R519" s="122" t="s">
        <v>103</v>
      </c>
      <c r="S519" s="120"/>
      <c r="T519" s="120"/>
      <c r="U519" s="117"/>
      <c r="V519" s="10"/>
      <c r="W519" s="10"/>
      <c r="X519" s="10"/>
    </row>
    <row r="520" spans="1:24" ht="11.25" outlineLevel="4" x14ac:dyDescent="0.2">
      <c r="A520" s="5"/>
      <c r="B520" s="114" t="s">
        <v>909</v>
      </c>
      <c r="C520" s="115" t="s">
        <v>47</v>
      </c>
      <c r="D520" s="116">
        <v>10</v>
      </c>
      <c r="E520" s="117" t="s">
        <v>99</v>
      </c>
      <c r="F520" s="117" t="s">
        <v>350</v>
      </c>
      <c r="G520" s="118" t="s">
        <v>351</v>
      </c>
      <c r="H520" s="119" t="s">
        <v>110</v>
      </c>
      <c r="I520" s="120">
        <v>823.61400000000003</v>
      </c>
      <c r="J520" s="120">
        <v>823.61400000000003</v>
      </c>
      <c r="K520" s="123"/>
      <c r="L520" s="121" t="str">
        <f t="shared" si="30"/>
        <v/>
      </c>
      <c r="M520" s="118"/>
      <c r="N520" s="122">
        <v>21</v>
      </c>
      <c r="O520" s="122" t="str">
        <f t="shared" si="31"/>
        <v>0</v>
      </c>
      <c r="P520" s="122" t="str">
        <f t="shared" si="32"/>
        <v>0</v>
      </c>
      <c r="Q520" s="124"/>
      <c r="R520" s="122"/>
      <c r="S520" s="120"/>
      <c r="T520" s="120"/>
      <c r="U520" s="117"/>
      <c r="V520" s="10"/>
      <c r="W520" s="10"/>
      <c r="X520" s="10"/>
    </row>
    <row r="521" spans="1:24" ht="11.25" outlineLevel="4" x14ac:dyDescent="0.2">
      <c r="A521" s="5"/>
      <c r="B521" s="114" t="s">
        <v>910</v>
      </c>
      <c r="C521" s="115" t="s">
        <v>47</v>
      </c>
      <c r="D521" s="116">
        <v>10</v>
      </c>
      <c r="E521" s="117" t="s">
        <v>99</v>
      </c>
      <c r="F521" s="117" t="s">
        <v>911</v>
      </c>
      <c r="G521" s="118" t="s">
        <v>901</v>
      </c>
      <c r="H521" s="119" t="s">
        <v>102</v>
      </c>
      <c r="I521" s="120">
        <v>3</v>
      </c>
      <c r="J521" s="120">
        <v>3</v>
      </c>
      <c r="K521" s="123"/>
      <c r="L521" s="121" t="str">
        <f t="shared" si="30"/>
        <v/>
      </c>
      <c r="M521" s="118"/>
      <c r="N521" s="122">
        <v>21</v>
      </c>
      <c r="O521" s="122" t="str">
        <f t="shared" si="31"/>
        <v>0</v>
      </c>
      <c r="P521" s="122" t="str">
        <f t="shared" si="32"/>
        <v>0</v>
      </c>
      <c r="Q521" s="124"/>
      <c r="R521" s="122" t="s">
        <v>103</v>
      </c>
      <c r="S521" s="120"/>
      <c r="T521" s="120"/>
      <c r="U521" s="117"/>
      <c r="V521" s="10"/>
      <c r="W521" s="10"/>
      <c r="X521" s="10"/>
    </row>
    <row r="522" spans="1:24" ht="11.25" outlineLevel="5" x14ac:dyDescent="0.2">
      <c r="A522" s="125"/>
      <c r="B522" s="126"/>
      <c r="C522" s="127" t="s">
        <v>46</v>
      </c>
      <c r="D522" s="128"/>
      <c r="E522" s="129"/>
      <c r="F522" s="129" t="s">
        <v>51</v>
      </c>
      <c r="G522" s="130" t="s">
        <v>912</v>
      </c>
      <c r="H522" s="131"/>
      <c r="I522" s="132"/>
      <c r="J522" s="133">
        <v>0</v>
      </c>
      <c r="K522" s="134"/>
      <c r="L522" s="135"/>
      <c r="M522" s="130"/>
      <c r="N522" s="136"/>
      <c r="O522" s="136"/>
      <c r="P522" s="136"/>
      <c r="Q522" s="137"/>
      <c r="R522" s="138"/>
      <c r="S522" s="133"/>
      <c r="T522" s="133"/>
      <c r="U522" s="129"/>
      <c r="V522" s="28"/>
      <c r="W522" s="10"/>
      <c r="X522" s="10"/>
    </row>
    <row r="523" spans="1:24" ht="11.25" outlineLevel="5" x14ac:dyDescent="0.2">
      <c r="A523" s="125"/>
      <c r="B523" s="126"/>
      <c r="C523" s="127" t="s">
        <v>46</v>
      </c>
      <c r="D523" s="128"/>
      <c r="E523" s="129"/>
      <c r="F523" s="129"/>
      <c r="G523" s="130" t="s">
        <v>176</v>
      </c>
      <c r="H523" s="131"/>
      <c r="I523" s="132"/>
      <c r="J523" s="133">
        <v>3</v>
      </c>
      <c r="K523" s="134"/>
      <c r="L523" s="135"/>
      <c r="M523" s="130"/>
      <c r="N523" s="136"/>
      <c r="O523" s="136"/>
      <c r="P523" s="136"/>
      <c r="Q523" s="137"/>
      <c r="R523" s="138"/>
      <c r="S523" s="133"/>
      <c r="T523" s="133"/>
      <c r="U523" s="129"/>
      <c r="V523" s="28"/>
      <c r="W523" s="10"/>
      <c r="X523" s="10"/>
    </row>
    <row r="524" spans="1:24" ht="7.5" customHeight="1" outlineLevel="5" x14ac:dyDescent="0.15">
      <c r="B524" s="78"/>
      <c r="C524" s="80" t="s">
        <v>46</v>
      </c>
      <c r="D524" s="81"/>
      <c r="E524" s="82"/>
      <c r="F524" s="55"/>
      <c r="G524" s="84"/>
      <c r="H524" s="85"/>
      <c r="I524" s="88"/>
      <c r="J524" s="89"/>
      <c r="K524" s="91"/>
      <c r="L524" s="58"/>
      <c r="M524" s="29"/>
      <c r="N524" s="11"/>
      <c r="O524" s="11"/>
      <c r="P524" s="11"/>
      <c r="Q524" s="92"/>
      <c r="R524" s="27"/>
      <c r="S524" s="89"/>
      <c r="T524" s="89"/>
      <c r="U524" s="82"/>
      <c r="V524" s="10"/>
      <c r="W524" s="10"/>
      <c r="X524" s="10"/>
    </row>
    <row r="525" spans="1:24" ht="11.25" outlineLevel="4" x14ac:dyDescent="0.2">
      <c r="A525" s="5"/>
      <c r="B525" s="114" t="s">
        <v>913</v>
      </c>
      <c r="C525" s="115" t="s">
        <v>47</v>
      </c>
      <c r="D525" s="116">
        <v>11</v>
      </c>
      <c r="E525" s="117" t="s">
        <v>214</v>
      </c>
      <c r="F525" s="117" t="s">
        <v>914</v>
      </c>
      <c r="G525" s="118" t="s">
        <v>688</v>
      </c>
      <c r="H525" s="119" t="s">
        <v>552</v>
      </c>
      <c r="I525" s="120">
        <v>2573</v>
      </c>
      <c r="J525" s="120">
        <v>2573</v>
      </c>
      <c r="K525" s="123"/>
      <c r="L525" s="121" t="str">
        <f>IF(K525&lt;&gt;"",J525*K525,"")</f>
        <v/>
      </c>
      <c r="M525" s="118"/>
      <c r="N525" s="122">
        <v>21</v>
      </c>
      <c r="O525" s="122" t="str">
        <f>IFERROR(L525*(N525/100),"0")</f>
        <v>0</v>
      </c>
      <c r="P525" s="122" t="str">
        <f>IFERROR((L525+O525),"0")</f>
        <v>0</v>
      </c>
      <c r="Q525" s="124"/>
      <c r="R525" s="122" t="s">
        <v>103</v>
      </c>
      <c r="S525" s="120"/>
      <c r="T525" s="120"/>
      <c r="U525" s="117"/>
      <c r="V525" s="10"/>
      <c r="W525" s="10"/>
      <c r="X525" s="10"/>
    </row>
    <row r="526" spans="1:24" ht="11.25" outlineLevel="4" x14ac:dyDescent="0.2">
      <c r="A526" s="5"/>
      <c r="B526" s="114" t="s">
        <v>915</v>
      </c>
      <c r="C526" s="115" t="s">
        <v>47</v>
      </c>
      <c r="D526" s="116">
        <v>11</v>
      </c>
      <c r="E526" s="117" t="s">
        <v>99</v>
      </c>
      <c r="F526" s="117" t="s">
        <v>162</v>
      </c>
      <c r="G526" s="118" t="s">
        <v>163</v>
      </c>
      <c r="H526" s="119" t="s">
        <v>158</v>
      </c>
      <c r="I526" s="120">
        <v>115</v>
      </c>
      <c r="J526" s="120">
        <v>115</v>
      </c>
      <c r="K526" s="123"/>
      <c r="L526" s="121" t="str">
        <f>IF(K526&lt;&gt;"",J526*K526,"")</f>
        <v/>
      </c>
      <c r="M526" s="118"/>
      <c r="N526" s="122">
        <v>21</v>
      </c>
      <c r="O526" s="122" t="str">
        <f>IFERROR(L526*(N526/100),"0")</f>
        <v>0</v>
      </c>
      <c r="P526" s="122" t="str">
        <f>IFERROR((L526+O526),"0")</f>
        <v>0</v>
      </c>
      <c r="Q526" s="124"/>
      <c r="R526" s="122" t="s">
        <v>103</v>
      </c>
      <c r="S526" s="120"/>
      <c r="T526" s="120"/>
      <c r="U526" s="117"/>
      <c r="V526" s="10"/>
      <c r="W526" s="10"/>
      <c r="X526" s="10"/>
    </row>
    <row r="527" spans="1:24" ht="11.25" outlineLevel="4" x14ac:dyDescent="0.2">
      <c r="A527" s="5"/>
      <c r="B527" s="114" t="s">
        <v>916</v>
      </c>
      <c r="C527" s="115" t="s">
        <v>47</v>
      </c>
      <c r="D527" s="116">
        <v>11</v>
      </c>
      <c r="E527" s="117" t="s">
        <v>289</v>
      </c>
      <c r="F527" s="117" t="s">
        <v>917</v>
      </c>
      <c r="G527" s="118" t="s">
        <v>918</v>
      </c>
      <c r="H527" s="119" t="s">
        <v>284</v>
      </c>
      <c r="I527" s="120">
        <v>283.26</v>
      </c>
      <c r="J527" s="120">
        <v>283.26</v>
      </c>
      <c r="K527" s="123"/>
      <c r="L527" s="121" t="str">
        <f>IF(K527&lt;&gt;"",J527*K527,"")</f>
        <v/>
      </c>
      <c r="M527" s="118"/>
      <c r="N527" s="122">
        <v>21</v>
      </c>
      <c r="O527" s="122" t="str">
        <f>IFERROR(L527*(N527/100),"0")</f>
        <v>0</v>
      </c>
      <c r="P527" s="122" t="str">
        <f>IFERROR((L527+O527),"0")</f>
        <v>0</v>
      </c>
      <c r="Q527" s="124"/>
      <c r="R527" s="122" t="s">
        <v>103</v>
      </c>
      <c r="S527" s="120"/>
      <c r="T527" s="120"/>
      <c r="U527" s="117"/>
      <c r="V527" s="10"/>
      <c r="W527" s="10"/>
      <c r="X527" s="10"/>
    </row>
    <row r="528" spans="1:24" ht="11.25" outlineLevel="4" x14ac:dyDescent="0.2">
      <c r="A528" s="5"/>
      <c r="B528" s="114" t="s">
        <v>919</v>
      </c>
      <c r="C528" s="115" t="s">
        <v>47</v>
      </c>
      <c r="D528" s="116">
        <v>11</v>
      </c>
      <c r="E528" s="117" t="s">
        <v>99</v>
      </c>
      <c r="F528" s="117" t="s">
        <v>920</v>
      </c>
      <c r="G528" s="118" t="s">
        <v>921</v>
      </c>
      <c r="H528" s="119" t="s">
        <v>158</v>
      </c>
      <c r="I528" s="120">
        <v>12</v>
      </c>
      <c r="J528" s="120">
        <v>12</v>
      </c>
      <c r="K528" s="123"/>
      <c r="L528" s="121" t="str">
        <f>IF(K528&lt;&gt;"",J528*K528,"")</f>
        <v/>
      </c>
      <c r="M528" s="118"/>
      <c r="N528" s="122">
        <v>21</v>
      </c>
      <c r="O528" s="122" t="str">
        <f>IFERROR(L528*(N528/100),"0")</f>
        <v>0</v>
      </c>
      <c r="P528" s="122" t="str">
        <f>IFERROR((L528+O528),"0")</f>
        <v>0</v>
      </c>
      <c r="Q528" s="124"/>
      <c r="R528" s="122" t="s">
        <v>103</v>
      </c>
      <c r="S528" s="120"/>
      <c r="T528" s="120"/>
      <c r="U528" s="117"/>
      <c r="V528" s="10"/>
      <c r="W528" s="10"/>
      <c r="X528" s="10"/>
    </row>
    <row r="529" spans="1:24" ht="11.25" outlineLevel="5" x14ac:dyDescent="0.2">
      <c r="A529" s="125"/>
      <c r="B529" s="126"/>
      <c r="C529" s="127" t="s">
        <v>46</v>
      </c>
      <c r="D529" s="128"/>
      <c r="E529" s="129"/>
      <c r="F529" s="129" t="s">
        <v>51</v>
      </c>
      <c r="G529" s="130" t="s">
        <v>922</v>
      </c>
      <c r="H529" s="131"/>
      <c r="I529" s="132"/>
      <c r="J529" s="133">
        <v>0</v>
      </c>
      <c r="K529" s="134"/>
      <c r="L529" s="135"/>
      <c r="M529" s="130"/>
      <c r="N529" s="136"/>
      <c r="O529" s="136"/>
      <c r="P529" s="136"/>
      <c r="Q529" s="137"/>
      <c r="R529" s="138"/>
      <c r="S529" s="133"/>
      <c r="T529" s="133"/>
      <c r="U529" s="129"/>
      <c r="V529" s="28"/>
      <c r="W529" s="10"/>
      <c r="X529" s="10"/>
    </row>
    <row r="530" spans="1:24" ht="11.25" outlineLevel="5" x14ac:dyDescent="0.2">
      <c r="A530" s="125"/>
      <c r="B530" s="126"/>
      <c r="C530" s="127" t="s">
        <v>46</v>
      </c>
      <c r="D530" s="128"/>
      <c r="E530" s="129"/>
      <c r="F530" s="129"/>
      <c r="G530" s="130" t="s">
        <v>923</v>
      </c>
      <c r="H530" s="131"/>
      <c r="I530" s="132"/>
      <c r="J530" s="133">
        <v>12</v>
      </c>
      <c r="K530" s="134"/>
      <c r="L530" s="135"/>
      <c r="M530" s="130"/>
      <c r="N530" s="136"/>
      <c r="O530" s="136"/>
      <c r="P530" s="136"/>
      <c r="Q530" s="137"/>
      <c r="R530" s="138"/>
      <c r="S530" s="133"/>
      <c r="T530" s="133"/>
      <c r="U530" s="129"/>
      <c r="V530" s="28"/>
      <c r="W530" s="10"/>
      <c r="X530" s="10"/>
    </row>
    <row r="531" spans="1:24" ht="7.5" customHeight="1" outlineLevel="5" x14ac:dyDescent="0.15">
      <c r="B531" s="78"/>
      <c r="C531" s="80" t="s">
        <v>46</v>
      </c>
      <c r="D531" s="81"/>
      <c r="E531" s="82"/>
      <c r="F531" s="55"/>
      <c r="G531" s="84"/>
      <c r="H531" s="85"/>
      <c r="I531" s="88"/>
      <c r="J531" s="89"/>
      <c r="K531" s="91"/>
      <c r="L531" s="58"/>
      <c r="M531" s="29"/>
      <c r="N531" s="11"/>
      <c r="O531" s="11"/>
      <c r="P531" s="11"/>
      <c r="Q531" s="92"/>
      <c r="R531" s="27"/>
      <c r="S531" s="89"/>
      <c r="T531" s="89"/>
      <c r="U531" s="82"/>
      <c r="V531" s="10"/>
      <c r="W531" s="10"/>
      <c r="X531" s="10"/>
    </row>
    <row r="532" spans="1:24" ht="11.25" outlineLevel="4" x14ac:dyDescent="0.2">
      <c r="A532" s="5"/>
      <c r="B532" s="114" t="s">
        <v>924</v>
      </c>
      <c r="C532" s="115" t="s">
        <v>47</v>
      </c>
      <c r="D532" s="116">
        <v>12</v>
      </c>
      <c r="E532" s="117" t="s">
        <v>99</v>
      </c>
      <c r="F532" s="117" t="s">
        <v>925</v>
      </c>
      <c r="G532" s="118" t="s">
        <v>926</v>
      </c>
      <c r="H532" s="119" t="s">
        <v>284</v>
      </c>
      <c r="I532" s="120">
        <v>283.26</v>
      </c>
      <c r="J532" s="120">
        <v>283.26</v>
      </c>
      <c r="K532" s="123"/>
      <c r="L532" s="121" t="str">
        <f>IF(K532&lt;&gt;"",J532*K532,"")</f>
        <v/>
      </c>
      <c r="M532" s="118"/>
      <c r="N532" s="122">
        <v>21</v>
      </c>
      <c r="O532" s="122" t="str">
        <f>IFERROR(L532*(N532/100),"0")</f>
        <v>0</v>
      </c>
      <c r="P532" s="122" t="str">
        <f>IFERROR((L532+O532),"0")</f>
        <v>0</v>
      </c>
      <c r="Q532" s="124"/>
      <c r="R532" s="122" t="s">
        <v>103</v>
      </c>
      <c r="S532" s="120"/>
      <c r="T532" s="120"/>
      <c r="U532" s="117"/>
      <c r="V532" s="10"/>
      <c r="W532" s="10"/>
      <c r="X532" s="10"/>
    </row>
    <row r="533" spans="1:24" ht="11.25" outlineLevel="4" x14ac:dyDescent="0.2">
      <c r="A533" s="5"/>
      <c r="B533" s="114" t="s">
        <v>927</v>
      </c>
      <c r="C533" s="115" t="s">
        <v>47</v>
      </c>
      <c r="D533" s="116">
        <v>12</v>
      </c>
      <c r="E533" s="117" t="s">
        <v>99</v>
      </c>
      <c r="F533" s="117" t="s">
        <v>422</v>
      </c>
      <c r="G533" s="118" t="s">
        <v>423</v>
      </c>
      <c r="H533" s="119" t="s">
        <v>158</v>
      </c>
      <c r="I533" s="120">
        <v>1058</v>
      </c>
      <c r="J533" s="120">
        <v>1058</v>
      </c>
      <c r="K533" s="123"/>
      <c r="L533" s="121" t="str">
        <f>IF(K533&lt;&gt;"",J533*K533,"")</f>
        <v/>
      </c>
      <c r="M533" s="118"/>
      <c r="N533" s="122">
        <v>21</v>
      </c>
      <c r="O533" s="122" t="str">
        <f>IFERROR(L533*(N533/100),"0")</f>
        <v>0</v>
      </c>
      <c r="P533" s="122" t="str">
        <f>IFERROR((L533+O533),"0")</f>
        <v>0</v>
      </c>
      <c r="Q533" s="124"/>
      <c r="R533" s="122" t="s">
        <v>103</v>
      </c>
      <c r="S533" s="120"/>
      <c r="T533" s="120"/>
      <c r="U533" s="117"/>
      <c r="V533" s="10"/>
      <c r="W533" s="10"/>
      <c r="X533" s="10"/>
    </row>
    <row r="534" spans="1:24" ht="11.25" outlineLevel="4" x14ac:dyDescent="0.2">
      <c r="A534" s="5"/>
      <c r="B534" s="114" t="s">
        <v>928</v>
      </c>
      <c r="C534" s="115" t="s">
        <v>47</v>
      </c>
      <c r="D534" s="116">
        <v>12</v>
      </c>
      <c r="E534" s="117" t="s">
        <v>214</v>
      </c>
      <c r="F534" s="117" t="s">
        <v>929</v>
      </c>
      <c r="G534" s="118" t="s">
        <v>695</v>
      </c>
      <c r="H534" s="119" t="s">
        <v>552</v>
      </c>
      <c r="I534" s="120">
        <v>10</v>
      </c>
      <c r="J534" s="120">
        <v>10</v>
      </c>
      <c r="K534" s="123"/>
      <c r="L534" s="121" t="str">
        <f>IF(K534&lt;&gt;"",J534*K534,"")</f>
        <v/>
      </c>
      <c r="M534" s="118"/>
      <c r="N534" s="122">
        <v>21</v>
      </c>
      <c r="O534" s="122" t="str">
        <f>IFERROR(L534*(N534/100),"0")</f>
        <v>0</v>
      </c>
      <c r="P534" s="122" t="str">
        <f>IFERROR((L534+O534),"0")</f>
        <v>0</v>
      </c>
      <c r="Q534" s="124"/>
      <c r="R534" s="122" t="s">
        <v>103</v>
      </c>
      <c r="S534" s="120"/>
      <c r="T534" s="120"/>
      <c r="U534" s="117"/>
      <c r="V534" s="10"/>
      <c r="W534" s="10"/>
      <c r="X534" s="10"/>
    </row>
    <row r="535" spans="1:24" ht="11.25" outlineLevel="4" x14ac:dyDescent="0.2">
      <c r="A535" s="5"/>
      <c r="B535" s="114" t="s">
        <v>930</v>
      </c>
      <c r="C535" s="115" t="s">
        <v>47</v>
      </c>
      <c r="D535" s="116">
        <v>12</v>
      </c>
      <c r="E535" s="117" t="s">
        <v>99</v>
      </c>
      <c r="F535" s="117" t="s">
        <v>862</v>
      </c>
      <c r="G535" s="118" t="s">
        <v>863</v>
      </c>
      <c r="H535" s="119" t="s">
        <v>284</v>
      </c>
      <c r="I535" s="120">
        <v>73</v>
      </c>
      <c r="J535" s="120">
        <v>73</v>
      </c>
      <c r="K535" s="123"/>
      <c r="L535" s="121" t="str">
        <f>IF(K535&lt;&gt;"",J535*K535,"")</f>
        <v/>
      </c>
      <c r="M535" s="118"/>
      <c r="N535" s="122">
        <v>21</v>
      </c>
      <c r="O535" s="122" t="str">
        <f>IFERROR(L535*(N535/100),"0")</f>
        <v>0</v>
      </c>
      <c r="P535" s="122" t="str">
        <f>IFERROR((L535+O535),"0")</f>
        <v>0</v>
      </c>
      <c r="Q535" s="124"/>
      <c r="R535" s="122" t="s">
        <v>103</v>
      </c>
      <c r="S535" s="120"/>
      <c r="T535" s="120"/>
      <c r="U535" s="117"/>
      <c r="V535" s="10"/>
      <c r="W535" s="10"/>
      <c r="X535" s="10"/>
    </row>
    <row r="536" spans="1:24" ht="11.25" outlineLevel="5" x14ac:dyDescent="0.2">
      <c r="A536" s="125"/>
      <c r="B536" s="126"/>
      <c r="C536" s="127" t="s">
        <v>46</v>
      </c>
      <c r="D536" s="128"/>
      <c r="E536" s="129"/>
      <c r="F536" s="129" t="s">
        <v>51</v>
      </c>
      <c r="G536" s="130" t="s">
        <v>931</v>
      </c>
      <c r="H536" s="131"/>
      <c r="I536" s="132"/>
      <c r="J536" s="133">
        <v>0</v>
      </c>
      <c r="K536" s="134"/>
      <c r="L536" s="135"/>
      <c r="M536" s="130"/>
      <c r="N536" s="136"/>
      <c r="O536" s="136"/>
      <c r="P536" s="136"/>
      <c r="Q536" s="137"/>
      <c r="R536" s="138"/>
      <c r="S536" s="133"/>
      <c r="T536" s="133"/>
      <c r="U536" s="129"/>
      <c r="V536" s="28"/>
      <c r="W536" s="10"/>
      <c r="X536" s="10"/>
    </row>
    <row r="537" spans="1:24" ht="11.25" outlineLevel="5" x14ac:dyDescent="0.2">
      <c r="A537" s="125"/>
      <c r="B537" s="126"/>
      <c r="C537" s="127" t="s">
        <v>46</v>
      </c>
      <c r="D537" s="128"/>
      <c r="E537" s="129"/>
      <c r="F537" s="129"/>
      <c r="G537" s="130" t="s">
        <v>932</v>
      </c>
      <c r="H537" s="131"/>
      <c r="I537" s="132"/>
      <c r="J537" s="133">
        <v>73</v>
      </c>
      <c r="K537" s="134"/>
      <c r="L537" s="135"/>
      <c r="M537" s="130"/>
      <c r="N537" s="136"/>
      <c r="O537" s="136"/>
      <c r="P537" s="136"/>
      <c r="Q537" s="137"/>
      <c r="R537" s="138"/>
      <c r="S537" s="133"/>
      <c r="T537" s="133"/>
      <c r="U537" s="129"/>
      <c r="V537" s="28"/>
      <c r="W537" s="10"/>
      <c r="X537" s="10"/>
    </row>
    <row r="538" spans="1:24" ht="7.5" customHeight="1" outlineLevel="5" x14ac:dyDescent="0.15">
      <c r="B538" s="78"/>
      <c r="C538" s="80" t="s">
        <v>46</v>
      </c>
      <c r="D538" s="81"/>
      <c r="E538" s="82"/>
      <c r="F538" s="55"/>
      <c r="G538" s="84"/>
      <c r="H538" s="85"/>
      <c r="I538" s="88"/>
      <c r="J538" s="89"/>
      <c r="K538" s="91"/>
      <c r="L538" s="58"/>
      <c r="M538" s="29"/>
      <c r="N538" s="11"/>
      <c r="O538" s="11"/>
      <c r="P538" s="11"/>
      <c r="Q538" s="92"/>
      <c r="R538" s="27"/>
      <c r="S538" s="89"/>
      <c r="T538" s="89"/>
      <c r="U538" s="82"/>
      <c r="V538" s="10"/>
      <c r="W538" s="10"/>
      <c r="X538" s="10"/>
    </row>
    <row r="539" spans="1:24" ht="11.25" outlineLevel="4" x14ac:dyDescent="0.2">
      <c r="A539" s="5"/>
      <c r="B539" s="114" t="s">
        <v>933</v>
      </c>
      <c r="C539" s="115" t="s">
        <v>47</v>
      </c>
      <c r="D539" s="116">
        <v>13</v>
      </c>
      <c r="E539" s="117" t="s">
        <v>99</v>
      </c>
      <c r="F539" s="117" t="s">
        <v>125</v>
      </c>
      <c r="G539" s="118" t="s">
        <v>126</v>
      </c>
      <c r="H539" s="119" t="s">
        <v>102</v>
      </c>
      <c r="I539" s="120">
        <v>31</v>
      </c>
      <c r="J539" s="120">
        <v>31</v>
      </c>
      <c r="K539" s="123"/>
      <c r="L539" s="121" t="str">
        <f>IF(K539&lt;&gt;"",J539*K539,"")</f>
        <v/>
      </c>
      <c r="M539" s="118"/>
      <c r="N539" s="122">
        <v>21</v>
      </c>
      <c r="O539" s="122" t="str">
        <f>IFERROR(L539*(N539/100),"0")</f>
        <v>0</v>
      </c>
      <c r="P539" s="122" t="str">
        <f>IFERROR((L539+O539),"0")</f>
        <v>0</v>
      </c>
      <c r="Q539" s="124"/>
      <c r="R539" s="122" t="s">
        <v>103</v>
      </c>
      <c r="S539" s="120"/>
      <c r="T539" s="120"/>
      <c r="U539" s="117"/>
      <c r="V539" s="10"/>
      <c r="W539" s="10"/>
      <c r="X539" s="10"/>
    </row>
    <row r="540" spans="1:24" ht="11.25" outlineLevel="5" x14ac:dyDescent="0.2">
      <c r="A540" s="125"/>
      <c r="B540" s="126"/>
      <c r="C540" s="127" t="s">
        <v>46</v>
      </c>
      <c r="D540" s="128"/>
      <c r="E540" s="129"/>
      <c r="F540" s="129" t="s">
        <v>51</v>
      </c>
      <c r="G540" s="130" t="s">
        <v>934</v>
      </c>
      <c r="H540" s="131"/>
      <c r="I540" s="132"/>
      <c r="J540" s="133">
        <v>0</v>
      </c>
      <c r="K540" s="134"/>
      <c r="L540" s="135"/>
      <c r="M540" s="130"/>
      <c r="N540" s="136"/>
      <c r="O540" s="136"/>
      <c r="P540" s="136"/>
      <c r="Q540" s="137"/>
      <c r="R540" s="138"/>
      <c r="S540" s="133"/>
      <c r="T540" s="133"/>
      <c r="U540" s="129"/>
      <c r="V540" s="28"/>
      <c r="W540" s="10"/>
      <c r="X540" s="10"/>
    </row>
    <row r="541" spans="1:24" ht="11.25" outlineLevel="5" x14ac:dyDescent="0.2">
      <c r="A541" s="125"/>
      <c r="B541" s="126"/>
      <c r="C541" s="127" t="s">
        <v>46</v>
      </c>
      <c r="D541" s="128"/>
      <c r="E541" s="129"/>
      <c r="F541" s="129"/>
      <c r="G541" s="130" t="s">
        <v>935</v>
      </c>
      <c r="H541" s="131"/>
      <c r="I541" s="132"/>
      <c r="J541" s="133">
        <v>0</v>
      </c>
      <c r="K541" s="134"/>
      <c r="L541" s="135"/>
      <c r="M541" s="130"/>
      <c r="N541" s="136"/>
      <c r="O541" s="136"/>
      <c r="P541" s="136"/>
      <c r="Q541" s="137"/>
      <c r="R541" s="138"/>
      <c r="S541" s="133"/>
      <c r="T541" s="133"/>
      <c r="U541" s="129"/>
      <c r="V541" s="28"/>
      <c r="W541" s="10"/>
      <c r="X541" s="10"/>
    </row>
    <row r="542" spans="1:24" ht="11.25" outlineLevel="5" x14ac:dyDescent="0.2">
      <c r="A542" s="125"/>
      <c r="B542" s="126"/>
      <c r="C542" s="127" t="s">
        <v>46</v>
      </c>
      <c r="D542" s="128"/>
      <c r="E542" s="129"/>
      <c r="F542" s="129"/>
      <c r="G542" s="130" t="s">
        <v>936</v>
      </c>
      <c r="H542" s="131"/>
      <c r="I542" s="132"/>
      <c r="J542" s="133">
        <v>31</v>
      </c>
      <c r="K542" s="134"/>
      <c r="L542" s="135"/>
      <c r="M542" s="130"/>
      <c r="N542" s="136"/>
      <c r="O542" s="136"/>
      <c r="P542" s="136"/>
      <c r="Q542" s="137"/>
      <c r="R542" s="138"/>
      <c r="S542" s="133"/>
      <c r="T542" s="133"/>
      <c r="U542" s="129"/>
      <c r="V542" s="28"/>
      <c r="W542" s="10"/>
      <c r="X542" s="10"/>
    </row>
    <row r="543" spans="1:24" ht="7.5" customHeight="1" outlineLevel="5" x14ac:dyDescent="0.15">
      <c r="B543" s="78"/>
      <c r="C543" s="80" t="s">
        <v>46</v>
      </c>
      <c r="D543" s="81"/>
      <c r="E543" s="82"/>
      <c r="F543" s="55"/>
      <c r="G543" s="84"/>
      <c r="H543" s="85"/>
      <c r="I543" s="88"/>
      <c r="J543" s="89"/>
      <c r="K543" s="91"/>
      <c r="L543" s="58"/>
      <c r="M543" s="29"/>
      <c r="N543" s="11"/>
      <c r="O543" s="11"/>
      <c r="P543" s="11"/>
      <c r="Q543" s="92"/>
      <c r="R543" s="27"/>
      <c r="S543" s="89"/>
      <c r="T543" s="89"/>
      <c r="U543" s="82"/>
      <c r="V543" s="10"/>
      <c r="W543" s="10"/>
      <c r="X543" s="10"/>
    </row>
    <row r="544" spans="1:24" ht="11.25" outlineLevel="4" x14ac:dyDescent="0.2">
      <c r="A544" s="5"/>
      <c r="B544" s="114" t="s">
        <v>937</v>
      </c>
      <c r="C544" s="115" t="s">
        <v>47</v>
      </c>
      <c r="D544" s="116">
        <v>13</v>
      </c>
      <c r="E544" s="117" t="s">
        <v>99</v>
      </c>
      <c r="F544" s="117" t="s">
        <v>938</v>
      </c>
      <c r="G544" s="118" t="s">
        <v>939</v>
      </c>
      <c r="H544" s="119" t="s">
        <v>110</v>
      </c>
      <c r="I544" s="120">
        <v>1.653</v>
      </c>
      <c r="J544" s="120">
        <v>1.653</v>
      </c>
      <c r="K544" s="123"/>
      <c r="L544" s="121" t="str">
        <f t="shared" ref="L544:L552" si="33">IF(K544&lt;&gt;"",J544*K544,"")</f>
        <v/>
      </c>
      <c r="M544" s="118"/>
      <c r="N544" s="122">
        <v>21</v>
      </c>
      <c r="O544" s="122" t="str">
        <f t="shared" ref="O544:O552" si="34">IFERROR(L544*(N544/100),"0")</f>
        <v>0</v>
      </c>
      <c r="P544" s="122" t="str">
        <f t="shared" ref="P544:P552" si="35">IFERROR((L544+O544),"0")</f>
        <v>0</v>
      </c>
      <c r="Q544" s="124"/>
      <c r="R544" s="122" t="s">
        <v>103</v>
      </c>
      <c r="S544" s="120"/>
      <c r="T544" s="120"/>
      <c r="U544" s="117"/>
      <c r="V544" s="10"/>
      <c r="W544" s="10"/>
      <c r="X544" s="10"/>
    </row>
    <row r="545" spans="1:24" ht="11.25" outlineLevel="4" x14ac:dyDescent="0.2">
      <c r="A545" s="5"/>
      <c r="B545" s="114" t="s">
        <v>940</v>
      </c>
      <c r="C545" s="115" t="s">
        <v>47</v>
      </c>
      <c r="D545" s="116">
        <v>13</v>
      </c>
      <c r="E545" s="117" t="s">
        <v>214</v>
      </c>
      <c r="F545" s="117" t="s">
        <v>941</v>
      </c>
      <c r="G545" s="118" t="s">
        <v>412</v>
      </c>
      <c r="H545" s="119" t="s">
        <v>200</v>
      </c>
      <c r="I545" s="120">
        <v>230</v>
      </c>
      <c r="J545" s="120">
        <v>230</v>
      </c>
      <c r="K545" s="123"/>
      <c r="L545" s="121" t="str">
        <f t="shared" si="33"/>
        <v/>
      </c>
      <c r="M545" s="118"/>
      <c r="N545" s="122">
        <v>21</v>
      </c>
      <c r="O545" s="122" t="str">
        <f t="shared" si="34"/>
        <v>0</v>
      </c>
      <c r="P545" s="122" t="str">
        <f t="shared" si="35"/>
        <v>0</v>
      </c>
      <c r="Q545" s="124"/>
      <c r="R545" s="122" t="s">
        <v>103</v>
      </c>
      <c r="S545" s="120"/>
      <c r="T545" s="120"/>
      <c r="U545" s="117"/>
      <c r="V545" s="10"/>
      <c r="W545" s="10"/>
      <c r="X545" s="10"/>
    </row>
    <row r="546" spans="1:24" ht="11.25" outlineLevel="4" x14ac:dyDescent="0.2">
      <c r="A546" s="5"/>
      <c r="B546" s="114" t="s">
        <v>942</v>
      </c>
      <c r="C546" s="115" t="s">
        <v>47</v>
      </c>
      <c r="D546" s="116">
        <v>14</v>
      </c>
      <c r="E546" s="117" t="s">
        <v>99</v>
      </c>
      <c r="F546" s="117" t="s">
        <v>943</v>
      </c>
      <c r="G546" s="118" t="s">
        <v>944</v>
      </c>
      <c r="H546" s="119" t="s">
        <v>110</v>
      </c>
      <c r="I546" s="120">
        <v>1.1339999999999999</v>
      </c>
      <c r="J546" s="120">
        <v>1.1339999999999999</v>
      </c>
      <c r="K546" s="123"/>
      <c r="L546" s="121" t="str">
        <f t="shared" si="33"/>
        <v/>
      </c>
      <c r="M546" s="118"/>
      <c r="N546" s="122">
        <v>21</v>
      </c>
      <c r="O546" s="122" t="str">
        <f t="shared" si="34"/>
        <v>0</v>
      </c>
      <c r="P546" s="122" t="str">
        <f t="shared" si="35"/>
        <v>0</v>
      </c>
      <c r="Q546" s="124"/>
      <c r="R546" s="122"/>
      <c r="S546" s="120">
        <v>1.05965</v>
      </c>
      <c r="T546" s="120"/>
      <c r="U546" s="117"/>
      <c r="V546" s="10"/>
      <c r="W546" s="10"/>
      <c r="X546" s="10"/>
    </row>
    <row r="547" spans="1:24" ht="11.25" outlineLevel="4" x14ac:dyDescent="0.2">
      <c r="A547" s="5"/>
      <c r="B547" s="114" t="s">
        <v>945</v>
      </c>
      <c r="C547" s="115" t="s">
        <v>47</v>
      </c>
      <c r="D547" s="116">
        <v>14</v>
      </c>
      <c r="E547" s="117" t="s">
        <v>99</v>
      </c>
      <c r="F547" s="117" t="s">
        <v>946</v>
      </c>
      <c r="G547" s="118" t="s">
        <v>947</v>
      </c>
      <c r="H547" s="119" t="s">
        <v>110</v>
      </c>
      <c r="I547" s="120">
        <v>3.3410000000000002</v>
      </c>
      <c r="J547" s="120">
        <v>3.3410000000000002</v>
      </c>
      <c r="K547" s="123"/>
      <c r="L547" s="121" t="str">
        <f t="shared" si="33"/>
        <v/>
      </c>
      <c r="M547" s="118"/>
      <c r="N547" s="122">
        <v>21</v>
      </c>
      <c r="O547" s="122" t="str">
        <f t="shared" si="34"/>
        <v>0</v>
      </c>
      <c r="P547" s="122" t="str">
        <f t="shared" si="35"/>
        <v>0</v>
      </c>
      <c r="Q547" s="124"/>
      <c r="R547" s="122"/>
      <c r="S547" s="120">
        <v>1.06277</v>
      </c>
      <c r="T547" s="120"/>
      <c r="U547" s="117"/>
      <c r="V547" s="10"/>
      <c r="W547" s="10"/>
      <c r="X547" s="10"/>
    </row>
    <row r="548" spans="1:24" ht="11.25" outlineLevel="4" x14ac:dyDescent="0.2">
      <c r="A548" s="5"/>
      <c r="B548" s="114" t="s">
        <v>948</v>
      </c>
      <c r="C548" s="115" t="s">
        <v>47</v>
      </c>
      <c r="D548" s="116">
        <v>14</v>
      </c>
      <c r="E548" s="117" t="s">
        <v>214</v>
      </c>
      <c r="F548" s="117" t="s">
        <v>949</v>
      </c>
      <c r="G548" s="118" t="s">
        <v>445</v>
      </c>
      <c r="H548" s="119" t="s">
        <v>200</v>
      </c>
      <c r="I548" s="120">
        <v>345</v>
      </c>
      <c r="J548" s="120">
        <v>345</v>
      </c>
      <c r="K548" s="123"/>
      <c r="L548" s="121" t="str">
        <f t="shared" si="33"/>
        <v/>
      </c>
      <c r="M548" s="118"/>
      <c r="N548" s="122">
        <v>21</v>
      </c>
      <c r="O548" s="122" t="str">
        <f t="shared" si="34"/>
        <v>0</v>
      </c>
      <c r="P548" s="122" t="str">
        <f t="shared" si="35"/>
        <v>0</v>
      </c>
      <c r="Q548" s="124"/>
      <c r="R548" s="122" t="s">
        <v>103</v>
      </c>
      <c r="S548" s="120"/>
      <c r="T548" s="120"/>
      <c r="U548" s="117"/>
      <c r="V548" s="10"/>
      <c r="W548" s="10"/>
      <c r="X548" s="10"/>
    </row>
    <row r="549" spans="1:24" ht="11.25" outlineLevel="4" x14ac:dyDescent="0.2">
      <c r="A549" s="5"/>
      <c r="B549" s="114" t="s">
        <v>950</v>
      </c>
      <c r="C549" s="115" t="s">
        <v>47</v>
      </c>
      <c r="D549" s="116">
        <v>15</v>
      </c>
      <c r="E549" s="117" t="s">
        <v>99</v>
      </c>
      <c r="F549" s="117" t="s">
        <v>951</v>
      </c>
      <c r="G549" s="118" t="s">
        <v>952</v>
      </c>
      <c r="H549" s="119" t="s">
        <v>200</v>
      </c>
      <c r="I549" s="120">
        <v>6126</v>
      </c>
      <c r="J549" s="120">
        <v>6126</v>
      </c>
      <c r="K549" s="123"/>
      <c r="L549" s="121" t="str">
        <f t="shared" si="33"/>
        <v/>
      </c>
      <c r="M549" s="118"/>
      <c r="N549" s="122">
        <v>21</v>
      </c>
      <c r="O549" s="122" t="str">
        <f t="shared" si="34"/>
        <v>0</v>
      </c>
      <c r="P549" s="122" t="str">
        <f t="shared" si="35"/>
        <v>0</v>
      </c>
      <c r="Q549" s="124"/>
      <c r="R549" s="122" t="s">
        <v>103</v>
      </c>
      <c r="S549" s="120"/>
      <c r="T549" s="120"/>
      <c r="U549" s="117"/>
      <c r="V549" s="10"/>
      <c r="W549" s="10"/>
      <c r="X549" s="10"/>
    </row>
    <row r="550" spans="1:24" ht="11.25" outlineLevel="4" x14ac:dyDescent="0.2">
      <c r="A550" s="5"/>
      <c r="B550" s="114" t="s">
        <v>953</v>
      </c>
      <c r="C550" s="115" t="s">
        <v>47</v>
      </c>
      <c r="D550" s="116">
        <v>15</v>
      </c>
      <c r="E550" s="117" t="s">
        <v>99</v>
      </c>
      <c r="F550" s="117" t="s">
        <v>299</v>
      </c>
      <c r="G550" s="118" t="s">
        <v>300</v>
      </c>
      <c r="H550" s="119" t="s">
        <v>110</v>
      </c>
      <c r="I550" s="120">
        <v>156.86600000000001</v>
      </c>
      <c r="J550" s="120">
        <v>156.86600000000001</v>
      </c>
      <c r="K550" s="123"/>
      <c r="L550" s="121" t="str">
        <f t="shared" si="33"/>
        <v/>
      </c>
      <c r="M550" s="118"/>
      <c r="N550" s="122">
        <v>21</v>
      </c>
      <c r="O550" s="122" t="str">
        <f t="shared" si="34"/>
        <v>0</v>
      </c>
      <c r="P550" s="122" t="str">
        <f t="shared" si="35"/>
        <v>0</v>
      </c>
      <c r="Q550" s="124"/>
      <c r="R550" s="122" t="s">
        <v>103</v>
      </c>
      <c r="S550" s="120"/>
      <c r="T550" s="120"/>
      <c r="U550" s="117"/>
      <c r="V550" s="10"/>
      <c r="W550" s="10"/>
      <c r="X550" s="10"/>
    </row>
    <row r="551" spans="1:24" ht="11.25" outlineLevel="4" x14ac:dyDescent="0.2">
      <c r="A551" s="5"/>
      <c r="B551" s="114" t="s">
        <v>954</v>
      </c>
      <c r="C551" s="115" t="s">
        <v>47</v>
      </c>
      <c r="D551" s="116">
        <v>15</v>
      </c>
      <c r="E551" s="117" t="s">
        <v>214</v>
      </c>
      <c r="F551" s="117" t="s">
        <v>955</v>
      </c>
      <c r="G551" s="118" t="s">
        <v>956</v>
      </c>
      <c r="H551" s="119" t="s">
        <v>200</v>
      </c>
      <c r="I551" s="120">
        <v>6</v>
      </c>
      <c r="J551" s="120">
        <v>6</v>
      </c>
      <c r="K551" s="123"/>
      <c r="L551" s="121" t="str">
        <f t="shared" si="33"/>
        <v/>
      </c>
      <c r="M551" s="118"/>
      <c r="N551" s="122">
        <v>21</v>
      </c>
      <c r="O551" s="122" t="str">
        <f t="shared" si="34"/>
        <v>0</v>
      </c>
      <c r="P551" s="122" t="str">
        <f t="shared" si="35"/>
        <v>0</v>
      </c>
      <c r="Q551" s="124"/>
      <c r="R551" s="122" t="s">
        <v>103</v>
      </c>
      <c r="S551" s="120"/>
      <c r="T551" s="120"/>
      <c r="U551" s="117"/>
      <c r="V551" s="10"/>
      <c r="W551" s="10"/>
      <c r="X551" s="10"/>
    </row>
    <row r="552" spans="1:24" ht="11.25" outlineLevel="4" x14ac:dyDescent="0.2">
      <c r="A552" s="5"/>
      <c r="B552" s="114" t="s">
        <v>957</v>
      </c>
      <c r="C552" s="115" t="s">
        <v>47</v>
      </c>
      <c r="D552" s="116">
        <v>16</v>
      </c>
      <c r="E552" s="117" t="s">
        <v>99</v>
      </c>
      <c r="F552" s="117" t="s">
        <v>958</v>
      </c>
      <c r="G552" s="118" t="s">
        <v>959</v>
      </c>
      <c r="H552" s="119" t="s">
        <v>102</v>
      </c>
      <c r="I552" s="120">
        <v>30</v>
      </c>
      <c r="J552" s="120">
        <v>30</v>
      </c>
      <c r="K552" s="123"/>
      <c r="L552" s="121" t="str">
        <f t="shared" si="33"/>
        <v/>
      </c>
      <c r="M552" s="118"/>
      <c r="N552" s="122">
        <v>21</v>
      </c>
      <c r="O552" s="122" t="str">
        <f t="shared" si="34"/>
        <v>0</v>
      </c>
      <c r="P552" s="122" t="str">
        <f t="shared" si="35"/>
        <v>0</v>
      </c>
      <c r="Q552" s="124"/>
      <c r="R552" s="122" t="s">
        <v>103</v>
      </c>
      <c r="S552" s="120"/>
      <c r="T552" s="120"/>
      <c r="U552" s="117"/>
      <c r="V552" s="10"/>
      <c r="W552" s="10"/>
      <c r="X552" s="10"/>
    </row>
    <row r="553" spans="1:24" ht="11.25" outlineLevel="5" x14ac:dyDescent="0.2">
      <c r="A553" s="125"/>
      <c r="B553" s="126"/>
      <c r="C553" s="127" t="s">
        <v>46</v>
      </c>
      <c r="D553" s="128"/>
      <c r="E553" s="129"/>
      <c r="F553" s="129" t="s">
        <v>51</v>
      </c>
      <c r="G553" s="130" t="s">
        <v>960</v>
      </c>
      <c r="H553" s="131"/>
      <c r="I553" s="132"/>
      <c r="J553" s="133">
        <v>0</v>
      </c>
      <c r="K553" s="134"/>
      <c r="L553" s="135"/>
      <c r="M553" s="130"/>
      <c r="N553" s="136"/>
      <c r="O553" s="136"/>
      <c r="P553" s="136"/>
      <c r="Q553" s="137"/>
      <c r="R553" s="138"/>
      <c r="S553" s="133"/>
      <c r="T553" s="133"/>
      <c r="U553" s="129"/>
      <c r="V553" s="28"/>
      <c r="W553" s="10"/>
      <c r="X553" s="10"/>
    </row>
    <row r="554" spans="1:24" ht="11.25" outlineLevel="5" x14ac:dyDescent="0.2">
      <c r="A554" s="125"/>
      <c r="B554" s="126"/>
      <c r="C554" s="127" t="s">
        <v>46</v>
      </c>
      <c r="D554" s="128"/>
      <c r="E554" s="129"/>
      <c r="F554" s="129"/>
      <c r="G554" s="130" t="s">
        <v>961</v>
      </c>
      <c r="H554" s="131"/>
      <c r="I554" s="132"/>
      <c r="J554" s="133">
        <v>0</v>
      </c>
      <c r="K554" s="134"/>
      <c r="L554" s="135"/>
      <c r="M554" s="130"/>
      <c r="N554" s="136"/>
      <c r="O554" s="136"/>
      <c r="P554" s="136"/>
      <c r="Q554" s="137"/>
      <c r="R554" s="138"/>
      <c r="S554" s="133"/>
      <c r="T554" s="133"/>
      <c r="U554" s="129"/>
      <c r="V554" s="28"/>
      <c r="W554" s="10"/>
      <c r="X554" s="10"/>
    </row>
    <row r="555" spans="1:24" ht="11.25" outlineLevel="5" x14ac:dyDescent="0.2">
      <c r="A555" s="125"/>
      <c r="B555" s="126"/>
      <c r="C555" s="127" t="s">
        <v>46</v>
      </c>
      <c r="D555" s="128"/>
      <c r="E555" s="129"/>
      <c r="F555" s="129"/>
      <c r="G555" s="130" t="s">
        <v>962</v>
      </c>
      <c r="H555" s="131"/>
      <c r="I555" s="132"/>
      <c r="J555" s="133">
        <v>30</v>
      </c>
      <c r="K555" s="134"/>
      <c r="L555" s="135"/>
      <c r="M555" s="130"/>
      <c r="N555" s="136"/>
      <c r="O555" s="136"/>
      <c r="P555" s="136"/>
      <c r="Q555" s="137"/>
      <c r="R555" s="138"/>
      <c r="S555" s="133"/>
      <c r="T555" s="133"/>
      <c r="U555" s="129"/>
      <c r="V555" s="28"/>
      <c r="W555" s="10"/>
      <c r="X555" s="10"/>
    </row>
    <row r="556" spans="1:24" ht="7.5" customHeight="1" outlineLevel="5" x14ac:dyDescent="0.15">
      <c r="B556" s="78"/>
      <c r="C556" s="80" t="s">
        <v>46</v>
      </c>
      <c r="D556" s="81"/>
      <c r="E556" s="82"/>
      <c r="F556" s="55"/>
      <c r="G556" s="84"/>
      <c r="H556" s="85"/>
      <c r="I556" s="88"/>
      <c r="J556" s="89"/>
      <c r="K556" s="91"/>
      <c r="L556" s="58"/>
      <c r="M556" s="29"/>
      <c r="N556" s="11"/>
      <c r="O556" s="11"/>
      <c r="P556" s="11"/>
      <c r="Q556" s="92"/>
      <c r="R556" s="27"/>
      <c r="S556" s="89"/>
      <c r="T556" s="89"/>
      <c r="U556" s="82"/>
      <c r="V556" s="10"/>
      <c r="W556" s="10"/>
      <c r="X556" s="10"/>
    </row>
    <row r="557" spans="1:24" ht="11.25" outlineLevel="4" x14ac:dyDescent="0.2">
      <c r="A557" s="5"/>
      <c r="B557" s="114" t="s">
        <v>963</v>
      </c>
      <c r="C557" s="115" t="s">
        <v>47</v>
      </c>
      <c r="D557" s="116">
        <v>16</v>
      </c>
      <c r="E557" s="117" t="s">
        <v>99</v>
      </c>
      <c r="F557" s="117" t="s">
        <v>398</v>
      </c>
      <c r="G557" s="118" t="s">
        <v>399</v>
      </c>
      <c r="H557" s="119" t="s">
        <v>284</v>
      </c>
      <c r="I557" s="120">
        <v>751.79</v>
      </c>
      <c r="J557" s="120">
        <v>751.79</v>
      </c>
      <c r="K557" s="123"/>
      <c r="L557" s="121" t="str">
        <f>IF(K557&lt;&gt;"",J557*K557,"")</f>
        <v/>
      </c>
      <c r="M557" s="118"/>
      <c r="N557" s="122">
        <v>21</v>
      </c>
      <c r="O557" s="122" t="str">
        <f>IFERROR(L557*(N557/100),"0")</f>
        <v>0</v>
      </c>
      <c r="P557" s="122" t="str">
        <f>IFERROR((L557+O557),"0")</f>
        <v>0</v>
      </c>
      <c r="Q557" s="124"/>
      <c r="R557" s="122"/>
      <c r="S557" s="120">
        <v>1.16E-3</v>
      </c>
      <c r="T557" s="120"/>
      <c r="U557" s="117"/>
      <c r="V557" s="10"/>
      <c r="W557" s="10"/>
      <c r="X557" s="10"/>
    </row>
    <row r="558" spans="1:24" ht="11.25" outlineLevel="4" x14ac:dyDescent="0.2">
      <c r="A558" s="5"/>
      <c r="B558" s="114" t="s">
        <v>964</v>
      </c>
      <c r="C558" s="115" t="s">
        <v>47</v>
      </c>
      <c r="D558" s="116">
        <v>16</v>
      </c>
      <c r="E558" s="117" t="s">
        <v>214</v>
      </c>
      <c r="F558" s="117" t="s">
        <v>965</v>
      </c>
      <c r="G558" s="118" t="s">
        <v>966</v>
      </c>
      <c r="H558" s="119" t="s">
        <v>200</v>
      </c>
      <c r="I558" s="120">
        <v>2227</v>
      </c>
      <c r="J558" s="120">
        <v>2227</v>
      </c>
      <c r="K558" s="123"/>
      <c r="L558" s="121" t="str">
        <f>IF(K558&lt;&gt;"",J558*K558,"")</f>
        <v/>
      </c>
      <c r="M558" s="118"/>
      <c r="N558" s="122">
        <v>21</v>
      </c>
      <c r="O558" s="122" t="str">
        <f>IFERROR(L558*(N558/100),"0")</f>
        <v>0</v>
      </c>
      <c r="P558" s="122" t="str">
        <f>IFERROR((L558+O558),"0")</f>
        <v>0</v>
      </c>
      <c r="Q558" s="124"/>
      <c r="R558" s="122" t="s">
        <v>103</v>
      </c>
      <c r="S558" s="120"/>
      <c r="T558" s="120"/>
      <c r="U558" s="117"/>
      <c r="V558" s="10"/>
      <c r="W558" s="10"/>
      <c r="X558" s="10"/>
    </row>
    <row r="559" spans="1:24" ht="11.25" outlineLevel="4" x14ac:dyDescent="0.2">
      <c r="A559" s="5"/>
      <c r="B559" s="114" t="s">
        <v>967</v>
      </c>
      <c r="C559" s="115" t="s">
        <v>47</v>
      </c>
      <c r="D559" s="116">
        <v>17</v>
      </c>
      <c r="E559" s="117" t="s">
        <v>99</v>
      </c>
      <c r="F559" s="117" t="s">
        <v>958</v>
      </c>
      <c r="G559" s="118" t="s">
        <v>959</v>
      </c>
      <c r="H559" s="119" t="s">
        <v>102</v>
      </c>
      <c r="I559" s="120">
        <v>30</v>
      </c>
      <c r="J559" s="120">
        <v>30</v>
      </c>
      <c r="K559" s="123"/>
      <c r="L559" s="121" t="str">
        <f>IF(K559&lt;&gt;"",J559*K559,"")</f>
        <v/>
      </c>
      <c r="M559" s="118"/>
      <c r="N559" s="122">
        <v>21</v>
      </c>
      <c r="O559" s="122" t="str">
        <f>IFERROR(L559*(N559/100),"0")</f>
        <v>0</v>
      </c>
      <c r="P559" s="122" t="str">
        <f>IFERROR((L559+O559),"0")</f>
        <v>0</v>
      </c>
      <c r="Q559" s="124"/>
      <c r="R559" s="122" t="s">
        <v>103</v>
      </c>
      <c r="S559" s="120"/>
      <c r="T559" s="120"/>
      <c r="U559" s="117"/>
      <c r="V559" s="10"/>
      <c r="W559" s="10"/>
      <c r="X559" s="10"/>
    </row>
    <row r="560" spans="1:24" ht="11.25" outlineLevel="5" x14ac:dyDescent="0.2">
      <c r="A560" s="125"/>
      <c r="B560" s="126"/>
      <c r="C560" s="127" t="s">
        <v>46</v>
      </c>
      <c r="D560" s="128"/>
      <c r="E560" s="129"/>
      <c r="F560" s="129" t="s">
        <v>51</v>
      </c>
      <c r="G560" s="130" t="s">
        <v>968</v>
      </c>
      <c r="H560" s="131"/>
      <c r="I560" s="132"/>
      <c r="J560" s="133">
        <v>0</v>
      </c>
      <c r="K560" s="134"/>
      <c r="L560" s="135"/>
      <c r="M560" s="130"/>
      <c r="N560" s="136"/>
      <c r="O560" s="136"/>
      <c r="P560" s="136"/>
      <c r="Q560" s="137"/>
      <c r="R560" s="138"/>
      <c r="S560" s="133"/>
      <c r="T560" s="133"/>
      <c r="U560" s="129"/>
      <c r="V560" s="28"/>
      <c r="W560" s="10"/>
      <c r="X560" s="10"/>
    </row>
    <row r="561" spans="1:24" ht="11.25" outlineLevel="5" x14ac:dyDescent="0.2">
      <c r="A561" s="125"/>
      <c r="B561" s="126"/>
      <c r="C561" s="127" t="s">
        <v>46</v>
      </c>
      <c r="D561" s="128"/>
      <c r="E561" s="129"/>
      <c r="F561" s="129"/>
      <c r="G561" s="130" t="s">
        <v>961</v>
      </c>
      <c r="H561" s="131"/>
      <c r="I561" s="132"/>
      <c r="J561" s="133">
        <v>0</v>
      </c>
      <c r="K561" s="134"/>
      <c r="L561" s="135"/>
      <c r="M561" s="130"/>
      <c r="N561" s="136"/>
      <c r="O561" s="136"/>
      <c r="P561" s="136"/>
      <c r="Q561" s="137"/>
      <c r="R561" s="138"/>
      <c r="S561" s="133"/>
      <c r="T561" s="133"/>
      <c r="U561" s="129"/>
      <c r="V561" s="28"/>
      <c r="W561" s="10"/>
      <c r="X561" s="10"/>
    </row>
    <row r="562" spans="1:24" ht="11.25" outlineLevel="5" x14ac:dyDescent="0.2">
      <c r="A562" s="125"/>
      <c r="B562" s="126"/>
      <c r="C562" s="127" t="s">
        <v>46</v>
      </c>
      <c r="D562" s="128"/>
      <c r="E562" s="129"/>
      <c r="F562" s="129"/>
      <c r="G562" s="130" t="s">
        <v>962</v>
      </c>
      <c r="H562" s="131"/>
      <c r="I562" s="132"/>
      <c r="J562" s="133">
        <v>30</v>
      </c>
      <c r="K562" s="134"/>
      <c r="L562" s="135"/>
      <c r="M562" s="130"/>
      <c r="N562" s="136"/>
      <c r="O562" s="136"/>
      <c r="P562" s="136"/>
      <c r="Q562" s="137"/>
      <c r="R562" s="138"/>
      <c r="S562" s="133"/>
      <c r="T562" s="133"/>
      <c r="U562" s="129"/>
      <c r="V562" s="28"/>
      <c r="W562" s="10"/>
      <c r="X562" s="10"/>
    </row>
    <row r="563" spans="1:24" ht="7.5" customHeight="1" outlineLevel="5" x14ac:dyDescent="0.15">
      <c r="B563" s="78"/>
      <c r="C563" s="80" t="s">
        <v>46</v>
      </c>
      <c r="D563" s="81"/>
      <c r="E563" s="82"/>
      <c r="F563" s="55"/>
      <c r="G563" s="84"/>
      <c r="H563" s="85"/>
      <c r="I563" s="88"/>
      <c r="J563" s="89"/>
      <c r="K563" s="91"/>
      <c r="L563" s="58"/>
      <c r="M563" s="29"/>
      <c r="N563" s="11"/>
      <c r="O563" s="11"/>
      <c r="P563" s="11"/>
      <c r="Q563" s="92"/>
      <c r="R563" s="27"/>
      <c r="S563" s="89"/>
      <c r="T563" s="89"/>
      <c r="U563" s="82"/>
      <c r="V563" s="10"/>
      <c r="W563" s="10"/>
      <c r="X563" s="10"/>
    </row>
    <row r="564" spans="1:24" ht="11.25" outlineLevel="4" x14ac:dyDescent="0.2">
      <c r="A564" s="5"/>
      <c r="B564" s="114" t="s">
        <v>969</v>
      </c>
      <c r="C564" s="115" t="s">
        <v>47</v>
      </c>
      <c r="D564" s="116">
        <v>17</v>
      </c>
      <c r="E564" s="117" t="s">
        <v>99</v>
      </c>
      <c r="F564" s="117" t="s">
        <v>970</v>
      </c>
      <c r="G564" s="118" t="s">
        <v>971</v>
      </c>
      <c r="H564" s="119" t="s">
        <v>284</v>
      </c>
      <c r="I564" s="120">
        <v>258.58999999999997</v>
      </c>
      <c r="J564" s="120">
        <v>258.58999999999997</v>
      </c>
      <c r="K564" s="123"/>
      <c r="L564" s="121" t="str">
        <f>IF(K564&lt;&gt;"",J564*K564,"")</f>
        <v/>
      </c>
      <c r="M564" s="118"/>
      <c r="N564" s="122">
        <v>21</v>
      </c>
      <c r="O564" s="122" t="str">
        <f>IFERROR(L564*(N564/100),"0")</f>
        <v>0</v>
      </c>
      <c r="P564" s="122" t="str">
        <f>IFERROR((L564+O564),"0")</f>
        <v>0</v>
      </c>
      <c r="Q564" s="124"/>
      <c r="R564" s="122" t="s">
        <v>103</v>
      </c>
      <c r="S564" s="120"/>
      <c r="T564" s="120"/>
      <c r="U564" s="117"/>
      <c r="V564" s="10"/>
      <c r="W564" s="10"/>
      <c r="X564" s="10"/>
    </row>
    <row r="565" spans="1:24" ht="11.25" outlineLevel="4" x14ac:dyDescent="0.2">
      <c r="A565" s="5"/>
      <c r="B565" s="114" t="s">
        <v>972</v>
      </c>
      <c r="C565" s="115" t="s">
        <v>47</v>
      </c>
      <c r="D565" s="116">
        <v>17</v>
      </c>
      <c r="E565" s="117" t="s">
        <v>214</v>
      </c>
      <c r="F565" s="117" t="s">
        <v>973</v>
      </c>
      <c r="G565" s="118" t="s">
        <v>467</v>
      </c>
      <c r="H565" s="119" t="s">
        <v>200</v>
      </c>
      <c r="I565" s="120">
        <v>513</v>
      </c>
      <c r="J565" s="120">
        <v>513</v>
      </c>
      <c r="K565" s="123"/>
      <c r="L565" s="121" t="str">
        <f>IF(K565&lt;&gt;"",J565*K565,"")</f>
        <v/>
      </c>
      <c r="M565" s="118"/>
      <c r="N565" s="122">
        <v>21</v>
      </c>
      <c r="O565" s="122" t="str">
        <f>IFERROR(L565*(N565/100),"0")</f>
        <v>0</v>
      </c>
      <c r="P565" s="122" t="str">
        <f>IFERROR((L565+O565),"0")</f>
        <v>0</v>
      </c>
      <c r="Q565" s="124"/>
      <c r="R565" s="122" t="s">
        <v>103</v>
      </c>
      <c r="S565" s="120"/>
      <c r="T565" s="120"/>
      <c r="U565" s="117"/>
      <c r="V565" s="10"/>
      <c r="W565" s="10"/>
      <c r="X565" s="10"/>
    </row>
    <row r="566" spans="1:24" ht="11.25" outlineLevel="4" x14ac:dyDescent="0.2">
      <c r="A566" s="5"/>
      <c r="B566" s="114" t="s">
        <v>974</v>
      </c>
      <c r="C566" s="115" t="s">
        <v>47</v>
      </c>
      <c r="D566" s="116">
        <v>18</v>
      </c>
      <c r="E566" s="117" t="s">
        <v>99</v>
      </c>
      <c r="F566" s="117" t="s">
        <v>975</v>
      </c>
      <c r="G566" s="118" t="s">
        <v>976</v>
      </c>
      <c r="H566" s="119" t="s">
        <v>102</v>
      </c>
      <c r="I566" s="120">
        <v>77</v>
      </c>
      <c r="J566" s="120">
        <v>77</v>
      </c>
      <c r="K566" s="123"/>
      <c r="L566" s="121" t="str">
        <f>IF(K566&lt;&gt;"",J566*K566,"")</f>
        <v/>
      </c>
      <c r="M566" s="118"/>
      <c r="N566" s="122">
        <v>21</v>
      </c>
      <c r="O566" s="122" t="str">
        <f>IFERROR(L566*(N566/100),"0")</f>
        <v>0</v>
      </c>
      <c r="P566" s="122" t="str">
        <f>IFERROR((L566+O566),"0")</f>
        <v>0</v>
      </c>
      <c r="Q566" s="124"/>
      <c r="R566" s="122" t="s">
        <v>103</v>
      </c>
      <c r="S566" s="120"/>
      <c r="T566" s="120"/>
      <c r="U566" s="117"/>
      <c r="V566" s="10"/>
      <c r="W566" s="10"/>
      <c r="X566" s="10"/>
    </row>
    <row r="567" spans="1:24" ht="11.25" outlineLevel="5" x14ac:dyDescent="0.2">
      <c r="A567" s="125"/>
      <c r="B567" s="126"/>
      <c r="C567" s="127" t="s">
        <v>46</v>
      </c>
      <c r="D567" s="128"/>
      <c r="E567" s="129"/>
      <c r="F567" s="129" t="s">
        <v>51</v>
      </c>
      <c r="G567" s="130" t="s">
        <v>960</v>
      </c>
      <c r="H567" s="131"/>
      <c r="I567" s="132"/>
      <c r="J567" s="133">
        <v>0</v>
      </c>
      <c r="K567" s="134"/>
      <c r="L567" s="135"/>
      <c r="M567" s="130"/>
      <c r="N567" s="136"/>
      <c r="O567" s="136"/>
      <c r="P567" s="136"/>
      <c r="Q567" s="137"/>
      <c r="R567" s="138"/>
      <c r="S567" s="133"/>
      <c r="T567" s="133"/>
      <c r="U567" s="129"/>
      <c r="V567" s="28"/>
      <c r="W567" s="10"/>
      <c r="X567" s="10"/>
    </row>
    <row r="568" spans="1:24" ht="11.25" outlineLevel="5" x14ac:dyDescent="0.2">
      <c r="A568" s="125"/>
      <c r="B568" s="126"/>
      <c r="C568" s="127" t="s">
        <v>46</v>
      </c>
      <c r="D568" s="128"/>
      <c r="E568" s="129"/>
      <c r="F568" s="129"/>
      <c r="G568" s="130" t="s">
        <v>977</v>
      </c>
      <c r="H568" s="131"/>
      <c r="I568" s="132"/>
      <c r="J568" s="133">
        <v>0</v>
      </c>
      <c r="K568" s="134"/>
      <c r="L568" s="135"/>
      <c r="M568" s="130"/>
      <c r="N568" s="136"/>
      <c r="O568" s="136"/>
      <c r="P568" s="136"/>
      <c r="Q568" s="137"/>
      <c r="R568" s="138"/>
      <c r="S568" s="133"/>
      <c r="T568" s="133"/>
      <c r="U568" s="129"/>
      <c r="V568" s="28"/>
      <c r="W568" s="10"/>
      <c r="X568" s="10"/>
    </row>
    <row r="569" spans="1:24" ht="11.25" outlineLevel="5" x14ac:dyDescent="0.2">
      <c r="A569" s="125"/>
      <c r="B569" s="126"/>
      <c r="C569" s="127" t="s">
        <v>46</v>
      </c>
      <c r="D569" s="128"/>
      <c r="E569" s="129"/>
      <c r="F569" s="129"/>
      <c r="G569" s="130" t="s">
        <v>978</v>
      </c>
      <c r="H569" s="131"/>
      <c r="I569" s="132"/>
      <c r="J569" s="133">
        <v>77</v>
      </c>
      <c r="K569" s="134"/>
      <c r="L569" s="135"/>
      <c r="M569" s="130"/>
      <c r="N569" s="136"/>
      <c r="O569" s="136"/>
      <c r="P569" s="136"/>
      <c r="Q569" s="137"/>
      <c r="R569" s="138"/>
      <c r="S569" s="133"/>
      <c r="T569" s="133"/>
      <c r="U569" s="129"/>
      <c r="V569" s="28"/>
      <c r="W569" s="10"/>
      <c r="X569" s="10"/>
    </row>
    <row r="570" spans="1:24" ht="7.5" customHeight="1" outlineLevel="5" x14ac:dyDescent="0.15">
      <c r="B570" s="78"/>
      <c r="C570" s="80" t="s">
        <v>46</v>
      </c>
      <c r="D570" s="81"/>
      <c r="E570" s="82"/>
      <c r="F570" s="55"/>
      <c r="G570" s="84"/>
      <c r="H570" s="85"/>
      <c r="I570" s="88"/>
      <c r="J570" s="89"/>
      <c r="K570" s="91"/>
      <c r="L570" s="58"/>
      <c r="M570" s="29"/>
      <c r="N570" s="11"/>
      <c r="O570" s="11"/>
      <c r="P570" s="11"/>
      <c r="Q570" s="92"/>
      <c r="R570" s="27"/>
      <c r="S570" s="89"/>
      <c r="T570" s="89"/>
      <c r="U570" s="82"/>
      <c r="V570" s="10"/>
      <c r="W570" s="10"/>
      <c r="X570" s="10"/>
    </row>
    <row r="571" spans="1:24" ht="11.25" outlineLevel="4" x14ac:dyDescent="0.2">
      <c r="A571" s="5"/>
      <c r="B571" s="114" t="s">
        <v>979</v>
      </c>
      <c r="C571" s="115" t="s">
        <v>47</v>
      </c>
      <c r="D571" s="116">
        <v>18</v>
      </c>
      <c r="E571" s="117" t="s">
        <v>99</v>
      </c>
      <c r="F571" s="117" t="s">
        <v>980</v>
      </c>
      <c r="G571" s="118" t="s">
        <v>981</v>
      </c>
      <c r="H571" s="119" t="s">
        <v>292</v>
      </c>
      <c r="I571" s="120">
        <v>628.20000000000005</v>
      </c>
      <c r="J571" s="120">
        <v>628.20000000000005</v>
      </c>
      <c r="K571" s="123"/>
      <c r="L571" s="121" t="str">
        <f>IF(K571&lt;&gt;"",J571*K571,"")</f>
        <v/>
      </c>
      <c r="M571" s="118"/>
      <c r="N571" s="122">
        <v>21</v>
      </c>
      <c r="O571" s="122" t="str">
        <f>IFERROR(L571*(N571/100),"0")</f>
        <v>0</v>
      </c>
      <c r="P571" s="122" t="str">
        <f>IFERROR((L571+O571),"0")</f>
        <v>0</v>
      </c>
      <c r="Q571" s="124"/>
      <c r="R571" s="122" t="s">
        <v>103</v>
      </c>
      <c r="S571" s="120"/>
      <c r="T571" s="120"/>
      <c r="U571" s="117"/>
      <c r="V571" s="10"/>
      <c r="W571" s="10"/>
      <c r="X571" s="10"/>
    </row>
    <row r="572" spans="1:24" ht="11.25" outlineLevel="5" x14ac:dyDescent="0.2">
      <c r="A572" s="125"/>
      <c r="B572" s="126"/>
      <c r="C572" s="127" t="s">
        <v>46</v>
      </c>
      <c r="D572" s="128"/>
      <c r="E572" s="129"/>
      <c r="F572" s="129" t="s">
        <v>51</v>
      </c>
      <c r="G572" s="130" t="s">
        <v>982</v>
      </c>
      <c r="H572" s="131"/>
      <c r="I572" s="132"/>
      <c r="J572" s="133">
        <v>0</v>
      </c>
      <c r="K572" s="134"/>
      <c r="L572" s="135"/>
      <c r="M572" s="130"/>
      <c r="N572" s="136"/>
      <c r="O572" s="136"/>
      <c r="P572" s="136"/>
      <c r="Q572" s="137"/>
      <c r="R572" s="138"/>
      <c r="S572" s="133"/>
      <c r="T572" s="133"/>
      <c r="U572" s="129"/>
      <c r="V572" s="28"/>
      <c r="W572" s="10"/>
      <c r="X572" s="10"/>
    </row>
    <row r="573" spans="1:24" ht="7.5" customHeight="1" outlineLevel="5" x14ac:dyDescent="0.15">
      <c r="B573" s="78"/>
      <c r="C573" s="80" t="s">
        <v>46</v>
      </c>
      <c r="D573" s="81"/>
      <c r="E573" s="82"/>
      <c r="F573" s="55"/>
      <c r="G573" s="84"/>
      <c r="H573" s="85"/>
      <c r="I573" s="88"/>
      <c r="J573" s="89"/>
      <c r="K573" s="91"/>
      <c r="L573" s="58"/>
      <c r="M573" s="29"/>
      <c r="N573" s="11"/>
      <c r="O573" s="11"/>
      <c r="P573" s="11"/>
      <c r="Q573" s="92"/>
      <c r="R573" s="27"/>
      <c r="S573" s="89"/>
      <c r="T573" s="89"/>
      <c r="U573" s="82"/>
      <c r="V573" s="10"/>
      <c r="W573" s="10"/>
      <c r="X573" s="10"/>
    </row>
    <row r="574" spans="1:24" ht="11.25" outlineLevel="4" x14ac:dyDescent="0.2">
      <c r="A574" s="5"/>
      <c r="B574" s="114" t="s">
        <v>983</v>
      </c>
      <c r="C574" s="115" t="s">
        <v>47</v>
      </c>
      <c r="D574" s="116">
        <v>18</v>
      </c>
      <c r="E574" s="117" t="s">
        <v>214</v>
      </c>
      <c r="F574" s="117" t="s">
        <v>984</v>
      </c>
      <c r="G574" s="118" t="s">
        <v>985</v>
      </c>
      <c r="H574" s="119" t="s">
        <v>200</v>
      </c>
      <c r="I574" s="120">
        <v>3</v>
      </c>
      <c r="J574" s="120">
        <v>3</v>
      </c>
      <c r="K574" s="123"/>
      <c r="L574" s="121" t="str">
        <f>IF(K574&lt;&gt;"",J574*K574,"")</f>
        <v/>
      </c>
      <c r="M574" s="118"/>
      <c r="N574" s="122">
        <v>21</v>
      </c>
      <c r="O574" s="122" t="str">
        <f>IFERROR(L574*(N574/100),"0")</f>
        <v>0</v>
      </c>
      <c r="P574" s="122" t="str">
        <f>IFERROR((L574+O574),"0")</f>
        <v>0</v>
      </c>
      <c r="Q574" s="124"/>
      <c r="R574" s="122" t="s">
        <v>103</v>
      </c>
      <c r="S574" s="120"/>
      <c r="T574" s="120"/>
      <c r="U574" s="117"/>
      <c r="V574" s="10"/>
      <c r="W574" s="10"/>
      <c r="X574" s="10"/>
    </row>
    <row r="575" spans="1:24" ht="11.25" outlineLevel="4" x14ac:dyDescent="0.2">
      <c r="A575" s="5"/>
      <c r="B575" s="114" t="s">
        <v>986</v>
      </c>
      <c r="C575" s="115" t="s">
        <v>47</v>
      </c>
      <c r="D575" s="116">
        <v>19</v>
      </c>
      <c r="E575" s="117" t="s">
        <v>99</v>
      </c>
      <c r="F575" s="117" t="s">
        <v>975</v>
      </c>
      <c r="G575" s="118" t="s">
        <v>976</v>
      </c>
      <c r="H575" s="119" t="s">
        <v>102</v>
      </c>
      <c r="I575" s="120">
        <v>77</v>
      </c>
      <c r="J575" s="120">
        <v>77</v>
      </c>
      <c r="K575" s="123"/>
      <c r="L575" s="121" t="str">
        <f>IF(K575&lt;&gt;"",J575*K575,"")</f>
        <v/>
      </c>
      <c r="M575" s="118"/>
      <c r="N575" s="122">
        <v>21</v>
      </c>
      <c r="O575" s="122" t="str">
        <f>IFERROR(L575*(N575/100),"0")</f>
        <v>0</v>
      </c>
      <c r="P575" s="122" t="str">
        <f>IFERROR((L575+O575),"0")</f>
        <v>0</v>
      </c>
      <c r="Q575" s="124"/>
      <c r="R575" s="122" t="s">
        <v>103</v>
      </c>
      <c r="S575" s="120"/>
      <c r="T575" s="120"/>
      <c r="U575" s="117"/>
      <c r="V575" s="10"/>
      <c r="W575" s="10"/>
      <c r="X575" s="10"/>
    </row>
    <row r="576" spans="1:24" ht="11.25" outlineLevel="5" x14ac:dyDescent="0.2">
      <c r="A576" s="125"/>
      <c r="B576" s="126"/>
      <c r="C576" s="127" t="s">
        <v>46</v>
      </c>
      <c r="D576" s="128"/>
      <c r="E576" s="129"/>
      <c r="F576" s="129" t="s">
        <v>51</v>
      </c>
      <c r="G576" s="130" t="s">
        <v>987</v>
      </c>
      <c r="H576" s="131"/>
      <c r="I576" s="132"/>
      <c r="J576" s="133">
        <v>0</v>
      </c>
      <c r="K576" s="134"/>
      <c r="L576" s="135"/>
      <c r="M576" s="130"/>
      <c r="N576" s="136"/>
      <c r="O576" s="136"/>
      <c r="P576" s="136"/>
      <c r="Q576" s="137"/>
      <c r="R576" s="138"/>
      <c r="S576" s="133"/>
      <c r="T576" s="133"/>
      <c r="U576" s="129"/>
      <c r="V576" s="28"/>
      <c r="W576" s="10"/>
      <c r="X576" s="10"/>
    </row>
    <row r="577" spans="1:24" ht="11.25" outlineLevel="5" x14ac:dyDescent="0.2">
      <c r="A577" s="125"/>
      <c r="B577" s="126"/>
      <c r="C577" s="127" t="s">
        <v>46</v>
      </c>
      <c r="D577" s="128"/>
      <c r="E577" s="129"/>
      <c r="F577" s="129"/>
      <c r="G577" s="130" t="s">
        <v>988</v>
      </c>
      <c r="H577" s="131"/>
      <c r="I577" s="132"/>
      <c r="J577" s="133">
        <v>0</v>
      </c>
      <c r="K577" s="134"/>
      <c r="L577" s="135"/>
      <c r="M577" s="130"/>
      <c r="N577" s="136"/>
      <c r="O577" s="136"/>
      <c r="P577" s="136"/>
      <c r="Q577" s="137"/>
      <c r="R577" s="138"/>
      <c r="S577" s="133"/>
      <c r="T577" s="133"/>
      <c r="U577" s="129"/>
      <c r="V577" s="28"/>
      <c r="W577" s="10"/>
      <c r="X577" s="10"/>
    </row>
    <row r="578" spans="1:24" ht="11.25" outlineLevel="5" x14ac:dyDescent="0.2">
      <c r="A578" s="125"/>
      <c r="B578" s="126"/>
      <c r="C578" s="127" t="s">
        <v>46</v>
      </c>
      <c r="D578" s="128"/>
      <c r="E578" s="129"/>
      <c r="F578" s="129"/>
      <c r="G578" s="130" t="s">
        <v>978</v>
      </c>
      <c r="H578" s="131"/>
      <c r="I578" s="132"/>
      <c r="J578" s="133">
        <v>77</v>
      </c>
      <c r="K578" s="134"/>
      <c r="L578" s="135"/>
      <c r="M578" s="130"/>
      <c r="N578" s="136"/>
      <c r="O578" s="136"/>
      <c r="P578" s="136"/>
      <c r="Q578" s="137"/>
      <c r="R578" s="138"/>
      <c r="S578" s="133"/>
      <c r="T578" s="133"/>
      <c r="U578" s="129"/>
      <c r="V578" s="28"/>
      <c r="W578" s="10"/>
      <c r="X578" s="10"/>
    </row>
    <row r="579" spans="1:24" ht="7.5" customHeight="1" outlineLevel="5" x14ac:dyDescent="0.15">
      <c r="B579" s="78"/>
      <c r="C579" s="80" t="s">
        <v>46</v>
      </c>
      <c r="D579" s="81"/>
      <c r="E579" s="82"/>
      <c r="F579" s="55"/>
      <c r="G579" s="84"/>
      <c r="H579" s="85"/>
      <c r="I579" s="88"/>
      <c r="J579" s="89"/>
      <c r="K579" s="91"/>
      <c r="L579" s="58"/>
      <c r="M579" s="29"/>
      <c r="N579" s="11"/>
      <c r="O579" s="11"/>
      <c r="P579" s="11"/>
      <c r="Q579" s="92"/>
      <c r="R579" s="27"/>
      <c r="S579" s="89"/>
      <c r="T579" s="89"/>
      <c r="U579" s="82"/>
      <c r="V579" s="10"/>
      <c r="W579" s="10"/>
      <c r="X579" s="10"/>
    </row>
    <row r="580" spans="1:24" ht="11.25" outlineLevel="4" x14ac:dyDescent="0.2">
      <c r="A580" s="5"/>
      <c r="B580" s="114" t="s">
        <v>989</v>
      </c>
      <c r="C580" s="115" t="s">
        <v>47</v>
      </c>
      <c r="D580" s="116">
        <v>19</v>
      </c>
      <c r="E580" s="117" t="s">
        <v>289</v>
      </c>
      <c r="F580" s="117" t="s">
        <v>332</v>
      </c>
      <c r="G580" s="118" t="s">
        <v>333</v>
      </c>
      <c r="H580" s="119" t="s">
        <v>110</v>
      </c>
      <c r="I580" s="120">
        <v>1176.8789999999999</v>
      </c>
      <c r="J580" s="120">
        <v>1176.8789999999999</v>
      </c>
      <c r="K580" s="123"/>
      <c r="L580" s="121" t="str">
        <f>IF(K580&lt;&gt;"",J580*K580,"")</f>
        <v/>
      </c>
      <c r="M580" s="118"/>
      <c r="N580" s="122">
        <v>21</v>
      </c>
      <c r="O580" s="122" t="str">
        <f>IFERROR(L580*(N580/100),"0")</f>
        <v>0</v>
      </c>
      <c r="P580" s="122" t="str">
        <f>IFERROR((L580+O580),"0")</f>
        <v>0</v>
      </c>
      <c r="Q580" s="124"/>
      <c r="R580" s="122"/>
      <c r="S580" s="120"/>
      <c r="T580" s="120"/>
      <c r="U580" s="117"/>
      <c r="V580" s="10"/>
      <c r="W580" s="10"/>
      <c r="X580" s="10"/>
    </row>
    <row r="581" spans="1:24" ht="11.25" outlineLevel="5" x14ac:dyDescent="0.2">
      <c r="A581" s="125"/>
      <c r="B581" s="126"/>
      <c r="C581" s="127" t="s">
        <v>46</v>
      </c>
      <c r="D581" s="128"/>
      <c r="E581" s="129"/>
      <c r="F581" s="129" t="s">
        <v>51</v>
      </c>
      <c r="G581" s="130" t="s">
        <v>433</v>
      </c>
      <c r="H581" s="131"/>
      <c r="I581" s="132"/>
      <c r="J581" s="133">
        <v>0</v>
      </c>
      <c r="K581" s="134"/>
      <c r="L581" s="135"/>
      <c r="M581" s="130"/>
      <c r="N581" s="136"/>
      <c r="O581" s="136"/>
      <c r="P581" s="136"/>
      <c r="Q581" s="137"/>
      <c r="R581" s="138"/>
      <c r="S581" s="133"/>
      <c r="T581" s="133"/>
      <c r="U581" s="129"/>
      <c r="V581" s="28"/>
      <c r="W581" s="10"/>
      <c r="X581" s="10"/>
    </row>
    <row r="582" spans="1:24" ht="11.25" outlineLevel="5" x14ac:dyDescent="0.2">
      <c r="A582" s="125"/>
      <c r="B582" s="126"/>
      <c r="C582" s="127" t="s">
        <v>46</v>
      </c>
      <c r="D582" s="128"/>
      <c r="E582" s="129"/>
      <c r="F582" s="129"/>
      <c r="G582" s="130" t="s">
        <v>990</v>
      </c>
      <c r="H582" s="131"/>
      <c r="I582" s="132"/>
      <c r="J582" s="133">
        <v>1382.0400000000002</v>
      </c>
      <c r="K582" s="134"/>
      <c r="L582" s="135"/>
      <c r="M582" s="130"/>
      <c r="N582" s="136"/>
      <c r="O582" s="136"/>
      <c r="P582" s="136"/>
      <c r="Q582" s="137"/>
      <c r="R582" s="138"/>
      <c r="S582" s="133"/>
      <c r="T582" s="133"/>
      <c r="U582" s="129"/>
      <c r="V582" s="28"/>
      <c r="W582" s="10"/>
      <c r="X582" s="10"/>
    </row>
    <row r="583" spans="1:24" ht="7.5" customHeight="1" outlineLevel="5" x14ac:dyDescent="0.15">
      <c r="B583" s="78"/>
      <c r="C583" s="80" t="s">
        <v>46</v>
      </c>
      <c r="D583" s="81"/>
      <c r="E583" s="82"/>
      <c r="F583" s="55"/>
      <c r="G583" s="84"/>
      <c r="H583" s="85"/>
      <c r="I583" s="88"/>
      <c r="J583" s="89"/>
      <c r="K583" s="91"/>
      <c r="L583" s="58"/>
      <c r="M583" s="29"/>
      <c r="N583" s="11"/>
      <c r="O583" s="11"/>
      <c r="P583" s="11"/>
      <c r="Q583" s="92"/>
      <c r="R583" s="27"/>
      <c r="S583" s="89"/>
      <c r="T583" s="89"/>
      <c r="U583" s="82"/>
      <c r="V583" s="10"/>
      <c r="W583" s="10"/>
      <c r="X583" s="10"/>
    </row>
    <row r="584" spans="1:24" ht="11.25" outlineLevel="4" x14ac:dyDescent="0.2">
      <c r="A584" s="5"/>
      <c r="B584" s="114" t="s">
        <v>991</v>
      </c>
      <c r="C584" s="115" t="s">
        <v>47</v>
      </c>
      <c r="D584" s="116">
        <v>19</v>
      </c>
      <c r="E584" s="117" t="s">
        <v>214</v>
      </c>
      <c r="F584" s="117" t="s">
        <v>992</v>
      </c>
      <c r="G584" s="118" t="s">
        <v>585</v>
      </c>
      <c r="H584" s="119" t="s">
        <v>200</v>
      </c>
      <c r="I584" s="120">
        <v>519</v>
      </c>
      <c r="J584" s="120">
        <v>519</v>
      </c>
      <c r="K584" s="123"/>
      <c r="L584" s="121" t="str">
        <f>IF(K584&lt;&gt;"",J584*K584,"")</f>
        <v/>
      </c>
      <c r="M584" s="118"/>
      <c r="N584" s="122">
        <v>21</v>
      </c>
      <c r="O584" s="122" t="str">
        <f>IFERROR(L584*(N584/100),"0")</f>
        <v>0</v>
      </c>
      <c r="P584" s="122" t="str">
        <f>IFERROR((L584+O584),"0")</f>
        <v>0</v>
      </c>
      <c r="Q584" s="124"/>
      <c r="R584" s="122" t="s">
        <v>103</v>
      </c>
      <c r="S584" s="120"/>
      <c r="T584" s="120"/>
      <c r="U584" s="117"/>
      <c r="V584" s="10"/>
      <c r="W584" s="10"/>
      <c r="X584" s="10"/>
    </row>
    <row r="585" spans="1:24" ht="22.5" outlineLevel="4" x14ac:dyDescent="0.2">
      <c r="A585" s="5"/>
      <c r="B585" s="114" t="s">
        <v>993</v>
      </c>
      <c r="C585" s="115" t="s">
        <v>47</v>
      </c>
      <c r="D585" s="116">
        <v>20</v>
      </c>
      <c r="E585" s="117" t="s">
        <v>99</v>
      </c>
      <c r="F585" s="117" t="s">
        <v>994</v>
      </c>
      <c r="G585" s="118" t="s">
        <v>995</v>
      </c>
      <c r="H585" s="119" t="s">
        <v>211</v>
      </c>
      <c r="I585" s="120">
        <v>10</v>
      </c>
      <c r="J585" s="120">
        <v>10</v>
      </c>
      <c r="K585" s="123"/>
      <c r="L585" s="121" t="str">
        <f>IF(K585&lt;&gt;"",J585*K585,"")</f>
        <v/>
      </c>
      <c r="M585" s="118"/>
      <c r="N585" s="122">
        <v>21</v>
      </c>
      <c r="O585" s="122" t="str">
        <f>IFERROR(L585*(N585/100),"0")</f>
        <v>0</v>
      </c>
      <c r="P585" s="122" t="str">
        <f>IFERROR((L585+O585),"0")</f>
        <v>0</v>
      </c>
      <c r="Q585" s="124"/>
      <c r="R585" s="122" t="s">
        <v>103</v>
      </c>
      <c r="S585" s="120"/>
      <c r="T585" s="120"/>
      <c r="U585" s="117"/>
      <c r="V585" s="10"/>
      <c r="W585" s="10"/>
      <c r="X585" s="10"/>
    </row>
    <row r="586" spans="1:24" ht="11.25" outlineLevel="5" x14ac:dyDescent="0.2">
      <c r="A586" s="125"/>
      <c r="B586" s="126"/>
      <c r="C586" s="127" t="s">
        <v>46</v>
      </c>
      <c r="D586" s="128"/>
      <c r="E586" s="129"/>
      <c r="F586" s="129" t="s">
        <v>51</v>
      </c>
      <c r="G586" s="130" t="s">
        <v>996</v>
      </c>
      <c r="H586" s="131"/>
      <c r="I586" s="132"/>
      <c r="J586" s="133">
        <v>0</v>
      </c>
      <c r="K586" s="134"/>
      <c r="L586" s="135"/>
      <c r="M586" s="130"/>
      <c r="N586" s="136"/>
      <c r="O586" s="136"/>
      <c r="P586" s="136"/>
      <c r="Q586" s="137"/>
      <c r="R586" s="138"/>
      <c r="S586" s="133"/>
      <c r="T586" s="133"/>
      <c r="U586" s="129"/>
      <c r="V586" s="28"/>
      <c r="W586" s="10"/>
      <c r="X586" s="10"/>
    </row>
    <row r="587" spans="1:24" ht="11.25" outlineLevel="5" x14ac:dyDescent="0.2">
      <c r="A587" s="125"/>
      <c r="B587" s="126"/>
      <c r="C587" s="127" t="s">
        <v>46</v>
      </c>
      <c r="D587" s="128"/>
      <c r="E587" s="129"/>
      <c r="F587" s="129"/>
      <c r="G587" s="130" t="s">
        <v>997</v>
      </c>
      <c r="H587" s="131"/>
      <c r="I587" s="132"/>
      <c r="J587" s="133">
        <v>0</v>
      </c>
      <c r="K587" s="134"/>
      <c r="L587" s="135"/>
      <c r="M587" s="130"/>
      <c r="N587" s="136"/>
      <c r="O587" s="136"/>
      <c r="P587" s="136"/>
      <c r="Q587" s="137"/>
      <c r="R587" s="138"/>
      <c r="S587" s="133"/>
      <c r="T587" s="133"/>
      <c r="U587" s="129"/>
      <c r="V587" s="28"/>
      <c r="W587" s="10"/>
      <c r="X587" s="10"/>
    </row>
    <row r="588" spans="1:24" ht="11.25" outlineLevel="5" x14ac:dyDescent="0.2">
      <c r="A588" s="125"/>
      <c r="B588" s="126"/>
      <c r="C588" s="127" t="s">
        <v>46</v>
      </c>
      <c r="D588" s="128"/>
      <c r="E588" s="129"/>
      <c r="F588" s="129"/>
      <c r="G588" s="130" t="s">
        <v>998</v>
      </c>
      <c r="H588" s="131"/>
      <c r="I588" s="132"/>
      <c r="J588" s="133">
        <v>0</v>
      </c>
      <c r="K588" s="134"/>
      <c r="L588" s="135"/>
      <c r="M588" s="130"/>
      <c r="N588" s="136"/>
      <c r="O588" s="136"/>
      <c r="P588" s="136"/>
      <c r="Q588" s="137"/>
      <c r="R588" s="138"/>
      <c r="S588" s="133"/>
      <c r="T588" s="133"/>
      <c r="U588" s="129"/>
      <c r="V588" s="28"/>
      <c r="W588" s="10"/>
      <c r="X588" s="10"/>
    </row>
    <row r="589" spans="1:24" ht="11.25" outlineLevel="5" x14ac:dyDescent="0.2">
      <c r="A589" s="125"/>
      <c r="B589" s="126"/>
      <c r="C589" s="127" t="s">
        <v>46</v>
      </c>
      <c r="D589" s="128"/>
      <c r="E589" s="129"/>
      <c r="F589" s="129"/>
      <c r="G589" s="130" t="s">
        <v>999</v>
      </c>
      <c r="H589" s="131"/>
      <c r="I589" s="132"/>
      <c r="J589" s="133">
        <v>0</v>
      </c>
      <c r="K589" s="134"/>
      <c r="L589" s="135"/>
      <c r="M589" s="130"/>
      <c r="N589" s="136"/>
      <c r="O589" s="136"/>
      <c r="P589" s="136"/>
      <c r="Q589" s="137"/>
      <c r="R589" s="138"/>
      <c r="S589" s="133"/>
      <c r="T589" s="133"/>
      <c r="U589" s="129"/>
      <c r="V589" s="28"/>
      <c r="W589" s="10"/>
      <c r="X589" s="10"/>
    </row>
    <row r="590" spans="1:24" ht="11.25" outlineLevel="5" x14ac:dyDescent="0.2">
      <c r="A590" s="125"/>
      <c r="B590" s="126"/>
      <c r="C590" s="127" t="s">
        <v>46</v>
      </c>
      <c r="D590" s="128"/>
      <c r="E590" s="129"/>
      <c r="F590" s="129"/>
      <c r="G590" s="130" t="s">
        <v>1000</v>
      </c>
      <c r="H590" s="131"/>
      <c r="I590" s="132"/>
      <c r="J590" s="133">
        <v>0</v>
      </c>
      <c r="K590" s="134"/>
      <c r="L590" s="135"/>
      <c r="M590" s="130"/>
      <c r="N590" s="136"/>
      <c r="O590" s="136"/>
      <c r="P590" s="136"/>
      <c r="Q590" s="137"/>
      <c r="R590" s="138"/>
      <c r="S590" s="133"/>
      <c r="T590" s="133"/>
      <c r="U590" s="129"/>
      <c r="V590" s="28"/>
      <c r="W590" s="10"/>
      <c r="X590" s="10"/>
    </row>
    <row r="591" spans="1:24" ht="11.25" outlineLevel="5" x14ac:dyDescent="0.2">
      <c r="A591" s="125"/>
      <c r="B591" s="126"/>
      <c r="C591" s="127" t="s">
        <v>46</v>
      </c>
      <c r="D591" s="128"/>
      <c r="E591" s="129"/>
      <c r="F591" s="129"/>
      <c r="G591" s="130" t="s">
        <v>1001</v>
      </c>
      <c r="H591" s="131"/>
      <c r="I591" s="132"/>
      <c r="J591" s="133">
        <v>0</v>
      </c>
      <c r="K591" s="134"/>
      <c r="L591" s="135"/>
      <c r="M591" s="130"/>
      <c r="N591" s="136"/>
      <c r="O591" s="136"/>
      <c r="P591" s="136"/>
      <c r="Q591" s="137"/>
      <c r="R591" s="138"/>
      <c r="S591" s="133"/>
      <c r="T591" s="133"/>
      <c r="U591" s="129"/>
      <c r="V591" s="28"/>
      <c r="W591" s="10"/>
      <c r="X591" s="10"/>
    </row>
    <row r="592" spans="1:24" ht="11.25" outlineLevel="5" x14ac:dyDescent="0.2">
      <c r="A592" s="125"/>
      <c r="B592" s="126"/>
      <c r="C592" s="127" t="s">
        <v>46</v>
      </c>
      <c r="D592" s="128"/>
      <c r="E592" s="129"/>
      <c r="F592" s="129"/>
      <c r="G592" s="130" t="s">
        <v>1002</v>
      </c>
      <c r="H592" s="131"/>
      <c r="I592" s="132"/>
      <c r="J592" s="133">
        <v>0</v>
      </c>
      <c r="K592" s="134"/>
      <c r="L592" s="135"/>
      <c r="M592" s="130"/>
      <c r="N592" s="136"/>
      <c r="O592" s="136"/>
      <c r="P592" s="136"/>
      <c r="Q592" s="137"/>
      <c r="R592" s="138"/>
      <c r="S592" s="133"/>
      <c r="T592" s="133"/>
      <c r="U592" s="129"/>
      <c r="V592" s="28"/>
      <c r="W592" s="10"/>
      <c r="X592" s="10"/>
    </row>
    <row r="593" spans="1:24" ht="11.25" outlineLevel="5" x14ac:dyDescent="0.2">
      <c r="A593" s="125"/>
      <c r="B593" s="126"/>
      <c r="C593" s="127" t="s">
        <v>46</v>
      </c>
      <c r="D593" s="128"/>
      <c r="E593" s="129"/>
      <c r="F593" s="129"/>
      <c r="G593" s="130" t="s">
        <v>1003</v>
      </c>
      <c r="H593" s="131"/>
      <c r="I593" s="132"/>
      <c r="J593" s="133">
        <v>0</v>
      </c>
      <c r="K593" s="134"/>
      <c r="L593" s="135"/>
      <c r="M593" s="130"/>
      <c r="N593" s="136"/>
      <c r="O593" s="136"/>
      <c r="P593" s="136"/>
      <c r="Q593" s="137"/>
      <c r="R593" s="138"/>
      <c r="S593" s="133"/>
      <c r="T593" s="133"/>
      <c r="U593" s="129"/>
      <c r="V593" s="28"/>
      <c r="W593" s="10"/>
      <c r="X593" s="10"/>
    </row>
    <row r="594" spans="1:24" ht="11.25" outlineLevel="5" x14ac:dyDescent="0.2">
      <c r="A594" s="125"/>
      <c r="B594" s="126"/>
      <c r="C594" s="127" t="s">
        <v>46</v>
      </c>
      <c r="D594" s="128"/>
      <c r="E594" s="129"/>
      <c r="F594" s="129"/>
      <c r="G594" s="130" t="s">
        <v>1004</v>
      </c>
      <c r="H594" s="131"/>
      <c r="I594" s="132"/>
      <c r="J594" s="133">
        <v>0</v>
      </c>
      <c r="K594" s="134"/>
      <c r="L594" s="135"/>
      <c r="M594" s="130"/>
      <c r="N594" s="136"/>
      <c r="O594" s="136"/>
      <c r="P594" s="136"/>
      <c r="Q594" s="137"/>
      <c r="R594" s="138"/>
      <c r="S594" s="133"/>
      <c r="T594" s="133"/>
      <c r="U594" s="129"/>
      <c r="V594" s="28"/>
      <c r="W594" s="10"/>
      <c r="X594" s="10"/>
    </row>
    <row r="595" spans="1:24" ht="11.25" outlineLevel="5" x14ac:dyDescent="0.2">
      <c r="A595" s="125"/>
      <c r="B595" s="126"/>
      <c r="C595" s="127" t="s">
        <v>46</v>
      </c>
      <c r="D595" s="128"/>
      <c r="E595" s="129"/>
      <c r="F595" s="129"/>
      <c r="G595" s="130" t="s">
        <v>1005</v>
      </c>
      <c r="H595" s="131"/>
      <c r="I595" s="132"/>
      <c r="J595" s="133">
        <v>0</v>
      </c>
      <c r="K595" s="134"/>
      <c r="L595" s="135"/>
      <c r="M595" s="130"/>
      <c r="N595" s="136"/>
      <c r="O595" s="136"/>
      <c r="P595" s="136"/>
      <c r="Q595" s="137"/>
      <c r="R595" s="138"/>
      <c r="S595" s="133"/>
      <c r="T595" s="133"/>
      <c r="U595" s="129"/>
      <c r="V595" s="28"/>
      <c r="W595" s="10"/>
      <c r="X595" s="10"/>
    </row>
    <row r="596" spans="1:24" ht="11.25" outlineLevel="5" x14ac:dyDescent="0.2">
      <c r="A596" s="125"/>
      <c r="B596" s="126"/>
      <c r="C596" s="127" t="s">
        <v>46</v>
      </c>
      <c r="D596" s="128"/>
      <c r="E596" s="129"/>
      <c r="F596" s="129"/>
      <c r="G596" s="130" t="s">
        <v>1006</v>
      </c>
      <c r="H596" s="131"/>
      <c r="I596" s="132"/>
      <c r="J596" s="133">
        <v>0</v>
      </c>
      <c r="K596" s="134"/>
      <c r="L596" s="135"/>
      <c r="M596" s="130"/>
      <c r="N596" s="136"/>
      <c r="O596" s="136"/>
      <c r="P596" s="136"/>
      <c r="Q596" s="137"/>
      <c r="R596" s="138"/>
      <c r="S596" s="133"/>
      <c r="T596" s="133"/>
      <c r="U596" s="129"/>
      <c r="V596" s="28"/>
      <c r="W596" s="10"/>
      <c r="X596" s="10"/>
    </row>
    <row r="597" spans="1:24" ht="11.25" outlineLevel="5" x14ac:dyDescent="0.2">
      <c r="A597" s="125"/>
      <c r="B597" s="126"/>
      <c r="C597" s="127" t="s">
        <v>46</v>
      </c>
      <c r="D597" s="128"/>
      <c r="E597" s="129"/>
      <c r="F597" s="129"/>
      <c r="G597" s="130" t="s">
        <v>1007</v>
      </c>
      <c r="H597" s="131"/>
      <c r="I597" s="132"/>
      <c r="J597" s="133">
        <v>0</v>
      </c>
      <c r="K597" s="134"/>
      <c r="L597" s="135"/>
      <c r="M597" s="130"/>
      <c r="N597" s="136"/>
      <c r="O597" s="136"/>
      <c r="P597" s="136"/>
      <c r="Q597" s="137"/>
      <c r="R597" s="138"/>
      <c r="S597" s="133"/>
      <c r="T597" s="133"/>
      <c r="U597" s="129"/>
      <c r="V597" s="28"/>
      <c r="W597" s="10"/>
      <c r="X597" s="10"/>
    </row>
    <row r="598" spans="1:24" ht="11.25" outlineLevel="5" x14ac:dyDescent="0.2">
      <c r="A598" s="125"/>
      <c r="B598" s="126"/>
      <c r="C598" s="127" t="s">
        <v>46</v>
      </c>
      <c r="D598" s="128"/>
      <c r="E598" s="129"/>
      <c r="F598" s="129"/>
      <c r="G598" s="130" t="s">
        <v>1008</v>
      </c>
      <c r="H598" s="131"/>
      <c r="I598" s="132"/>
      <c r="J598" s="133">
        <v>10</v>
      </c>
      <c r="K598" s="134"/>
      <c r="L598" s="135"/>
      <c r="M598" s="130"/>
      <c r="N598" s="136"/>
      <c r="O598" s="136"/>
      <c r="P598" s="136"/>
      <c r="Q598" s="137"/>
      <c r="R598" s="138"/>
      <c r="S598" s="133"/>
      <c r="T598" s="133"/>
      <c r="U598" s="129"/>
      <c r="V598" s="28"/>
      <c r="W598" s="10"/>
      <c r="X598" s="10"/>
    </row>
    <row r="599" spans="1:24" ht="7.5" customHeight="1" outlineLevel="5" x14ac:dyDescent="0.15">
      <c r="B599" s="78"/>
      <c r="C599" s="80" t="s">
        <v>46</v>
      </c>
      <c r="D599" s="81"/>
      <c r="E599" s="82"/>
      <c r="F599" s="55"/>
      <c r="G599" s="84"/>
      <c r="H599" s="85"/>
      <c r="I599" s="88"/>
      <c r="J599" s="89"/>
      <c r="K599" s="91"/>
      <c r="L599" s="58"/>
      <c r="M599" s="29"/>
      <c r="N599" s="11"/>
      <c r="O599" s="11"/>
      <c r="P599" s="11"/>
      <c r="Q599" s="92"/>
      <c r="R599" s="27"/>
      <c r="S599" s="89"/>
      <c r="T599" s="89"/>
      <c r="U599" s="82"/>
      <c r="V599" s="10"/>
      <c r="W599" s="10"/>
      <c r="X599" s="10"/>
    </row>
    <row r="600" spans="1:24" ht="11.25" outlineLevel="4" x14ac:dyDescent="0.2">
      <c r="A600" s="5"/>
      <c r="B600" s="114" t="s">
        <v>1009</v>
      </c>
      <c r="C600" s="115" t="s">
        <v>47</v>
      </c>
      <c r="D600" s="116">
        <v>20</v>
      </c>
      <c r="E600" s="117" t="s">
        <v>289</v>
      </c>
      <c r="F600" s="117" t="s">
        <v>1010</v>
      </c>
      <c r="G600" s="118" t="s">
        <v>1011</v>
      </c>
      <c r="H600" s="119" t="s">
        <v>110</v>
      </c>
      <c r="I600" s="120">
        <v>1176.8789999999999</v>
      </c>
      <c r="J600" s="120">
        <v>1176.8789999999999</v>
      </c>
      <c r="K600" s="123"/>
      <c r="L600" s="121" t="str">
        <f>IF(K600&lt;&gt;"",J600*K600,"")</f>
        <v/>
      </c>
      <c r="M600" s="118"/>
      <c r="N600" s="122">
        <v>21</v>
      </c>
      <c r="O600" s="122" t="str">
        <f>IFERROR(L600*(N600/100),"0")</f>
        <v>0</v>
      </c>
      <c r="P600" s="122" t="str">
        <f>IFERROR((L600+O600),"0")</f>
        <v>0</v>
      </c>
      <c r="Q600" s="124"/>
      <c r="R600" s="122"/>
      <c r="S600" s="120"/>
      <c r="T600" s="120"/>
      <c r="U600" s="117"/>
      <c r="V600" s="10"/>
      <c r="W600" s="10"/>
      <c r="X600" s="10"/>
    </row>
    <row r="601" spans="1:24" ht="11.25" outlineLevel="5" x14ac:dyDescent="0.2">
      <c r="A601" s="125"/>
      <c r="B601" s="126"/>
      <c r="C601" s="127" t="s">
        <v>46</v>
      </c>
      <c r="D601" s="128"/>
      <c r="E601" s="129"/>
      <c r="F601" s="129" t="s">
        <v>51</v>
      </c>
      <c r="G601" s="130" t="s">
        <v>1012</v>
      </c>
      <c r="H601" s="131"/>
      <c r="I601" s="132"/>
      <c r="J601" s="133">
        <v>0</v>
      </c>
      <c r="K601" s="134"/>
      <c r="L601" s="135"/>
      <c r="M601" s="130"/>
      <c r="N601" s="136"/>
      <c r="O601" s="136"/>
      <c r="P601" s="136"/>
      <c r="Q601" s="137"/>
      <c r="R601" s="138"/>
      <c r="S601" s="133"/>
      <c r="T601" s="133"/>
      <c r="U601" s="129"/>
      <c r="V601" s="28"/>
      <c r="W601" s="10"/>
      <c r="X601" s="10"/>
    </row>
    <row r="602" spans="1:24" ht="11.25" outlineLevel="5" x14ac:dyDescent="0.2">
      <c r="A602" s="125"/>
      <c r="B602" s="126"/>
      <c r="C602" s="127" t="s">
        <v>46</v>
      </c>
      <c r="D602" s="128"/>
      <c r="E602" s="129"/>
      <c r="F602" s="129"/>
      <c r="G602" s="130" t="s">
        <v>1013</v>
      </c>
      <c r="H602" s="131"/>
      <c r="I602" s="132"/>
      <c r="J602" s="133">
        <v>12438.36</v>
      </c>
      <c r="K602" s="134"/>
      <c r="L602" s="135"/>
      <c r="M602" s="130"/>
      <c r="N602" s="136"/>
      <c r="O602" s="136"/>
      <c r="P602" s="136"/>
      <c r="Q602" s="137"/>
      <c r="R602" s="138"/>
      <c r="S602" s="133"/>
      <c r="T602" s="133"/>
      <c r="U602" s="129"/>
      <c r="V602" s="28"/>
      <c r="W602" s="10"/>
      <c r="X602" s="10"/>
    </row>
    <row r="603" spans="1:24" ht="7.5" customHeight="1" outlineLevel="5" x14ac:dyDescent="0.15">
      <c r="B603" s="78"/>
      <c r="C603" s="80" t="s">
        <v>46</v>
      </c>
      <c r="D603" s="81"/>
      <c r="E603" s="82"/>
      <c r="F603" s="55"/>
      <c r="G603" s="84"/>
      <c r="H603" s="85"/>
      <c r="I603" s="88"/>
      <c r="J603" s="89"/>
      <c r="K603" s="91"/>
      <c r="L603" s="58"/>
      <c r="M603" s="29"/>
      <c r="N603" s="11"/>
      <c r="O603" s="11"/>
      <c r="P603" s="11"/>
      <c r="Q603" s="92"/>
      <c r="R603" s="27"/>
      <c r="S603" s="89"/>
      <c r="T603" s="89"/>
      <c r="U603" s="82"/>
      <c r="V603" s="10"/>
      <c r="W603" s="10"/>
      <c r="X603" s="10"/>
    </row>
    <row r="604" spans="1:24" ht="11.25" outlineLevel="4" x14ac:dyDescent="0.2">
      <c r="A604" s="5"/>
      <c r="B604" s="114" t="s">
        <v>1014</v>
      </c>
      <c r="C604" s="115" t="s">
        <v>47</v>
      </c>
      <c r="D604" s="116">
        <v>20</v>
      </c>
      <c r="E604" s="117" t="s">
        <v>214</v>
      </c>
      <c r="F604" s="117" t="s">
        <v>1015</v>
      </c>
      <c r="G604" s="118" t="s">
        <v>478</v>
      </c>
      <c r="H604" s="119" t="s">
        <v>200</v>
      </c>
      <c r="I604" s="120">
        <v>513</v>
      </c>
      <c r="J604" s="120">
        <v>513</v>
      </c>
      <c r="K604" s="123"/>
      <c r="L604" s="121" t="str">
        <f>IF(K604&lt;&gt;"",J604*K604,"")</f>
        <v/>
      </c>
      <c r="M604" s="118"/>
      <c r="N604" s="122">
        <v>21</v>
      </c>
      <c r="O604" s="122" t="str">
        <f>IFERROR(L604*(N604/100),"0")</f>
        <v>0</v>
      </c>
      <c r="P604" s="122" t="str">
        <f>IFERROR((L604+O604),"0")</f>
        <v>0</v>
      </c>
      <c r="Q604" s="124"/>
      <c r="R604" s="122" t="s">
        <v>103</v>
      </c>
      <c r="S604" s="120"/>
      <c r="T604" s="120"/>
      <c r="U604" s="117"/>
      <c r="V604" s="10"/>
      <c r="W604" s="10"/>
      <c r="X604" s="10"/>
    </row>
    <row r="605" spans="1:24" ht="22.5" outlineLevel="4" x14ac:dyDescent="0.2">
      <c r="A605" s="5"/>
      <c r="B605" s="114" t="s">
        <v>1016</v>
      </c>
      <c r="C605" s="115" t="s">
        <v>47</v>
      </c>
      <c r="D605" s="116">
        <v>21</v>
      </c>
      <c r="E605" s="117" t="s">
        <v>99</v>
      </c>
      <c r="F605" s="117" t="s">
        <v>994</v>
      </c>
      <c r="G605" s="118" t="s">
        <v>995</v>
      </c>
      <c r="H605" s="119" t="s">
        <v>211</v>
      </c>
      <c r="I605" s="120">
        <v>10</v>
      </c>
      <c r="J605" s="120">
        <v>10</v>
      </c>
      <c r="K605" s="123"/>
      <c r="L605" s="121" t="str">
        <f>IF(K605&lt;&gt;"",J605*K605,"")</f>
        <v/>
      </c>
      <c r="M605" s="118"/>
      <c r="N605" s="122">
        <v>21</v>
      </c>
      <c r="O605" s="122" t="str">
        <f>IFERROR(L605*(N605/100),"0")</f>
        <v>0</v>
      </c>
      <c r="P605" s="122" t="str">
        <f>IFERROR((L605+O605),"0")</f>
        <v>0</v>
      </c>
      <c r="Q605" s="124"/>
      <c r="R605" s="122" t="s">
        <v>103</v>
      </c>
      <c r="S605" s="120"/>
      <c r="T605" s="120"/>
      <c r="U605" s="117"/>
      <c r="V605" s="10"/>
      <c r="W605" s="10"/>
      <c r="X605" s="10"/>
    </row>
    <row r="606" spans="1:24" ht="11.25" outlineLevel="5" x14ac:dyDescent="0.2">
      <c r="A606" s="125"/>
      <c r="B606" s="126"/>
      <c r="C606" s="127" t="s">
        <v>46</v>
      </c>
      <c r="D606" s="128"/>
      <c r="E606" s="129"/>
      <c r="F606" s="129" t="s">
        <v>51</v>
      </c>
      <c r="G606" s="130" t="s">
        <v>1017</v>
      </c>
      <c r="H606" s="131"/>
      <c r="I606" s="132"/>
      <c r="J606" s="133">
        <v>0</v>
      </c>
      <c r="K606" s="134"/>
      <c r="L606" s="135"/>
      <c r="M606" s="130"/>
      <c r="N606" s="136"/>
      <c r="O606" s="136"/>
      <c r="P606" s="136"/>
      <c r="Q606" s="137"/>
      <c r="R606" s="138"/>
      <c r="S606" s="133"/>
      <c r="T606" s="133"/>
      <c r="U606" s="129"/>
      <c r="V606" s="28"/>
      <c r="W606" s="10"/>
      <c r="X606" s="10"/>
    </row>
    <row r="607" spans="1:24" ht="11.25" outlineLevel="5" x14ac:dyDescent="0.2">
      <c r="A607" s="125"/>
      <c r="B607" s="126"/>
      <c r="C607" s="127" t="s">
        <v>46</v>
      </c>
      <c r="D607" s="128"/>
      <c r="E607" s="129"/>
      <c r="F607" s="129"/>
      <c r="G607" s="130" t="s">
        <v>1018</v>
      </c>
      <c r="H607" s="131"/>
      <c r="I607" s="132"/>
      <c r="J607" s="133">
        <v>0</v>
      </c>
      <c r="K607" s="134"/>
      <c r="L607" s="135"/>
      <c r="M607" s="130"/>
      <c r="N607" s="136"/>
      <c r="O607" s="136"/>
      <c r="P607" s="136"/>
      <c r="Q607" s="137"/>
      <c r="R607" s="138"/>
      <c r="S607" s="133"/>
      <c r="T607" s="133"/>
      <c r="U607" s="129"/>
      <c r="V607" s="28"/>
      <c r="W607" s="10"/>
      <c r="X607" s="10"/>
    </row>
    <row r="608" spans="1:24" ht="11.25" outlineLevel="5" x14ac:dyDescent="0.2">
      <c r="A608" s="125"/>
      <c r="B608" s="126"/>
      <c r="C608" s="127" t="s">
        <v>46</v>
      </c>
      <c r="D608" s="128"/>
      <c r="E608" s="129"/>
      <c r="F608" s="129"/>
      <c r="G608" s="130" t="s">
        <v>1008</v>
      </c>
      <c r="H608" s="131"/>
      <c r="I608" s="132"/>
      <c r="J608" s="133">
        <v>10</v>
      </c>
      <c r="K608" s="134"/>
      <c r="L608" s="135"/>
      <c r="M608" s="130"/>
      <c r="N608" s="136"/>
      <c r="O608" s="136"/>
      <c r="P608" s="136"/>
      <c r="Q608" s="137"/>
      <c r="R608" s="138"/>
      <c r="S608" s="133"/>
      <c r="T608" s="133"/>
      <c r="U608" s="129"/>
      <c r="V608" s="28"/>
      <c r="W608" s="10"/>
      <c r="X608" s="10"/>
    </row>
    <row r="609" spans="1:24" ht="7.5" customHeight="1" outlineLevel="5" x14ac:dyDescent="0.15">
      <c r="B609" s="78"/>
      <c r="C609" s="80" t="s">
        <v>46</v>
      </c>
      <c r="D609" s="81"/>
      <c r="E609" s="82"/>
      <c r="F609" s="55"/>
      <c r="G609" s="84"/>
      <c r="H609" s="85"/>
      <c r="I609" s="88"/>
      <c r="J609" s="89"/>
      <c r="K609" s="91"/>
      <c r="L609" s="58"/>
      <c r="M609" s="29"/>
      <c r="N609" s="11"/>
      <c r="O609" s="11"/>
      <c r="P609" s="11"/>
      <c r="Q609" s="92"/>
      <c r="R609" s="27"/>
      <c r="S609" s="89"/>
      <c r="T609" s="89"/>
      <c r="U609" s="82"/>
      <c r="V609" s="10"/>
      <c r="W609" s="10"/>
      <c r="X609" s="10"/>
    </row>
    <row r="610" spans="1:24" ht="11.25" outlineLevel="4" x14ac:dyDescent="0.2">
      <c r="A610" s="5"/>
      <c r="B610" s="114" t="s">
        <v>1019</v>
      </c>
      <c r="C610" s="115" t="s">
        <v>47</v>
      </c>
      <c r="D610" s="116">
        <v>21</v>
      </c>
      <c r="E610" s="117" t="s">
        <v>99</v>
      </c>
      <c r="F610" s="117" t="s">
        <v>474</v>
      </c>
      <c r="G610" s="118" t="s">
        <v>475</v>
      </c>
      <c r="H610" s="119" t="s">
        <v>292</v>
      </c>
      <c r="I610" s="120">
        <v>628.20000000000005</v>
      </c>
      <c r="J610" s="120">
        <v>628.20000000000005</v>
      </c>
      <c r="K610" s="123"/>
      <c r="L610" s="121" t="str">
        <f>IF(K610&lt;&gt;"",J610*K610,"")</f>
        <v/>
      </c>
      <c r="M610" s="118"/>
      <c r="N610" s="122">
        <v>21</v>
      </c>
      <c r="O610" s="122" t="str">
        <f>IFERROR(L610*(N610/100),"0")</f>
        <v>0</v>
      </c>
      <c r="P610" s="122" t="str">
        <f>IFERROR((L610+O610),"0")</f>
        <v>0</v>
      </c>
      <c r="Q610" s="124"/>
      <c r="R610" s="122"/>
      <c r="S610" s="120"/>
      <c r="T610" s="120"/>
      <c r="U610" s="117"/>
      <c r="V610" s="10"/>
      <c r="W610" s="10"/>
      <c r="X610" s="10"/>
    </row>
    <row r="611" spans="1:24" ht="11.25" outlineLevel="4" x14ac:dyDescent="0.2">
      <c r="A611" s="5"/>
      <c r="B611" s="114" t="s">
        <v>1020</v>
      </c>
      <c r="C611" s="115" t="s">
        <v>47</v>
      </c>
      <c r="D611" s="116">
        <v>21</v>
      </c>
      <c r="E611" s="117" t="s">
        <v>214</v>
      </c>
      <c r="F611" s="117" t="s">
        <v>1021</v>
      </c>
      <c r="G611" s="118" t="s">
        <v>1022</v>
      </c>
      <c r="H611" s="119" t="s">
        <v>200</v>
      </c>
      <c r="I611" s="120">
        <v>3</v>
      </c>
      <c r="J611" s="120">
        <v>3</v>
      </c>
      <c r="K611" s="123"/>
      <c r="L611" s="121" t="str">
        <f>IF(K611&lt;&gt;"",J611*K611,"")</f>
        <v/>
      </c>
      <c r="M611" s="118"/>
      <c r="N611" s="122">
        <v>21</v>
      </c>
      <c r="O611" s="122" t="str">
        <f>IFERROR(L611*(N611/100),"0")</f>
        <v>0</v>
      </c>
      <c r="P611" s="122" t="str">
        <f>IFERROR((L611+O611),"0")</f>
        <v>0</v>
      </c>
      <c r="Q611" s="124"/>
      <c r="R611" s="122" t="s">
        <v>103</v>
      </c>
      <c r="S611" s="120"/>
      <c r="T611" s="120"/>
      <c r="U611" s="117"/>
      <c r="V611" s="10"/>
      <c r="W611" s="10"/>
      <c r="X611" s="10"/>
    </row>
    <row r="612" spans="1:24" ht="22.5" outlineLevel="4" x14ac:dyDescent="0.2">
      <c r="A612" s="5"/>
      <c r="B612" s="114" t="s">
        <v>1023</v>
      </c>
      <c r="C612" s="115" t="s">
        <v>47</v>
      </c>
      <c r="D612" s="116">
        <v>22</v>
      </c>
      <c r="E612" s="117" t="s">
        <v>99</v>
      </c>
      <c r="F612" s="117" t="s">
        <v>209</v>
      </c>
      <c r="G612" s="118" t="s">
        <v>210</v>
      </c>
      <c r="H612" s="119" t="s">
        <v>211</v>
      </c>
      <c r="I612" s="120">
        <v>10</v>
      </c>
      <c r="J612" s="120">
        <v>10</v>
      </c>
      <c r="K612" s="123"/>
      <c r="L612" s="121" t="str">
        <f>IF(K612&lt;&gt;"",J612*K612,"")</f>
        <v/>
      </c>
      <c r="M612" s="118"/>
      <c r="N612" s="122">
        <v>21</v>
      </c>
      <c r="O612" s="122" t="str">
        <f>IFERROR(L612*(N612/100),"0")</f>
        <v>0</v>
      </c>
      <c r="P612" s="122" t="str">
        <f>IFERROR((L612+O612),"0")</f>
        <v>0</v>
      </c>
      <c r="Q612" s="124"/>
      <c r="R612" s="122" t="s">
        <v>103</v>
      </c>
      <c r="S612" s="120"/>
      <c r="T612" s="120"/>
      <c r="U612" s="117"/>
      <c r="V612" s="10"/>
      <c r="W612" s="10"/>
      <c r="X612" s="10"/>
    </row>
    <row r="613" spans="1:24" ht="11.25" outlineLevel="5" x14ac:dyDescent="0.2">
      <c r="A613" s="125"/>
      <c r="B613" s="126"/>
      <c r="C613" s="127" t="s">
        <v>46</v>
      </c>
      <c r="D613" s="128"/>
      <c r="E613" s="129"/>
      <c r="F613" s="129" t="s">
        <v>51</v>
      </c>
      <c r="G613" s="130" t="s">
        <v>996</v>
      </c>
      <c r="H613" s="131"/>
      <c r="I613" s="132"/>
      <c r="J613" s="133">
        <v>0</v>
      </c>
      <c r="K613" s="134"/>
      <c r="L613" s="135"/>
      <c r="M613" s="130"/>
      <c r="N613" s="136"/>
      <c r="O613" s="136"/>
      <c r="P613" s="136"/>
      <c r="Q613" s="137"/>
      <c r="R613" s="138"/>
      <c r="S613" s="133"/>
      <c r="T613" s="133"/>
      <c r="U613" s="129"/>
      <c r="V613" s="28"/>
      <c r="W613" s="10"/>
      <c r="X613" s="10"/>
    </row>
    <row r="614" spans="1:24" ht="11.25" outlineLevel="5" x14ac:dyDescent="0.2">
      <c r="A614" s="125"/>
      <c r="B614" s="126"/>
      <c r="C614" s="127" t="s">
        <v>46</v>
      </c>
      <c r="D614" s="128"/>
      <c r="E614" s="129"/>
      <c r="F614" s="129"/>
      <c r="G614" s="130" t="s">
        <v>1024</v>
      </c>
      <c r="H614" s="131"/>
      <c r="I614" s="132"/>
      <c r="J614" s="133">
        <v>0</v>
      </c>
      <c r="K614" s="134"/>
      <c r="L614" s="135"/>
      <c r="M614" s="130"/>
      <c r="N614" s="136"/>
      <c r="O614" s="136"/>
      <c r="P614" s="136"/>
      <c r="Q614" s="137"/>
      <c r="R614" s="138"/>
      <c r="S614" s="133"/>
      <c r="T614" s="133"/>
      <c r="U614" s="129"/>
      <c r="V614" s="28"/>
      <c r="W614" s="10"/>
      <c r="X614" s="10"/>
    </row>
    <row r="615" spans="1:24" ht="11.25" outlineLevel="5" x14ac:dyDescent="0.2">
      <c r="A615" s="125"/>
      <c r="B615" s="126"/>
      <c r="C615" s="127" t="s">
        <v>46</v>
      </c>
      <c r="D615" s="128"/>
      <c r="E615" s="129"/>
      <c r="F615" s="129"/>
      <c r="G615" s="130" t="s">
        <v>1025</v>
      </c>
      <c r="H615" s="131"/>
      <c r="I615" s="132"/>
      <c r="J615" s="133">
        <v>0</v>
      </c>
      <c r="K615" s="134"/>
      <c r="L615" s="135"/>
      <c r="M615" s="130"/>
      <c r="N615" s="136"/>
      <c r="O615" s="136"/>
      <c r="P615" s="136"/>
      <c r="Q615" s="137"/>
      <c r="R615" s="138"/>
      <c r="S615" s="133"/>
      <c r="T615" s="133"/>
      <c r="U615" s="129"/>
      <c r="V615" s="28"/>
      <c r="W615" s="10"/>
      <c r="X615" s="10"/>
    </row>
    <row r="616" spans="1:24" ht="11.25" outlineLevel="5" x14ac:dyDescent="0.2">
      <c r="A616" s="125"/>
      <c r="B616" s="126"/>
      <c r="C616" s="127" t="s">
        <v>46</v>
      </c>
      <c r="D616" s="128"/>
      <c r="E616" s="129"/>
      <c r="F616" s="129"/>
      <c r="G616" s="130" t="s">
        <v>1026</v>
      </c>
      <c r="H616" s="131"/>
      <c r="I616" s="132"/>
      <c r="J616" s="133">
        <v>0</v>
      </c>
      <c r="K616" s="134"/>
      <c r="L616" s="135"/>
      <c r="M616" s="130"/>
      <c r="N616" s="136"/>
      <c r="O616" s="136"/>
      <c r="P616" s="136"/>
      <c r="Q616" s="137"/>
      <c r="R616" s="138"/>
      <c r="S616" s="133"/>
      <c r="T616" s="133"/>
      <c r="U616" s="129"/>
      <c r="V616" s="28"/>
      <c r="W616" s="10"/>
      <c r="X616" s="10"/>
    </row>
    <row r="617" spans="1:24" ht="11.25" outlineLevel="5" x14ac:dyDescent="0.2">
      <c r="A617" s="125"/>
      <c r="B617" s="126"/>
      <c r="C617" s="127" t="s">
        <v>46</v>
      </c>
      <c r="D617" s="128"/>
      <c r="E617" s="129"/>
      <c r="F617" s="129"/>
      <c r="G617" s="130" t="s">
        <v>1027</v>
      </c>
      <c r="H617" s="131"/>
      <c r="I617" s="132"/>
      <c r="J617" s="133">
        <v>0</v>
      </c>
      <c r="K617" s="134"/>
      <c r="L617" s="135"/>
      <c r="M617" s="130"/>
      <c r="N617" s="136"/>
      <c r="O617" s="136"/>
      <c r="P617" s="136"/>
      <c r="Q617" s="137"/>
      <c r="R617" s="138"/>
      <c r="S617" s="133"/>
      <c r="T617" s="133"/>
      <c r="U617" s="129"/>
      <c r="V617" s="28"/>
      <c r="W617" s="10"/>
      <c r="X617" s="10"/>
    </row>
    <row r="618" spans="1:24" ht="11.25" outlineLevel="5" x14ac:dyDescent="0.2">
      <c r="A618" s="125"/>
      <c r="B618" s="126"/>
      <c r="C618" s="127" t="s">
        <v>46</v>
      </c>
      <c r="D618" s="128"/>
      <c r="E618" s="129"/>
      <c r="F618" s="129"/>
      <c r="G618" s="130" t="s">
        <v>1028</v>
      </c>
      <c r="H618" s="131"/>
      <c r="I618" s="132"/>
      <c r="J618" s="133">
        <v>0</v>
      </c>
      <c r="K618" s="134"/>
      <c r="L618" s="135"/>
      <c r="M618" s="130"/>
      <c r="N618" s="136"/>
      <c r="O618" s="136"/>
      <c r="P618" s="136"/>
      <c r="Q618" s="137"/>
      <c r="R618" s="138"/>
      <c r="S618" s="133"/>
      <c r="T618" s="133"/>
      <c r="U618" s="129"/>
      <c r="V618" s="28"/>
      <c r="W618" s="10"/>
      <c r="X618" s="10"/>
    </row>
    <row r="619" spans="1:24" ht="11.25" outlineLevel="5" x14ac:dyDescent="0.2">
      <c r="A619" s="125"/>
      <c r="B619" s="126"/>
      <c r="C619" s="127" t="s">
        <v>46</v>
      </c>
      <c r="D619" s="128"/>
      <c r="E619" s="129"/>
      <c r="F619" s="129"/>
      <c r="G619" s="130" t="s">
        <v>1029</v>
      </c>
      <c r="H619" s="131"/>
      <c r="I619" s="132"/>
      <c r="J619" s="133">
        <v>0</v>
      </c>
      <c r="K619" s="134"/>
      <c r="L619" s="135"/>
      <c r="M619" s="130"/>
      <c r="N619" s="136"/>
      <c r="O619" s="136"/>
      <c r="P619" s="136"/>
      <c r="Q619" s="137"/>
      <c r="R619" s="138"/>
      <c r="S619" s="133"/>
      <c r="T619" s="133"/>
      <c r="U619" s="129"/>
      <c r="V619" s="28"/>
      <c r="W619" s="10"/>
      <c r="X619" s="10"/>
    </row>
    <row r="620" spans="1:24" ht="11.25" outlineLevel="5" x14ac:dyDescent="0.2">
      <c r="A620" s="125"/>
      <c r="B620" s="126"/>
      <c r="C620" s="127" t="s">
        <v>46</v>
      </c>
      <c r="D620" s="128"/>
      <c r="E620" s="129"/>
      <c r="F620" s="129"/>
      <c r="G620" s="130" t="s">
        <v>1030</v>
      </c>
      <c r="H620" s="131"/>
      <c r="I620" s="132"/>
      <c r="J620" s="133">
        <v>0</v>
      </c>
      <c r="K620" s="134"/>
      <c r="L620" s="135"/>
      <c r="M620" s="130"/>
      <c r="N620" s="136"/>
      <c r="O620" s="136"/>
      <c r="P620" s="136"/>
      <c r="Q620" s="137"/>
      <c r="R620" s="138"/>
      <c r="S620" s="133"/>
      <c r="T620" s="133"/>
      <c r="U620" s="129"/>
      <c r="V620" s="28"/>
      <c r="W620" s="10"/>
      <c r="X620" s="10"/>
    </row>
    <row r="621" spans="1:24" ht="11.25" outlineLevel="5" x14ac:dyDescent="0.2">
      <c r="A621" s="125"/>
      <c r="B621" s="126"/>
      <c r="C621" s="127" t="s">
        <v>46</v>
      </c>
      <c r="D621" s="128"/>
      <c r="E621" s="129"/>
      <c r="F621" s="129"/>
      <c r="G621" s="130" t="s">
        <v>1031</v>
      </c>
      <c r="H621" s="131"/>
      <c r="I621" s="132"/>
      <c r="J621" s="133">
        <v>0</v>
      </c>
      <c r="K621" s="134"/>
      <c r="L621" s="135"/>
      <c r="M621" s="130"/>
      <c r="N621" s="136"/>
      <c r="O621" s="136"/>
      <c r="P621" s="136"/>
      <c r="Q621" s="137"/>
      <c r="R621" s="138"/>
      <c r="S621" s="133"/>
      <c r="T621" s="133"/>
      <c r="U621" s="129"/>
      <c r="V621" s="28"/>
      <c r="W621" s="10"/>
      <c r="X621" s="10"/>
    </row>
    <row r="622" spans="1:24" ht="11.25" outlineLevel="5" x14ac:dyDescent="0.2">
      <c r="A622" s="125"/>
      <c r="B622" s="126"/>
      <c r="C622" s="127" t="s">
        <v>46</v>
      </c>
      <c r="D622" s="128"/>
      <c r="E622" s="129"/>
      <c r="F622" s="129"/>
      <c r="G622" s="130" t="s">
        <v>1032</v>
      </c>
      <c r="H622" s="131"/>
      <c r="I622" s="132"/>
      <c r="J622" s="133">
        <v>0</v>
      </c>
      <c r="K622" s="134"/>
      <c r="L622" s="135"/>
      <c r="M622" s="130"/>
      <c r="N622" s="136"/>
      <c r="O622" s="136"/>
      <c r="P622" s="136"/>
      <c r="Q622" s="137"/>
      <c r="R622" s="138"/>
      <c r="S622" s="133"/>
      <c r="T622" s="133"/>
      <c r="U622" s="129"/>
      <c r="V622" s="28"/>
      <c r="W622" s="10"/>
      <c r="X622" s="10"/>
    </row>
    <row r="623" spans="1:24" ht="11.25" outlineLevel="5" x14ac:dyDescent="0.2">
      <c r="A623" s="125"/>
      <c r="B623" s="126"/>
      <c r="C623" s="127" t="s">
        <v>46</v>
      </c>
      <c r="D623" s="128"/>
      <c r="E623" s="129"/>
      <c r="F623" s="129"/>
      <c r="G623" s="130" t="s">
        <v>1033</v>
      </c>
      <c r="H623" s="131"/>
      <c r="I623" s="132"/>
      <c r="J623" s="133">
        <v>0</v>
      </c>
      <c r="K623" s="134"/>
      <c r="L623" s="135"/>
      <c r="M623" s="130"/>
      <c r="N623" s="136"/>
      <c r="O623" s="136"/>
      <c r="P623" s="136"/>
      <c r="Q623" s="137"/>
      <c r="R623" s="138"/>
      <c r="S623" s="133"/>
      <c r="T623" s="133"/>
      <c r="U623" s="129"/>
      <c r="V623" s="28"/>
      <c r="W623" s="10"/>
      <c r="X623" s="10"/>
    </row>
    <row r="624" spans="1:24" ht="11.25" outlineLevel="5" x14ac:dyDescent="0.2">
      <c r="A624" s="125"/>
      <c r="B624" s="126"/>
      <c r="C624" s="127" t="s">
        <v>46</v>
      </c>
      <c r="D624" s="128"/>
      <c r="E624" s="129"/>
      <c r="F624" s="129"/>
      <c r="G624" s="130" t="s">
        <v>1034</v>
      </c>
      <c r="H624" s="131"/>
      <c r="I624" s="132"/>
      <c r="J624" s="133">
        <v>0</v>
      </c>
      <c r="K624" s="134"/>
      <c r="L624" s="135"/>
      <c r="M624" s="130"/>
      <c r="N624" s="136"/>
      <c r="O624" s="136"/>
      <c r="P624" s="136"/>
      <c r="Q624" s="137"/>
      <c r="R624" s="138"/>
      <c r="S624" s="133"/>
      <c r="T624" s="133"/>
      <c r="U624" s="129"/>
      <c r="V624" s="28"/>
      <c r="W624" s="10"/>
      <c r="X624" s="10"/>
    </row>
    <row r="625" spans="1:24" ht="11.25" outlineLevel="5" x14ac:dyDescent="0.2">
      <c r="A625" s="125"/>
      <c r="B625" s="126"/>
      <c r="C625" s="127" t="s">
        <v>46</v>
      </c>
      <c r="D625" s="128"/>
      <c r="E625" s="129"/>
      <c r="F625" s="129"/>
      <c r="G625" s="130" t="s">
        <v>1008</v>
      </c>
      <c r="H625" s="131"/>
      <c r="I625" s="132"/>
      <c r="J625" s="133">
        <v>10</v>
      </c>
      <c r="K625" s="134"/>
      <c r="L625" s="135"/>
      <c r="M625" s="130"/>
      <c r="N625" s="136"/>
      <c r="O625" s="136"/>
      <c r="P625" s="136"/>
      <c r="Q625" s="137"/>
      <c r="R625" s="138"/>
      <c r="S625" s="133"/>
      <c r="T625" s="133"/>
      <c r="U625" s="129"/>
      <c r="V625" s="28"/>
      <c r="W625" s="10"/>
      <c r="X625" s="10"/>
    </row>
    <row r="626" spans="1:24" ht="7.5" customHeight="1" outlineLevel="5" x14ac:dyDescent="0.15">
      <c r="B626" s="78"/>
      <c r="C626" s="80" t="s">
        <v>46</v>
      </c>
      <c r="D626" s="81"/>
      <c r="E626" s="82"/>
      <c r="F626" s="55"/>
      <c r="G626" s="84"/>
      <c r="H626" s="85"/>
      <c r="I626" s="88"/>
      <c r="J626" s="89"/>
      <c r="K626" s="91"/>
      <c r="L626" s="58"/>
      <c r="M626" s="29"/>
      <c r="N626" s="11"/>
      <c r="O626" s="11"/>
      <c r="P626" s="11"/>
      <c r="Q626" s="92"/>
      <c r="R626" s="27"/>
      <c r="S626" s="89"/>
      <c r="T626" s="89"/>
      <c r="U626" s="82"/>
      <c r="V626" s="10"/>
      <c r="W626" s="10"/>
      <c r="X626" s="10"/>
    </row>
    <row r="627" spans="1:24" ht="11.25" outlineLevel="4" x14ac:dyDescent="0.2">
      <c r="A627" s="5"/>
      <c r="B627" s="114" t="s">
        <v>1035</v>
      </c>
      <c r="C627" s="115" t="s">
        <v>47</v>
      </c>
      <c r="D627" s="116">
        <v>22</v>
      </c>
      <c r="E627" s="117" t="s">
        <v>99</v>
      </c>
      <c r="F627" s="117" t="s">
        <v>507</v>
      </c>
      <c r="G627" s="118" t="s">
        <v>508</v>
      </c>
      <c r="H627" s="119" t="s">
        <v>284</v>
      </c>
      <c r="I627" s="120">
        <v>751.79</v>
      </c>
      <c r="J627" s="120">
        <v>751.79</v>
      </c>
      <c r="K627" s="123"/>
      <c r="L627" s="121" t="str">
        <f>IF(K627&lt;&gt;"",J627*K627,"")</f>
        <v/>
      </c>
      <c r="M627" s="118"/>
      <c r="N627" s="122">
        <v>21</v>
      </c>
      <c r="O627" s="122" t="str">
        <f>IFERROR(L627*(N627/100),"0")</f>
        <v>0</v>
      </c>
      <c r="P627" s="122" t="str">
        <f>IFERROR((L627+O627),"0")</f>
        <v>0</v>
      </c>
      <c r="Q627" s="124"/>
      <c r="R627" s="122"/>
      <c r="S627" s="120"/>
      <c r="T627" s="120"/>
      <c r="U627" s="117"/>
      <c r="V627" s="10"/>
      <c r="W627" s="10"/>
      <c r="X627" s="10"/>
    </row>
    <row r="628" spans="1:24" ht="11.25" outlineLevel="4" x14ac:dyDescent="0.2">
      <c r="A628" s="5"/>
      <c r="B628" s="114" t="s">
        <v>1036</v>
      </c>
      <c r="C628" s="115" t="s">
        <v>47</v>
      </c>
      <c r="D628" s="116">
        <v>22</v>
      </c>
      <c r="E628" s="117" t="s">
        <v>214</v>
      </c>
      <c r="F628" s="117" t="s">
        <v>1037</v>
      </c>
      <c r="G628" s="118" t="s">
        <v>493</v>
      </c>
      <c r="H628" s="119" t="s">
        <v>200</v>
      </c>
      <c r="I628" s="120">
        <v>3431</v>
      </c>
      <c r="J628" s="120">
        <v>3431</v>
      </c>
      <c r="K628" s="123"/>
      <c r="L628" s="121" t="str">
        <f>IF(K628&lt;&gt;"",J628*K628,"")</f>
        <v/>
      </c>
      <c r="M628" s="118"/>
      <c r="N628" s="122">
        <v>21</v>
      </c>
      <c r="O628" s="122" t="str">
        <f>IFERROR(L628*(N628/100),"0")</f>
        <v>0</v>
      </c>
      <c r="P628" s="122" t="str">
        <f>IFERROR((L628+O628),"0")</f>
        <v>0</v>
      </c>
      <c r="Q628" s="124"/>
      <c r="R628" s="122" t="s">
        <v>103</v>
      </c>
      <c r="S628" s="120"/>
      <c r="T628" s="120"/>
      <c r="U628" s="117"/>
      <c r="V628" s="10"/>
      <c r="W628" s="10"/>
      <c r="X628" s="10"/>
    </row>
    <row r="629" spans="1:24" ht="22.5" outlineLevel="4" x14ac:dyDescent="0.2">
      <c r="A629" s="5"/>
      <c r="B629" s="114" t="s">
        <v>1038</v>
      </c>
      <c r="C629" s="115" t="s">
        <v>47</v>
      </c>
      <c r="D629" s="116">
        <v>23</v>
      </c>
      <c r="E629" s="117" t="s">
        <v>99</v>
      </c>
      <c r="F629" s="117" t="s">
        <v>209</v>
      </c>
      <c r="G629" s="118" t="s">
        <v>210</v>
      </c>
      <c r="H629" s="119" t="s">
        <v>211</v>
      </c>
      <c r="I629" s="120">
        <v>10</v>
      </c>
      <c r="J629" s="120">
        <v>10</v>
      </c>
      <c r="K629" s="123"/>
      <c r="L629" s="121" t="str">
        <f>IF(K629&lt;&gt;"",J629*K629,"")</f>
        <v/>
      </c>
      <c r="M629" s="118"/>
      <c r="N629" s="122">
        <v>21</v>
      </c>
      <c r="O629" s="122" t="str">
        <f>IFERROR(L629*(N629/100),"0")</f>
        <v>0</v>
      </c>
      <c r="P629" s="122" t="str">
        <f>IFERROR((L629+O629),"0")</f>
        <v>0</v>
      </c>
      <c r="Q629" s="124"/>
      <c r="R629" s="122" t="s">
        <v>103</v>
      </c>
      <c r="S629" s="120"/>
      <c r="T629" s="120"/>
      <c r="U629" s="117"/>
      <c r="V629" s="10"/>
      <c r="W629" s="10"/>
      <c r="X629" s="10"/>
    </row>
    <row r="630" spans="1:24" ht="11.25" outlineLevel="5" x14ac:dyDescent="0.2">
      <c r="A630" s="125"/>
      <c r="B630" s="126"/>
      <c r="C630" s="127" t="s">
        <v>46</v>
      </c>
      <c r="D630" s="128"/>
      <c r="E630" s="129"/>
      <c r="F630" s="129" t="s">
        <v>51</v>
      </c>
      <c r="G630" s="130" t="s">
        <v>1039</v>
      </c>
      <c r="H630" s="131"/>
      <c r="I630" s="132"/>
      <c r="J630" s="133">
        <v>0</v>
      </c>
      <c r="K630" s="134"/>
      <c r="L630" s="135"/>
      <c r="M630" s="130"/>
      <c r="N630" s="136"/>
      <c r="O630" s="136"/>
      <c r="P630" s="136"/>
      <c r="Q630" s="137"/>
      <c r="R630" s="138"/>
      <c r="S630" s="133"/>
      <c r="T630" s="133"/>
      <c r="U630" s="129"/>
      <c r="V630" s="28"/>
      <c r="W630" s="10"/>
      <c r="X630" s="10"/>
    </row>
    <row r="631" spans="1:24" ht="11.25" outlineLevel="5" x14ac:dyDescent="0.2">
      <c r="A631" s="125"/>
      <c r="B631" s="126"/>
      <c r="C631" s="127" t="s">
        <v>46</v>
      </c>
      <c r="D631" s="128"/>
      <c r="E631" s="129"/>
      <c r="F631" s="129"/>
      <c r="G631" s="130" t="s">
        <v>1040</v>
      </c>
      <c r="H631" s="131"/>
      <c r="I631" s="132"/>
      <c r="J631" s="133">
        <v>0</v>
      </c>
      <c r="K631" s="134"/>
      <c r="L631" s="135"/>
      <c r="M631" s="130"/>
      <c r="N631" s="136"/>
      <c r="O631" s="136"/>
      <c r="P631" s="136"/>
      <c r="Q631" s="137"/>
      <c r="R631" s="138"/>
      <c r="S631" s="133"/>
      <c r="T631" s="133"/>
      <c r="U631" s="129"/>
      <c r="V631" s="28"/>
      <c r="W631" s="10"/>
      <c r="X631" s="10"/>
    </row>
    <row r="632" spans="1:24" ht="11.25" outlineLevel="5" x14ac:dyDescent="0.2">
      <c r="A632" s="125"/>
      <c r="B632" s="126"/>
      <c r="C632" s="127" t="s">
        <v>46</v>
      </c>
      <c r="D632" s="128"/>
      <c r="E632" s="129"/>
      <c r="F632" s="129"/>
      <c r="G632" s="130" t="s">
        <v>1008</v>
      </c>
      <c r="H632" s="131"/>
      <c r="I632" s="132"/>
      <c r="J632" s="133">
        <v>10</v>
      </c>
      <c r="K632" s="134"/>
      <c r="L632" s="135"/>
      <c r="M632" s="130"/>
      <c r="N632" s="136"/>
      <c r="O632" s="136"/>
      <c r="P632" s="136"/>
      <c r="Q632" s="137"/>
      <c r="R632" s="138"/>
      <c r="S632" s="133"/>
      <c r="T632" s="133"/>
      <c r="U632" s="129"/>
      <c r="V632" s="28"/>
      <c r="W632" s="10"/>
      <c r="X632" s="10"/>
    </row>
    <row r="633" spans="1:24" ht="7.5" customHeight="1" outlineLevel="5" x14ac:dyDescent="0.15">
      <c r="B633" s="78"/>
      <c r="C633" s="80" t="s">
        <v>46</v>
      </c>
      <c r="D633" s="81"/>
      <c r="E633" s="82"/>
      <c r="F633" s="55"/>
      <c r="G633" s="84"/>
      <c r="H633" s="85"/>
      <c r="I633" s="88"/>
      <c r="J633" s="89"/>
      <c r="K633" s="91"/>
      <c r="L633" s="58"/>
      <c r="M633" s="29"/>
      <c r="N633" s="11"/>
      <c r="O633" s="11"/>
      <c r="P633" s="11"/>
      <c r="Q633" s="92"/>
      <c r="R633" s="27"/>
      <c r="S633" s="89"/>
      <c r="T633" s="89"/>
      <c r="U633" s="82"/>
      <c r="V633" s="10"/>
      <c r="W633" s="10"/>
      <c r="X633" s="10"/>
    </row>
    <row r="634" spans="1:24" ht="11.25" outlineLevel="4" x14ac:dyDescent="0.2">
      <c r="A634" s="5"/>
      <c r="B634" s="114" t="s">
        <v>1041</v>
      </c>
      <c r="C634" s="115" t="s">
        <v>47</v>
      </c>
      <c r="D634" s="116">
        <v>23</v>
      </c>
      <c r="E634" s="117" t="s">
        <v>99</v>
      </c>
      <c r="F634" s="117" t="s">
        <v>516</v>
      </c>
      <c r="G634" s="118" t="s">
        <v>517</v>
      </c>
      <c r="H634" s="119" t="s">
        <v>292</v>
      </c>
      <c r="I634" s="120">
        <v>919.45</v>
      </c>
      <c r="J634" s="120">
        <v>919.45</v>
      </c>
      <c r="K634" s="123"/>
      <c r="L634" s="121" t="str">
        <f>IF(K634&lt;&gt;"",J634*K634,"")</f>
        <v/>
      </c>
      <c r="M634" s="118"/>
      <c r="N634" s="122">
        <v>21</v>
      </c>
      <c r="O634" s="122" t="str">
        <f>IFERROR(L634*(N634/100),"0")</f>
        <v>0</v>
      </c>
      <c r="P634" s="122" t="str">
        <f>IFERROR((L634+O634),"0")</f>
        <v>0</v>
      </c>
      <c r="Q634" s="124"/>
      <c r="R634" s="122"/>
      <c r="S634" s="120"/>
      <c r="T634" s="120"/>
      <c r="U634" s="117"/>
      <c r="V634" s="10"/>
      <c r="W634" s="10"/>
      <c r="X634" s="10"/>
    </row>
    <row r="635" spans="1:24" ht="11.25" outlineLevel="4" x14ac:dyDescent="0.2">
      <c r="A635" s="5"/>
      <c r="B635" s="114" t="s">
        <v>1042</v>
      </c>
      <c r="C635" s="115" t="s">
        <v>47</v>
      </c>
      <c r="D635" s="116">
        <v>23</v>
      </c>
      <c r="E635" s="117" t="s">
        <v>214</v>
      </c>
      <c r="F635" s="117" t="s">
        <v>1043</v>
      </c>
      <c r="G635" s="118" t="s">
        <v>502</v>
      </c>
      <c r="H635" s="119" t="s">
        <v>200</v>
      </c>
      <c r="I635" s="120">
        <v>115</v>
      </c>
      <c r="J635" s="120">
        <v>115</v>
      </c>
      <c r="K635" s="123"/>
      <c r="L635" s="121" t="str">
        <f>IF(K635&lt;&gt;"",J635*K635,"")</f>
        <v/>
      </c>
      <c r="M635" s="118"/>
      <c r="N635" s="122">
        <v>21</v>
      </c>
      <c r="O635" s="122" t="str">
        <f>IFERROR(L635*(N635/100),"0")</f>
        <v>0</v>
      </c>
      <c r="P635" s="122" t="str">
        <f>IFERROR((L635+O635),"0")</f>
        <v>0</v>
      </c>
      <c r="Q635" s="124"/>
      <c r="R635" s="122" t="s">
        <v>103</v>
      </c>
      <c r="S635" s="120"/>
      <c r="T635" s="120"/>
      <c r="U635" s="117"/>
      <c r="V635" s="10"/>
      <c r="W635" s="10"/>
      <c r="X635" s="10"/>
    </row>
    <row r="636" spans="1:24" ht="11.25" outlineLevel="4" x14ac:dyDescent="0.2">
      <c r="A636" s="5"/>
      <c r="B636" s="114" t="s">
        <v>1044</v>
      </c>
      <c r="C636" s="115" t="s">
        <v>47</v>
      </c>
      <c r="D636" s="116">
        <v>23</v>
      </c>
      <c r="E636" s="117" t="s">
        <v>289</v>
      </c>
      <c r="F636" s="117" t="s">
        <v>647</v>
      </c>
      <c r="G636" s="118" t="s">
        <v>648</v>
      </c>
      <c r="H636" s="119" t="s">
        <v>148</v>
      </c>
      <c r="I636" s="120">
        <v>2520</v>
      </c>
      <c r="J636" s="120">
        <v>2520</v>
      </c>
      <c r="K636" s="123"/>
      <c r="L636" s="121" t="str">
        <f>IF(K636&lt;&gt;"",J636*K636,"")</f>
        <v/>
      </c>
      <c r="M636" s="118"/>
      <c r="N636" s="122">
        <v>21</v>
      </c>
      <c r="O636" s="122" t="str">
        <f>IFERROR(L636*(N636/100),"0")</f>
        <v>0</v>
      </c>
      <c r="P636" s="122" t="str">
        <f>IFERROR((L636+O636),"0")</f>
        <v>0</v>
      </c>
      <c r="Q636" s="124"/>
      <c r="R636" s="122" t="s">
        <v>103</v>
      </c>
      <c r="S636" s="120">
        <v>5.5999999999999995E-4</v>
      </c>
      <c r="T636" s="120"/>
      <c r="U636" s="117"/>
      <c r="V636" s="10"/>
      <c r="W636" s="10"/>
      <c r="X636" s="10"/>
    </row>
    <row r="637" spans="1:24" ht="11.25" outlineLevel="5" x14ac:dyDescent="0.2">
      <c r="A637" s="125"/>
      <c r="B637" s="126"/>
      <c r="C637" s="127" t="s">
        <v>46</v>
      </c>
      <c r="D637" s="128"/>
      <c r="E637" s="129"/>
      <c r="F637" s="129" t="s">
        <v>51</v>
      </c>
      <c r="G637" s="130" t="s">
        <v>1045</v>
      </c>
      <c r="H637" s="131"/>
      <c r="I637" s="132"/>
      <c r="J637" s="133">
        <v>0</v>
      </c>
      <c r="K637" s="134"/>
      <c r="L637" s="135"/>
      <c r="M637" s="130"/>
      <c r="N637" s="136"/>
      <c r="O637" s="136"/>
      <c r="P637" s="136"/>
      <c r="Q637" s="137"/>
      <c r="R637" s="138"/>
      <c r="S637" s="133"/>
      <c r="T637" s="133"/>
      <c r="U637" s="129"/>
      <c r="V637" s="28"/>
      <c r="W637" s="10"/>
      <c r="X637" s="10"/>
    </row>
    <row r="638" spans="1:24" ht="11.25" outlineLevel="5" x14ac:dyDescent="0.2">
      <c r="A638" s="125"/>
      <c r="B638" s="126"/>
      <c r="C638" s="127" t="s">
        <v>46</v>
      </c>
      <c r="D638" s="128"/>
      <c r="E638" s="129"/>
      <c r="F638" s="129"/>
      <c r="G638" s="130" t="s">
        <v>1046</v>
      </c>
      <c r="H638" s="131"/>
      <c r="I638" s="132"/>
      <c r="J638" s="133">
        <v>2520</v>
      </c>
      <c r="K638" s="134"/>
      <c r="L638" s="135"/>
      <c r="M638" s="130"/>
      <c r="N638" s="136"/>
      <c r="O638" s="136"/>
      <c r="P638" s="136"/>
      <c r="Q638" s="137"/>
      <c r="R638" s="138"/>
      <c r="S638" s="133"/>
      <c r="T638" s="133"/>
      <c r="U638" s="129"/>
      <c r="V638" s="28"/>
      <c r="W638" s="10"/>
      <c r="X638" s="10"/>
    </row>
    <row r="639" spans="1:24" ht="7.5" customHeight="1" outlineLevel="5" x14ac:dyDescent="0.15">
      <c r="B639" s="78"/>
      <c r="C639" s="80" t="s">
        <v>46</v>
      </c>
      <c r="D639" s="81"/>
      <c r="E639" s="82"/>
      <c r="F639" s="55"/>
      <c r="G639" s="84"/>
      <c r="H639" s="85"/>
      <c r="I639" s="88"/>
      <c r="J639" s="89"/>
      <c r="K639" s="91"/>
      <c r="L639" s="58"/>
      <c r="M639" s="29"/>
      <c r="N639" s="11"/>
      <c r="O639" s="11"/>
      <c r="P639" s="11"/>
      <c r="Q639" s="92"/>
      <c r="R639" s="27"/>
      <c r="S639" s="89"/>
      <c r="T639" s="89"/>
      <c r="U639" s="82"/>
      <c r="V639" s="10"/>
      <c r="W639" s="10"/>
      <c r="X639" s="10"/>
    </row>
    <row r="640" spans="1:24" ht="11.25" outlineLevel="4" x14ac:dyDescent="0.2">
      <c r="A640" s="5"/>
      <c r="B640" s="114" t="s">
        <v>1047</v>
      </c>
      <c r="C640" s="115" t="s">
        <v>47</v>
      </c>
      <c r="D640" s="116">
        <v>24</v>
      </c>
      <c r="E640" s="117" t="s">
        <v>99</v>
      </c>
      <c r="F640" s="117" t="s">
        <v>1048</v>
      </c>
      <c r="G640" s="118" t="s">
        <v>1049</v>
      </c>
      <c r="H640" s="119" t="s">
        <v>148</v>
      </c>
      <c r="I640" s="120">
        <v>1571</v>
      </c>
      <c r="J640" s="120">
        <v>1571</v>
      </c>
      <c r="K640" s="123"/>
      <c r="L640" s="121" t="str">
        <f>IF(K640&lt;&gt;"",J640*K640,"")</f>
        <v/>
      </c>
      <c r="M640" s="118"/>
      <c r="N640" s="122">
        <v>21</v>
      </c>
      <c r="O640" s="122" t="str">
        <f>IFERROR(L640*(N640/100),"0")</f>
        <v>0</v>
      </c>
      <c r="P640" s="122" t="str">
        <f>IFERROR((L640+O640),"0")</f>
        <v>0</v>
      </c>
      <c r="Q640" s="124"/>
      <c r="R640" s="122" t="s">
        <v>103</v>
      </c>
      <c r="S640" s="120"/>
      <c r="T640" s="120"/>
      <c r="U640" s="117"/>
      <c r="V640" s="10"/>
      <c r="W640" s="10"/>
      <c r="X640" s="10"/>
    </row>
    <row r="641" spans="1:24" ht="11.25" outlineLevel="5" x14ac:dyDescent="0.2">
      <c r="A641" s="125"/>
      <c r="B641" s="126"/>
      <c r="C641" s="127" t="s">
        <v>46</v>
      </c>
      <c r="D641" s="128"/>
      <c r="E641" s="129"/>
      <c r="F641" s="129" t="s">
        <v>51</v>
      </c>
      <c r="G641" s="130" t="s">
        <v>996</v>
      </c>
      <c r="H641" s="131"/>
      <c r="I641" s="132"/>
      <c r="J641" s="133">
        <v>0</v>
      </c>
      <c r="K641" s="134"/>
      <c r="L641" s="135"/>
      <c r="M641" s="130"/>
      <c r="N641" s="136"/>
      <c r="O641" s="136"/>
      <c r="P641" s="136"/>
      <c r="Q641" s="137"/>
      <c r="R641" s="138"/>
      <c r="S641" s="133"/>
      <c r="T641" s="133"/>
      <c r="U641" s="129"/>
      <c r="V641" s="28"/>
      <c r="W641" s="10"/>
      <c r="X641" s="10"/>
    </row>
    <row r="642" spans="1:24" ht="11.25" outlineLevel="5" x14ac:dyDescent="0.2">
      <c r="A642" s="125"/>
      <c r="B642" s="126"/>
      <c r="C642" s="127" t="s">
        <v>46</v>
      </c>
      <c r="D642" s="128"/>
      <c r="E642" s="129"/>
      <c r="F642" s="129"/>
      <c r="G642" s="130" t="s">
        <v>1050</v>
      </c>
      <c r="H642" s="131"/>
      <c r="I642" s="132"/>
      <c r="J642" s="133">
        <v>0</v>
      </c>
      <c r="K642" s="134"/>
      <c r="L642" s="135"/>
      <c r="M642" s="130"/>
      <c r="N642" s="136"/>
      <c r="O642" s="136"/>
      <c r="P642" s="136"/>
      <c r="Q642" s="137"/>
      <c r="R642" s="138"/>
      <c r="S642" s="133"/>
      <c r="T642" s="133"/>
      <c r="U642" s="129"/>
      <c r="V642" s="28"/>
      <c r="W642" s="10"/>
      <c r="X642" s="10"/>
    </row>
    <row r="643" spans="1:24" ht="11.25" outlineLevel="5" x14ac:dyDescent="0.2">
      <c r="A643" s="125"/>
      <c r="B643" s="126"/>
      <c r="C643" s="127" t="s">
        <v>46</v>
      </c>
      <c r="D643" s="128"/>
      <c r="E643" s="129"/>
      <c r="F643" s="129"/>
      <c r="G643" s="130" t="s">
        <v>1051</v>
      </c>
      <c r="H643" s="131"/>
      <c r="I643" s="132"/>
      <c r="J643" s="133">
        <v>0</v>
      </c>
      <c r="K643" s="134"/>
      <c r="L643" s="135"/>
      <c r="M643" s="130"/>
      <c r="N643" s="136"/>
      <c r="O643" s="136"/>
      <c r="P643" s="136"/>
      <c r="Q643" s="137"/>
      <c r="R643" s="138"/>
      <c r="S643" s="133"/>
      <c r="T643" s="133"/>
      <c r="U643" s="129"/>
      <c r="V643" s="28"/>
      <c r="W643" s="10"/>
      <c r="X643" s="10"/>
    </row>
    <row r="644" spans="1:24" ht="11.25" outlineLevel="5" x14ac:dyDescent="0.2">
      <c r="A644" s="125"/>
      <c r="B644" s="126"/>
      <c r="C644" s="127" t="s">
        <v>46</v>
      </c>
      <c r="D644" s="128"/>
      <c r="E644" s="129"/>
      <c r="F644" s="129"/>
      <c r="G644" s="130" t="s">
        <v>1052</v>
      </c>
      <c r="H644" s="131"/>
      <c r="I644" s="132"/>
      <c r="J644" s="133">
        <v>0</v>
      </c>
      <c r="K644" s="134"/>
      <c r="L644" s="135"/>
      <c r="M644" s="130"/>
      <c r="N644" s="136"/>
      <c r="O644" s="136"/>
      <c r="P644" s="136"/>
      <c r="Q644" s="137"/>
      <c r="R644" s="138"/>
      <c r="S644" s="133"/>
      <c r="T644" s="133"/>
      <c r="U644" s="129"/>
      <c r="V644" s="28"/>
      <c r="W644" s="10"/>
      <c r="X644" s="10"/>
    </row>
    <row r="645" spans="1:24" ht="11.25" outlineLevel="5" x14ac:dyDescent="0.2">
      <c r="A645" s="125"/>
      <c r="B645" s="126"/>
      <c r="C645" s="127" t="s">
        <v>46</v>
      </c>
      <c r="D645" s="128"/>
      <c r="E645" s="129"/>
      <c r="F645" s="129"/>
      <c r="G645" s="130" t="s">
        <v>1053</v>
      </c>
      <c r="H645" s="131"/>
      <c r="I645" s="132"/>
      <c r="J645" s="133">
        <v>0</v>
      </c>
      <c r="K645" s="134"/>
      <c r="L645" s="135"/>
      <c r="M645" s="130"/>
      <c r="N645" s="136"/>
      <c r="O645" s="136"/>
      <c r="P645" s="136"/>
      <c r="Q645" s="137"/>
      <c r="R645" s="138"/>
      <c r="S645" s="133"/>
      <c r="T645" s="133"/>
      <c r="U645" s="129"/>
      <c r="V645" s="28"/>
      <c r="W645" s="10"/>
      <c r="X645" s="10"/>
    </row>
    <row r="646" spans="1:24" ht="11.25" outlineLevel="5" x14ac:dyDescent="0.2">
      <c r="A646" s="125"/>
      <c r="B646" s="126"/>
      <c r="C646" s="127" t="s">
        <v>46</v>
      </c>
      <c r="D646" s="128"/>
      <c r="E646" s="129"/>
      <c r="F646" s="129"/>
      <c r="G646" s="130" t="s">
        <v>1054</v>
      </c>
      <c r="H646" s="131"/>
      <c r="I646" s="132"/>
      <c r="J646" s="133">
        <v>0</v>
      </c>
      <c r="K646" s="134"/>
      <c r="L646" s="135"/>
      <c r="M646" s="130"/>
      <c r="N646" s="136"/>
      <c r="O646" s="136"/>
      <c r="P646" s="136"/>
      <c r="Q646" s="137"/>
      <c r="R646" s="138"/>
      <c r="S646" s="133"/>
      <c r="T646" s="133"/>
      <c r="U646" s="129"/>
      <c r="V646" s="28"/>
      <c r="W646" s="10"/>
      <c r="X646" s="10"/>
    </row>
    <row r="647" spans="1:24" ht="11.25" outlineLevel="5" x14ac:dyDescent="0.2">
      <c r="A647" s="125"/>
      <c r="B647" s="126"/>
      <c r="C647" s="127" t="s">
        <v>46</v>
      </c>
      <c r="D647" s="128"/>
      <c r="E647" s="129"/>
      <c r="F647" s="129"/>
      <c r="G647" s="130" t="s">
        <v>1055</v>
      </c>
      <c r="H647" s="131"/>
      <c r="I647" s="132"/>
      <c r="J647" s="133">
        <v>0</v>
      </c>
      <c r="K647" s="134"/>
      <c r="L647" s="135"/>
      <c r="M647" s="130"/>
      <c r="N647" s="136"/>
      <c r="O647" s="136"/>
      <c r="P647" s="136"/>
      <c r="Q647" s="137"/>
      <c r="R647" s="138"/>
      <c r="S647" s="133"/>
      <c r="T647" s="133"/>
      <c r="U647" s="129"/>
      <c r="V647" s="28"/>
      <c r="W647" s="10"/>
      <c r="X647" s="10"/>
    </row>
    <row r="648" spans="1:24" ht="11.25" outlineLevel="5" x14ac:dyDescent="0.2">
      <c r="A648" s="125"/>
      <c r="B648" s="126"/>
      <c r="C648" s="127" t="s">
        <v>46</v>
      </c>
      <c r="D648" s="128"/>
      <c r="E648" s="129"/>
      <c r="F648" s="129"/>
      <c r="G648" s="130" t="s">
        <v>1056</v>
      </c>
      <c r="H648" s="131"/>
      <c r="I648" s="132"/>
      <c r="J648" s="133">
        <v>1571</v>
      </c>
      <c r="K648" s="134"/>
      <c r="L648" s="135"/>
      <c r="M648" s="130"/>
      <c r="N648" s="136"/>
      <c r="O648" s="136"/>
      <c r="P648" s="136"/>
      <c r="Q648" s="137"/>
      <c r="R648" s="138"/>
      <c r="S648" s="133"/>
      <c r="T648" s="133"/>
      <c r="U648" s="129"/>
      <c r="V648" s="28"/>
      <c r="W648" s="10"/>
      <c r="X648" s="10"/>
    </row>
    <row r="649" spans="1:24" ht="7.5" customHeight="1" outlineLevel="5" x14ac:dyDescent="0.15">
      <c r="B649" s="78"/>
      <c r="C649" s="80" t="s">
        <v>46</v>
      </c>
      <c r="D649" s="81"/>
      <c r="E649" s="82"/>
      <c r="F649" s="55"/>
      <c r="G649" s="84"/>
      <c r="H649" s="85"/>
      <c r="I649" s="88"/>
      <c r="J649" s="89"/>
      <c r="K649" s="91"/>
      <c r="L649" s="58"/>
      <c r="M649" s="29"/>
      <c r="N649" s="11"/>
      <c r="O649" s="11"/>
      <c r="P649" s="11"/>
      <c r="Q649" s="92"/>
      <c r="R649" s="27"/>
      <c r="S649" s="89"/>
      <c r="T649" s="89"/>
      <c r="U649" s="82"/>
      <c r="V649" s="10"/>
      <c r="W649" s="10"/>
      <c r="X649" s="10"/>
    </row>
    <row r="650" spans="1:24" ht="11.25" outlineLevel="4" x14ac:dyDescent="0.2">
      <c r="A650" s="5"/>
      <c r="B650" s="114" t="s">
        <v>1057</v>
      </c>
      <c r="C650" s="115" t="s">
        <v>47</v>
      </c>
      <c r="D650" s="116">
        <v>24</v>
      </c>
      <c r="E650" s="117" t="s">
        <v>99</v>
      </c>
      <c r="F650" s="117" t="s">
        <v>1058</v>
      </c>
      <c r="G650" s="118" t="s">
        <v>1059</v>
      </c>
      <c r="H650" s="119" t="s">
        <v>1060</v>
      </c>
      <c r="I650" s="120">
        <v>86</v>
      </c>
      <c r="J650" s="120">
        <v>86</v>
      </c>
      <c r="K650" s="123"/>
      <c r="L650" s="121" t="str">
        <f>IF(K650&lt;&gt;"",J650*K650,"")</f>
        <v/>
      </c>
      <c r="M650" s="118"/>
      <c r="N650" s="122">
        <v>21</v>
      </c>
      <c r="O650" s="122" t="str">
        <f>IFERROR(L650*(N650/100),"0")</f>
        <v>0</v>
      </c>
      <c r="P650" s="122" t="str">
        <f>IFERROR((L650+O650),"0")</f>
        <v>0</v>
      </c>
      <c r="Q650" s="124"/>
      <c r="R650" s="122" t="s">
        <v>103</v>
      </c>
      <c r="S650" s="120"/>
      <c r="T650" s="120"/>
      <c r="U650" s="117"/>
      <c r="V650" s="10"/>
      <c r="W650" s="10"/>
      <c r="X650" s="10"/>
    </row>
    <row r="651" spans="1:24" ht="11.25" outlineLevel="4" x14ac:dyDescent="0.2">
      <c r="A651" s="5"/>
      <c r="B651" s="114" t="s">
        <v>1061</v>
      </c>
      <c r="C651" s="115" t="s">
        <v>47</v>
      </c>
      <c r="D651" s="116">
        <v>24</v>
      </c>
      <c r="E651" s="117" t="s">
        <v>99</v>
      </c>
      <c r="F651" s="117" t="s">
        <v>1062</v>
      </c>
      <c r="G651" s="118" t="s">
        <v>1063</v>
      </c>
      <c r="H651" s="119" t="s">
        <v>148</v>
      </c>
      <c r="I651" s="120">
        <v>3582</v>
      </c>
      <c r="J651" s="120">
        <v>3582</v>
      </c>
      <c r="K651" s="123"/>
      <c r="L651" s="121" t="str">
        <f>IF(K651&lt;&gt;"",J651*K651,"")</f>
        <v/>
      </c>
      <c r="M651" s="118"/>
      <c r="N651" s="122">
        <v>21</v>
      </c>
      <c r="O651" s="122" t="str">
        <f>IFERROR(L651*(N651/100),"0")</f>
        <v>0</v>
      </c>
      <c r="P651" s="122" t="str">
        <f>IFERROR((L651+O651),"0")</f>
        <v>0</v>
      </c>
      <c r="Q651" s="124"/>
      <c r="R651" s="122"/>
      <c r="S651" s="120"/>
      <c r="T651" s="120"/>
      <c r="U651" s="117"/>
      <c r="V651" s="10"/>
      <c r="W651" s="10"/>
      <c r="X651" s="10"/>
    </row>
    <row r="652" spans="1:24" ht="11.25" outlineLevel="5" x14ac:dyDescent="0.2">
      <c r="A652" s="125"/>
      <c r="B652" s="126"/>
      <c r="C652" s="127" t="s">
        <v>46</v>
      </c>
      <c r="D652" s="128"/>
      <c r="E652" s="129"/>
      <c r="F652" s="129" t="s">
        <v>51</v>
      </c>
      <c r="G652" s="130" t="s">
        <v>1064</v>
      </c>
      <c r="H652" s="131"/>
      <c r="I652" s="132"/>
      <c r="J652" s="133">
        <v>0</v>
      </c>
      <c r="K652" s="134"/>
      <c r="L652" s="135"/>
      <c r="M652" s="130"/>
      <c r="N652" s="136"/>
      <c r="O652" s="136"/>
      <c r="P652" s="136"/>
      <c r="Q652" s="137"/>
      <c r="R652" s="138"/>
      <c r="S652" s="133"/>
      <c r="T652" s="133"/>
      <c r="U652" s="129"/>
      <c r="V652" s="28"/>
      <c r="W652" s="10"/>
      <c r="X652" s="10"/>
    </row>
    <row r="653" spans="1:24" ht="7.5" customHeight="1" outlineLevel="5" x14ac:dyDescent="0.15">
      <c r="B653" s="78"/>
      <c r="C653" s="80" t="s">
        <v>46</v>
      </c>
      <c r="D653" s="81"/>
      <c r="E653" s="82"/>
      <c r="F653" s="55"/>
      <c r="G653" s="84"/>
      <c r="H653" s="85"/>
      <c r="I653" s="88"/>
      <c r="J653" s="89"/>
      <c r="K653" s="91"/>
      <c r="L653" s="58"/>
      <c r="M653" s="29"/>
      <c r="N653" s="11"/>
      <c r="O653" s="11"/>
      <c r="P653" s="11"/>
      <c r="Q653" s="92"/>
      <c r="R653" s="27"/>
      <c r="S653" s="89"/>
      <c r="T653" s="89"/>
      <c r="U653" s="82"/>
      <c r="V653" s="10"/>
      <c r="W653" s="10"/>
      <c r="X653" s="10"/>
    </row>
    <row r="654" spans="1:24" ht="11.25" outlineLevel="4" x14ac:dyDescent="0.2">
      <c r="A654" s="5"/>
      <c r="B654" s="114" t="s">
        <v>1065</v>
      </c>
      <c r="C654" s="115" t="s">
        <v>47</v>
      </c>
      <c r="D654" s="116">
        <v>24</v>
      </c>
      <c r="E654" s="117" t="s">
        <v>214</v>
      </c>
      <c r="F654" s="117" t="s">
        <v>1066</v>
      </c>
      <c r="G654" s="118" t="s">
        <v>511</v>
      </c>
      <c r="H654" s="119" t="s">
        <v>200</v>
      </c>
      <c r="I654" s="120">
        <v>2274</v>
      </c>
      <c r="J654" s="120">
        <v>2274</v>
      </c>
      <c r="K654" s="123"/>
      <c r="L654" s="121" t="str">
        <f>IF(K654&lt;&gt;"",J654*K654,"")</f>
        <v/>
      </c>
      <c r="M654" s="118"/>
      <c r="N654" s="122">
        <v>21</v>
      </c>
      <c r="O654" s="122" t="str">
        <f>IFERROR(L654*(N654/100),"0")</f>
        <v>0</v>
      </c>
      <c r="P654" s="122" t="str">
        <f>IFERROR((L654+O654),"0")</f>
        <v>0</v>
      </c>
      <c r="Q654" s="124"/>
      <c r="R654" s="122" t="s">
        <v>103</v>
      </c>
      <c r="S654" s="120"/>
      <c r="T654" s="120"/>
      <c r="U654" s="117"/>
      <c r="V654" s="10"/>
      <c r="W654" s="10"/>
      <c r="X654" s="10"/>
    </row>
    <row r="655" spans="1:24" ht="11.25" outlineLevel="4" x14ac:dyDescent="0.2">
      <c r="A655" s="5"/>
      <c r="B655" s="114" t="s">
        <v>1067</v>
      </c>
      <c r="C655" s="115" t="s">
        <v>47</v>
      </c>
      <c r="D655" s="116">
        <v>25</v>
      </c>
      <c r="E655" s="117" t="s">
        <v>99</v>
      </c>
      <c r="F655" s="117" t="s">
        <v>1048</v>
      </c>
      <c r="G655" s="118" t="s">
        <v>1049</v>
      </c>
      <c r="H655" s="119" t="s">
        <v>148</v>
      </c>
      <c r="I655" s="120">
        <v>1571</v>
      </c>
      <c r="J655" s="120">
        <v>1571</v>
      </c>
      <c r="K655" s="123"/>
      <c r="L655" s="121" t="str">
        <f>IF(K655&lt;&gt;"",J655*K655,"")</f>
        <v/>
      </c>
      <c r="M655" s="118"/>
      <c r="N655" s="122">
        <v>21</v>
      </c>
      <c r="O655" s="122" t="str">
        <f>IFERROR(L655*(N655/100),"0")</f>
        <v>0</v>
      </c>
      <c r="P655" s="122" t="str">
        <f>IFERROR((L655+O655),"0")</f>
        <v>0</v>
      </c>
      <c r="Q655" s="124"/>
      <c r="R655" s="122" t="s">
        <v>103</v>
      </c>
      <c r="S655" s="120"/>
      <c r="T655" s="120"/>
      <c r="U655" s="117"/>
      <c r="V655" s="10"/>
      <c r="W655" s="10"/>
      <c r="X655" s="10"/>
    </row>
    <row r="656" spans="1:24" ht="11.25" outlineLevel="5" x14ac:dyDescent="0.2">
      <c r="A656" s="125"/>
      <c r="B656" s="126"/>
      <c r="C656" s="127" t="s">
        <v>46</v>
      </c>
      <c r="D656" s="128"/>
      <c r="E656" s="129"/>
      <c r="F656" s="129" t="s">
        <v>51</v>
      </c>
      <c r="G656" s="130" t="s">
        <v>1039</v>
      </c>
      <c r="H656" s="131"/>
      <c r="I656" s="132"/>
      <c r="J656" s="133">
        <v>0</v>
      </c>
      <c r="K656" s="134"/>
      <c r="L656" s="135"/>
      <c r="M656" s="130"/>
      <c r="N656" s="136"/>
      <c r="O656" s="136"/>
      <c r="P656" s="136"/>
      <c r="Q656" s="137"/>
      <c r="R656" s="138"/>
      <c r="S656" s="133"/>
      <c r="T656" s="133"/>
      <c r="U656" s="129"/>
      <c r="V656" s="28"/>
      <c r="W656" s="10"/>
      <c r="X656" s="10"/>
    </row>
    <row r="657" spans="1:24" ht="11.25" outlineLevel="5" x14ac:dyDescent="0.2">
      <c r="A657" s="125"/>
      <c r="B657" s="126"/>
      <c r="C657" s="127" t="s">
        <v>46</v>
      </c>
      <c r="D657" s="128"/>
      <c r="E657" s="129"/>
      <c r="F657" s="129"/>
      <c r="G657" s="130" t="s">
        <v>1018</v>
      </c>
      <c r="H657" s="131"/>
      <c r="I657" s="132"/>
      <c r="J657" s="133">
        <v>0</v>
      </c>
      <c r="K657" s="134"/>
      <c r="L657" s="135"/>
      <c r="M657" s="130"/>
      <c r="N657" s="136"/>
      <c r="O657" s="136"/>
      <c r="P657" s="136"/>
      <c r="Q657" s="137"/>
      <c r="R657" s="138"/>
      <c r="S657" s="133"/>
      <c r="T657" s="133"/>
      <c r="U657" s="129"/>
      <c r="V657" s="28"/>
      <c r="W657" s="10"/>
      <c r="X657" s="10"/>
    </row>
    <row r="658" spans="1:24" ht="11.25" outlineLevel="5" x14ac:dyDescent="0.2">
      <c r="A658" s="125"/>
      <c r="B658" s="126"/>
      <c r="C658" s="127" t="s">
        <v>46</v>
      </c>
      <c r="D658" s="128"/>
      <c r="E658" s="129"/>
      <c r="F658" s="129"/>
      <c r="G658" s="130" t="s">
        <v>1056</v>
      </c>
      <c r="H658" s="131"/>
      <c r="I658" s="132"/>
      <c r="J658" s="133">
        <v>1571</v>
      </c>
      <c r="K658" s="134"/>
      <c r="L658" s="135"/>
      <c r="M658" s="130"/>
      <c r="N658" s="136"/>
      <c r="O658" s="136"/>
      <c r="P658" s="136"/>
      <c r="Q658" s="137"/>
      <c r="R658" s="138"/>
      <c r="S658" s="133"/>
      <c r="T658" s="133"/>
      <c r="U658" s="129"/>
      <c r="V658" s="28"/>
      <c r="W658" s="10"/>
      <c r="X658" s="10"/>
    </row>
    <row r="659" spans="1:24" ht="7.5" customHeight="1" outlineLevel="5" x14ac:dyDescent="0.15">
      <c r="B659" s="78"/>
      <c r="C659" s="80" t="s">
        <v>46</v>
      </c>
      <c r="D659" s="81"/>
      <c r="E659" s="82"/>
      <c r="F659" s="55"/>
      <c r="G659" s="84"/>
      <c r="H659" s="85"/>
      <c r="I659" s="88"/>
      <c r="J659" s="89"/>
      <c r="K659" s="91"/>
      <c r="L659" s="58"/>
      <c r="M659" s="29"/>
      <c r="N659" s="11"/>
      <c r="O659" s="11"/>
      <c r="P659" s="11"/>
      <c r="Q659" s="92"/>
      <c r="R659" s="27"/>
      <c r="S659" s="89"/>
      <c r="T659" s="89"/>
      <c r="U659" s="82"/>
      <c r="V659" s="10"/>
      <c r="W659" s="10"/>
      <c r="X659" s="10"/>
    </row>
    <row r="660" spans="1:24" ht="22.5" outlineLevel="4" x14ac:dyDescent="0.2">
      <c r="A660" s="5"/>
      <c r="B660" s="114" t="s">
        <v>1068</v>
      </c>
      <c r="C660" s="115" t="s">
        <v>47</v>
      </c>
      <c r="D660" s="116">
        <v>25</v>
      </c>
      <c r="E660" s="117" t="s">
        <v>99</v>
      </c>
      <c r="F660" s="117" t="s">
        <v>579</v>
      </c>
      <c r="G660" s="118" t="s">
        <v>580</v>
      </c>
      <c r="H660" s="119" t="s">
        <v>148</v>
      </c>
      <c r="I660" s="120">
        <v>2865.6</v>
      </c>
      <c r="J660" s="120">
        <v>2865.6</v>
      </c>
      <c r="K660" s="123"/>
      <c r="L660" s="121" t="str">
        <f>IF(K660&lt;&gt;"",J660*K660,"")</f>
        <v/>
      </c>
      <c r="M660" s="118"/>
      <c r="N660" s="122">
        <v>21</v>
      </c>
      <c r="O660" s="122" t="str">
        <f>IFERROR(L660*(N660/100),"0")</f>
        <v>0</v>
      </c>
      <c r="P660" s="122" t="str">
        <f>IFERROR((L660+O660),"0")</f>
        <v>0</v>
      </c>
      <c r="Q660" s="124"/>
      <c r="R660" s="122" t="s">
        <v>103</v>
      </c>
      <c r="S660" s="120"/>
      <c r="T660" s="120"/>
      <c r="U660" s="117"/>
      <c r="V660" s="10"/>
      <c r="W660" s="10"/>
      <c r="X660" s="10"/>
    </row>
    <row r="661" spans="1:24" ht="11.25" outlineLevel="5" x14ac:dyDescent="0.2">
      <c r="A661" s="125"/>
      <c r="B661" s="126"/>
      <c r="C661" s="127" t="s">
        <v>46</v>
      </c>
      <c r="D661" s="128"/>
      <c r="E661" s="129"/>
      <c r="F661" s="129" t="s">
        <v>51</v>
      </c>
      <c r="G661" s="130" t="s">
        <v>1069</v>
      </c>
      <c r="H661" s="131"/>
      <c r="I661" s="132"/>
      <c r="J661" s="133">
        <v>0</v>
      </c>
      <c r="K661" s="134"/>
      <c r="L661" s="135"/>
      <c r="M661" s="130"/>
      <c r="N661" s="136"/>
      <c r="O661" s="136"/>
      <c r="P661" s="136"/>
      <c r="Q661" s="137"/>
      <c r="R661" s="138"/>
      <c r="S661" s="133"/>
      <c r="T661" s="133"/>
      <c r="U661" s="129"/>
      <c r="V661" s="28"/>
      <c r="W661" s="10"/>
      <c r="X661" s="10"/>
    </row>
    <row r="662" spans="1:24" ht="11.25" outlineLevel="5" x14ac:dyDescent="0.2">
      <c r="A662" s="125"/>
      <c r="B662" s="126"/>
      <c r="C662" s="127" t="s">
        <v>46</v>
      </c>
      <c r="D662" s="128"/>
      <c r="E662" s="129"/>
      <c r="F662" s="129"/>
      <c r="G662" s="130" t="s">
        <v>1070</v>
      </c>
      <c r="H662" s="131"/>
      <c r="I662" s="132"/>
      <c r="J662" s="133">
        <v>2865.6</v>
      </c>
      <c r="K662" s="134"/>
      <c r="L662" s="135"/>
      <c r="M662" s="130"/>
      <c r="N662" s="136"/>
      <c r="O662" s="136"/>
      <c r="P662" s="136"/>
      <c r="Q662" s="137"/>
      <c r="R662" s="138"/>
      <c r="S662" s="133"/>
      <c r="T662" s="133"/>
      <c r="U662" s="129"/>
      <c r="V662" s="28"/>
      <c r="W662" s="10"/>
      <c r="X662" s="10"/>
    </row>
    <row r="663" spans="1:24" ht="7.5" customHeight="1" outlineLevel="5" x14ac:dyDescent="0.15">
      <c r="B663" s="78"/>
      <c r="C663" s="80" t="s">
        <v>46</v>
      </c>
      <c r="D663" s="81"/>
      <c r="E663" s="82"/>
      <c r="F663" s="55"/>
      <c r="G663" s="84"/>
      <c r="H663" s="85"/>
      <c r="I663" s="88"/>
      <c r="J663" s="89"/>
      <c r="K663" s="91"/>
      <c r="L663" s="58"/>
      <c r="M663" s="29"/>
      <c r="N663" s="11"/>
      <c r="O663" s="11"/>
      <c r="P663" s="11"/>
      <c r="Q663" s="92"/>
      <c r="R663" s="27"/>
      <c r="S663" s="89"/>
      <c r="T663" s="89"/>
      <c r="U663" s="82"/>
      <c r="V663" s="10"/>
      <c r="W663" s="10"/>
      <c r="X663" s="10"/>
    </row>
    <row r="664" spans="1:24" ht="11.25" outlineLevel="4" x14ac:dyDescent="0.2">
      <c r="A664" s="5"/>
      <c r="B664" s="114" t="s">
        <v>1071</v>
      </c>
      <c r="C664" s="115" t="s">
        <v>47</v>
      </c>
      <c r="D664" s="116">
        <v>25</v>
      </c>
      <c r="E664" s="117" t="s">
        <v>214</v>
      </c>
      <c r="F664" s="117" t="s">
        <v>1072</v>
      </c>
      <c r="G664" s="118" t="s">
        <v>1073</v>
      </c>
      <c r="H664" s="119" t="s">
        <v>200</v>
      </c>
      <c r="I664" s="120">
        <v>115</v>
      </c>
      <c r="J664" s="120">
        <v>115</v>
      </c>
      <c r="K664" s="123"/>
      <c r="L664" s="121" t="str">
        <f>IF(K664&lt;&gt;"",J664*K664,"")</f>
        <v/>
      </c>
      <c r="M664" s="118"/>
      <c r="N664" s="122">
        <v>21</v>
      </c>
      <c r="O664" s="122" t="str">
        <f>IFERROR(L664*(N664/100),"0")</f>
        <v>0</v>
      </c>
      <c r="P664" s="122" t="str">
        <f>IFERROR((L664+O664),"0")</f>
        <v>0</v>
      </c>
      <c r="Q664" s="124"/>
      <c r="R664" s="122" t="s">
        <v>103</v>
      </c>
      <c r="S664" s="120"/>
      <c r="T664" s="120"/>
      <c r="U664" s="117"/>
      <c r="V664" s="10"/>
      <c r="W664" s="10"/>
      <c r="X664" s="10"/>
    </row>
    <row r="665" spans="1:24" ht="22.5" outlineLevel="4" x14ac:dyDescent="0.2">
      <c r="A665" s="5"/>
      <c r="B665" s="114" t="s">
        <v>1074</v>
      </c>
      <c r="C665" s="115" t="s">
        <v>47</v>
      </c>
      <c r="D665" s="116">
        <v>26</v>
      </c>
      <c r="E665" s="117" t="s">
        <v>99</v>
      </c>
      <c r="F665" s="117" t="s">
        <v>1075</v>
      </c>
      <c r="G665" s="118" t="s">
        <v>1076</v>
      </c>
      <c r="H665" s="119" t="s">
        <v>148</v>
      </c>
      <c r="I665" s="120">
        <v>2865.6</v>
      </c>
      <c r="J665" s="120">
        <v>2865.6</v>
      </c>
      <c r="K665" s="123"/>
      <c r="L665" s="121" t="str">
        <f>IF(K665&lt;&gt;"",J665*K665,"")</f>
        <v/>
      </c>
      <c r="M665" s="118"/>
      <c r="N665" s="122">
        <v>21</v>
      </c>
      <c r="O665" s="122" t="str">
        <f>IFERROR(L665*(N665/100),"0")</f>
        <v>0</v>
      </c>
      <c r="P665" s="122" t="str">
        <f>IFERROR((L665+O665),"0")</f>
        <v>0</v>
      </c>
      <c r="Q665" s="124"/>
      <c r="R665" s="122" t="s">
        <v>103</v>
      </c>
      <c r="S665" s="120"/>
      <c r="T665" s="120"/>
      <c r="U665" s="117"/>
      <c r="V665" s="10"/>
      <c r="W665" s="10"/>
      <c r="X665" s="10"/>
    </row>
    <row r="666" spans="1:24" ht="11.25" outlineLevel="5" x14ac:dyDescent="0.2">
      <c r="A666" s="125"/>
      <c r="B666" s="126"/>
      <c r="C666" s="127" t="s">
        <v>46</v>
      </c>
      <c r="D666" s="128"/>
      <c r="E666" s="129"/>
      <c r="F666" s="129" t="s">
        <v>51</v>
      </c>
      <c r="G666" s="130" t="s">
        <v>1077</v>
      </c>
      <c r="H666" s="131"/>
      <c r="I666" s="132"/>
      <c r="J666" s="133">
        <v>0</v>
      </c>
      <c r="K666" s="134"/>
      <c r="L666" s="135"/>
      <c r="M666" s="130"/>
      <c r="N666" s="136"/>
      <c r="O666" s="136"/>
      <c r="P666" s="136"/>
      <c r="Q666" s="137"/>
      <c r="R666" s="138"/>
      <c r="S666" s="133"/>
      <c r="T666" s="133"/>
      <c r="U666" s="129"/>
      <c r="V666" s="28"/>
      <c r="W666" s="10"/>
      <c r="X666" s="10"/>
    </row>
    <row r="667" spans="1:24" ht="11.25" outlineLevel="5" x14ac:dyDescent="0.2">
      <c r="A667" s="125"/>
      <c r="B667" s="126"/>
      <c r="C667" s="127" t="s">
        <v>46</v>
      </c>
      <c r="D667" s="128"/>
      <c r="E667" s="129"/>
      <c r="F667" s="129"/>
      <c r="G667" s="130" t="s">
        <v>1070</v>
      </c>
      <c r="H667" s="131"/>
      <c r="I667" s="132"/>
      <c r="J667" s="133">
        <v>2865.6</v>
      </c>
      <c r="K667" s="134"/>
      <c r="L667" s="135"/>
      <c r="M667" s="130"/>
      <c r="N667" s="136"/>
      <c r="O667" s="136"/>
      <c r="P667" s="136"/>
      <c r="Q667" s="137"/>
      <c r="R667" s="138"/>
      <c r="S667" s="133"/>
      <c r="T667" s="133"/>
      <c r="U667" s="129"/>
      <c r="V667" s="28"/>
      <c r="W667" s="10"/>
      <c r="X667" s="10"/>
    </row>
    <row r="668" spans="1:24" ht="7.5" customHeight="1" outlineLevel="5" x14ac:dyDescent="0.15">
      <c r="B668" s="78"/>
      <c r="C668" s="80" t="s">
        <v>46</v>
      </c>
      <c r="D668" s="81"/>
      <c r="E668" s="82"/>
      <c r="F668" s="55"/>
      <c r="G668" s="84"/>
      <c r="H668" s="85"/>
      <c r="I668" s="88"/>
      <c r="J668" s="89"/>
      <c r="K668" s="91"/>
      <c r="L668" s="58"/>
      <c r="M668" s="29"/>
      <c r="N668" s="11"/>
      <c r="O668" s="11"/>
      <c r="P668" s="11"/>
      <c r="Q668" s="92"/>
      <c r="R668" s="27"/>
      <c r="S668" s="89"/>
      <c r="T668" s="89"/>
      <c r="U668" s="82"/>
      <c r="V668" s="10"/>
      <c r="W668" s="10"/>
      <c r="X668" s="10"/>
    </row>
    <row r="669" spans="1:24" ht="11.25" outlineLevel="4" x14ac:dyDescent="0.2">
      <c r="A669" s="5"/>
      <c r="B669" s="114" t="s">
        <v>1078</v>
      </c>
      <c r="C669" s="115" t="s">
        <v>47</v>
      </c>
      <c r="D669" s="116">
        <v>26</v>
      </c>
      <c r="E669" s="117" t="s">
        <v>214</v>
      </c>
      <c r="F669" s="117" t="s">
        <v>1079</v>
      </c>
      <c r="G669" s="118" t="s">
        <v>1080</v>
      </c>
      <c r="H669" s="119" t="s">
        <v>110</v>
      </c>
      <c r="I669" s="120">
        <v>16.234000000000002</v>
      </c>
      <c r="J669" s="120">
        <v>16.234000000000002</v>
      </c>
      <c r="K669" s="123"/>
      <c r="L669" s="121" t="str">
        <f>IF(K669&lt;&gt;"",J669*K669,"")</f>
        <v/>
      </c>
      <c r="M669" s="118"/>
      <c r="N669" s="122">
        <v>21</v>
      </c>
      <c r="O669" s="122" t="str">
        <f>IFERROR(L669*(N669/100),"0")</f>
        <v>0</v>
      </c>
      <c r="P669" s="122" t="str">
        <f>IFERROR((L669+O669),"0")</f>
        <v>0</v>
      </c>
      <c r="Q669" s="124"/>
      <c r="R669" s="122" t="s">
        <v>103</v>
      </c>
      <c r="S669" s="120"/>
      <c r="T669" s="120"/>
      <c r="U669" s="117"/>
      <c r="V669" s="10"/>
      <c r="W669" s="10"/>
      <c r="X669" s="10"/>
    </row>
    <row r="670" spans="1:24" ht="11.25" outlineLevel="4" x14ac:dyDescent="0.2">
      <c r="A670" s="5"/>
      <c r="B670" s="114" t="s">
        <v>1081</v>
      </c>
      <c r="C670" s="115" t="s">
        <v>47</v>
      </c>
      <c r="D670" s="116">
        <v>27</v>
      </c>
      <c r="E670" s="117" t="s">
        <v>99</v>
      </c>
      <c r="F670" s="117" t="s">
        <v>146</v>
      </c>
      <c r="G670" s="118" t="s">
        <v>147</v>
      </c>
      <c r="H670" s="119" t="s">
        <v>148</v>
      </c>
      <c r="I670" s="120">
        <v>716.4</v>
      </c>
      <c r="J670" s="120">
        <v>716.4</v>
      </c>
      <c r="K670" s="123"/>
      <c r="L670" s="121" t="str">
        <f>IF(K670&lt;&gt;"",J670*K670,"")</f>
        <v/>
      </c>
      <c r="M670" s="118"/>
      <c r="N670" s="122">
        <v>21</v>
      </c>
      <c r="O670" s="122" t="str">
        <f>IFERROR(L670*(N670/100),"0")</f>
        <v>0</v>
      </c>
      <c r="P670" s="122" t="str">
        <f>IFERROR((L670+O670),"0")</f>
        <v>0</v>
      </c>
      <c r="Q670" s="124"/>
      <c r="R670" s="122" t="s">
        <v>103</v>
      </c>
      <c r="S670" s="120"/>
      <c r="T670" s="120"/>
      <c r="U670" s="117"/>
      <c r="V670" s="10"/>
      <c r="W670" s="10"/>
      <c r="X670" s="10"/>
    </row>
    <row r="671" spans="1:24" ht="11.25" outlineLevel="5" x14ac:dyDescent="0.2">
      <c r="A671" s="125"/>
      <c r="B671" s="126"/>
      <c r="C671" s="127" t="s">
        <v>46</v>
      </c>
      <c r="D671" s="128"/>
      <c r="E671" s="129"/>
      <c r="F671" s="129" t="s">
        <v>51</v>
      </c>
      <c r="G671" s="130" t="s">
        <v>1082</v>
      </c>
      <c r="H671" s="131"/>
      <c r="I671" s="132"/>
      <c r="J671" s="133">
        <v>0</v>
      </c>
      <c r="K671" s="134"/>
      <c r="L671" s="135"/>
      <c r="M671" s="130"/>
      <c r="N671" s="136"/>
      <c r="O671" s="136"/>
      <c r="P671" s="136"/>
      <c r="Q671" s="137"/>
      <c r="R671" s="138"/>
      <c r="S671" s="133"/>
      <c r="T671" s="133"/>
      <c r="U671" s="129"/>
      <c r="V671" s="28"/>
      <c r="W671" s="10"/>
      <c r="X671" s="10"/>
    </row>
    <row r="672" spans="1:24" ht="11.25" outlineLevel="5" x14ac:dyDescent="0.2">
      <c r="A672" s="125"/>
      <c r="B672" s="126"/>
      <c r="C672" s="127" t="s">
        <v>46</v>
      </c>
      <c r="D672" s="128"/>
      <c r="E672" s="129"/>
      <c r="F672" s="129"/>
      <c r="G672" s="130" t="s">
        <v>1083</v>
      </c>
      <c r="H672" s="131"/>
      <c r="I672" s="132"/>
      <c r="J672" s="133">
        <v>716.4</v>
      </c>
      <c r="K672" s="134"/>
      <c r="L672" s="135"/>
      <c r="M672" s="130"/>
      <c r="N672" s="136"/>
      <c r="O672" s="136"/>
      <c r="P672" s="136"/>
      <c r="Q672" s="137"/>
      <c r="R672" s="138"/>
      <c r="S672" s="133"/>
      <c r="T672" s="133"/>
      <c r="U672" s="129"/>
      <c r="V672" s="28"/>
      <c r="W672" s="10"/>
      <c r="X672" s="10"/>
    </row>
    <row r="673" spans="1:24" ht="7.5" customHeight="1" outlineLevel="5" x14ac:dyDescent="0.15">
      <c r="B673" s="78"/>
      <c r="C673" s="80" t="s">
        <v>46</v>
      </c>
      <c r="D673" s="81"/>
      <c r="E673" s="82"/>
      <c r="F673" s="55"/>
      <c r="G673" s="84"/>
      <c r="H673" s="85"/>
      <c r="I673" s="88"/>
      <c r="J673" s="89"/>
      <c r="K673" s="91"/>
      <c r="L673" s="58"/>
      <c r="M673" s="29"/>
      <c r="N673" s="11"/>
      <c r="O673" s="11"/>
      <c r="P673" s="11"/>
      <c r="Q673" s="92"/>
      <c r="R673" s="27"/>
      <c r="S673" s="89"/>
      <c r="T673" s="89"/>
      <c r="U673" s="82"/>
      <c r="V673" s="10"/>
      <c r="W673" s="10"/>
      <c r="X673" s="10"/>
    </row>
    <row r="674" spans="1:24" ht="11.25" outlineLevel="4" x14ac:dyDescent="0.2">
      <c r="A674" s="5"/>
      <c r="B674" s="114" t="s">
        <v>1084</v>
      </c>
      <c r="C674" s="115" t="s">
        <v>47</v>
      </c>
      <c r="D674" s="116">
        <v>27</v>
      </c>
      <c r="E674" s="117" t="s">
        <v>214</v>
      </c>
      <c r="F674" s="117" t="s">
        <v>1085</v>
      </c>
      <c r="G674" s="118" t="s">
        <v>1086</v>
      </c>
      <c r="H674" s="119" t="s">
        <v>200</v>
      </c>
      <c r="I674" s="120">
        <v>136</v>
      </c>
      <c r="J674" s="120">
        <v>136</v>
      </c>
      <c r="K674" s="123"/>
      <c r="L674" s="121" t="str">
        <f>IF(K674&lt;&gt;"",J674*K674,"")</f>
        <v/>
      </c>
      <c r="M674" s="118"/>
      <c r="N674" s="122">
        <v>21</v>
      </c>
      <c r="O674" s="122" t="str">
        <f>IFERROR(L674*(N674/100),"0")</f>
        <v>0</v>
      </c>
      <c r="P674" s="122" t="str">
        <f>IFERROR((L674+O674),"0")</f>
        <v>0</v>
      </c>
      <c r="Q674" s="124"/>
      <c r="R674" s="122" t="s">
        <v>103</v>
      </c>
      <c r="S674" s="120"/>
      <c r="T674" s="120"/>
      <c r="U674" s="117"/>
      <c r="V674" s="10"/>
      <c r="W674" s="10"/>
      <c r="X674" s="10"/>
    </row>
    <row r="675" spans="1:24" ht="11.25" outlineLevel="4" x14ac:dyDescent="0.2">
      <c r="A675" s="5"/>
      <c r="B675" s="114" t="s">
        <v>1087</v>
      </c>
      <c r="C675" s="115" t="s">
        <v>47</v>
      </c>
      <c r="D675" s="116">
        <v>28</v>
      </c>
      <c r="E675" s="117" t="s">
        <v>99</v>
      </c>
      <c r="F675" s="117" t="s">
        <v>153</v>
      </c>
      <c r="G675" s="118" t="s">
        <v>154</v>
      </c>
      <c r="H675" s="119" t="s">
        <v>148</v>
      </c>
      <c r="I675" s="120">
        <v>716.4</v>
      </c>
      <c r="J675" s="120">
        <v>716.4</v>
      </c>
      <c r="K675" s="123"/>
      <c r="L675" s="121" t="str">
        <f>IF(K675&lt;&gt;"",J675*K675,"")</f>
        <v/>
      </c>
      <c r="M675" s="118"/>
      <c r="N675" s="122">
        <v>21</v>
      </c>
      <c r="O675" s="122" t="str">
        <f>IFERROR(L675*(N675/100),"0")</f>
        <v>0</v>
      </c>
      <c r="P675" s="122" t="str">
        <f>IFERROR((L675+O675),"0")</f>
        <v>0</v>
      </c>
      <c r="Q675" s="124"/>
      <c r="R675" s="122" t="s">
        <v>103</v>
      </c>
      <c r="S675" s="120"/>
      <c r="T675" s="120"/>
      <c r="U675" s="117"/>
      <c r="V675" s="10"/>
      <c r="W675" s="10"/>
      <c r="X675" s="10"/>
    </row>
    <row r="676" spans="1:24" ht="11.25" outlineLevel="5" x14ac:dyDescent="0.2">
      <c r="A676" s="125"/>
      <c r="B676" s="126"/>
      <c r="C676" s="127" t="s">
        <v>46</v>
      </c>
      <c r="D676" s="128"/>
      <c r="E676" s="129"/>
      <c r="F676" s="129" t="s">
        <v>51</v>
      </c>
      <c r="G676" s="130" t="s">
        <v>1088</v>
      </c>
      <c r="H676" s="131"/>
      <c r="I676" s="132"/>
      <c r="J676" s="133">
        <v>0</v>
      </c>
      <c r="K676" s="134"/>
      <c r="L676" s="135"/>
      <c r="M676" s="130"/>
      <c r="N676" s="136"/>
      <c r="O676" s="136"/>
      <c r="P676" s="136"/>
      <c r="Q676" s="137"/>
      <c r="R676" s="138"/>
      <c r="S676" s="133"/>
      <c r="T676" s="133"/>
      <c r="U676" s="129"/>
      <c r="V676" s="28"/>
      <c r="W676" s="10"/>
      <c r="X676" s="10"/>
    </row>
    <row r="677" spans="1:24" ht="11.25" outlineLevel="5" x14ac:dyDescent="0.2">
      <c r="A677" s="125"/>
      <c r="B677" s="126"/>
      <c r="C677" s="127" t="s">
        <v>46</v>
      </c>
      <c r="D677" s="128"/>
      <c r="E677" s="129"/>
      <c r="F677" s="129"/>
      <c r="G677" s="130" t="s">
        <v>1083</v>
      </c>
      <c r="H677" s="131"/>
      <c r="I677" s="132"/>
      <c r="J677" s="133">
        <v>716.4</v>
      </c>
      <c r="K677" s="134"/>
      <c r="L677" s="135"/>
      <c r="M677" s="130"/>
      <c r="N677" s="136"/>
      <c r="O677" s="136"/>
      <c r="P677" s="136"/>
      <c r="Q677" s="137"/>
      <c r="R677" s="138"/>
      <c r="S677" s="133"/>
      <c r="T677" s="133"/>
      <c r="U677" s="129"/>
      <c r="V677" s="28"/>
      <c r="W677" s="10"/>
      <c r="X677" s="10"/>
    </row>
    <row r="678" spans="1:24" ht="7.5" customHeight="1" outlineLevel="5" x14ac:dyDescent="0.15">
      <c r="B678" s="78"/>
      <c r="C678" s="80" t="s">
        <v>46</v>
      </c>
      <c r="D678" s="81"/>
      <c r="E678" s="82"/>
      <c r="F678" s="55"/>
      <c r="G678" s="84"/>
      <c r="H678" s="85"/>
      <c r="I678" s="88"/>
      <c r="J678" s="89"/>
      <c r="K678" s="91"/>
      <c r="L678" s="58"/>
      <c r="M678" s="29"/>
      <c r="N678" s="11"/>
      <c r="O678" s="11"/>
      <c r="P678" s="11"/>
      <c r="Q678" s="92"/>
      <c r="R678" s="27"/>
      <c r="S678" s="89"/>
      <c r="T678" s="89"/>
      <c r="U678" s="82"/>
      <c r="V678" s="10"/>
      <c r="W678" s="10"/>
      <c r="X678" s="10"/>
    </row>
    <row r="679" spans="1:24" ht="11.25" outlineLevel="4" x14ac:dyDescent="0.2">
      <c r="A679" s="5"/>
      <c r="B679" s="114" t="s">
        <v>1089</v>
      </c>
      <c r="C679" s="115" t="s">
        <v>47</v>
      </c>
      <c r="D679" s="116">
        <v>28</v>
      </c>
      <c r="E679" s="117" t="s">
        <v>214</v>
      </c>
      <c r="F679" s="117" t="s">
        <v>1090</v>
      </c>
      <c r="G679" s="118" t="s">
        <v>1091</v>
      </c>
      <c r="H679" s="119" t="s">
        <v>200</v>
      </c>
      <c r="I679" s="120">
        <v>72</v>
      </c>
      <c r="J679" s="120">
        <v>72</v>
      </c>
      <c r="K679" s="123"/>
      <c r="L679" s="121" t="str">
        <f>IF(K679&lt;&gt;"",J679*K679,"")</f>
        <v/>
      </c>
      <c r="M679" s="118"/>
      <c r="N679" s="122">
        <v>21</v>
      </c>
      <c r="O679" s="122" t="str">
        <f>IFERROR(L679*(N679/100),"0")</f>
        <v>0</v>
      </c>
      <c r="P679" s="122" t="str">
        <f>IFERROR((L679+O679),"0")</f>
        <v>0</v>
      </c>
      <c r="Q679" s="124"/>
      <c r="R679" s="122" t="s">
        <v>103</v>
      </c>
      <c r="S679" s="120"/>
      <c r="T679" s="120"/>
      <c r="U679" s="117"/>
      <c r="V679" s="10"/>
      <c r="W679" s="10"/>
      <c r="X679" s="10"/>
    </row>
    <row r="680" spans="1:24" ht="11.25" outlineLevel="4" x14ac:dyDescent="0.2">
      <c r="A680" s="5"/>
      <c r="B680" s="114" t="s">
        <v>1092</v>
      </c>
      <c r="C680" s="115" t="s">
        <v>47</v>
      </c>
      <c r="D680" s="116">
        <v>29</v>
      </c>
      <c r="E680" s="117" t="s">
        <v>214</v>
      </c>
      <c r="F680" s="117" t="s">
        <v>1093</v>
      </c>
      <c r="G680" s="118" t="s">
        <v>1094</v>
      </c>
      <c r="H680" s="119" t="s">
        <v>200</v>
      </c>
      <c r="I680" s="120">
        <v>72</v>
      </c>
      <c r="J680" s="120">
        <v>72</v>
      </c>
      <c r="K680" s="123"/>
      <c r="L680" s="121" t="str">
        <f>IF(K680&lt;&gt;"",J680*K680,"")</f>
        <v/>
      </c>
      <c r="M680" s="118"/>
      <c r="N680" s="122">
        <v>21</v>
      </c>
      <c r="O680" s="122" t="str">
        <f>IFERROR(L680*(N680/100),"0")</f>
        <v>0</v>
      </c>
      <c r="P680" s="122" t="str">
        <f>IFERROR((L680+O680),"0")</f>
        <v>0</v>
      </c>
      <c r="Q680" s="124"/>
      <c r="R680" s="122" t="s">
        <v>103</v>
      </c>
      <c r="S680" s="120"/>
      <c r="T680" s="120"/>
      <c r="U680" s="117"/>
      <c r="V680" s="10"/>
      <c r="W680" s="10"/>
      <c r="X680" s="10"/>
    </row>
    <row r="681" spans="1:24" ht="11.25" outlineLevel="4" x14ac:dyDescent="0.2">
      <c r="A681" s="5"/>
      <c r="B681" s="114" t="s">
        <v>1095</v>
      </c>
      <c r="C681" s="115" t="s">
        <v>47</v>
      </c>
      <c r="D681" s="116">
        <v>30</v>
      </c>
      <c r="E681" s="117" t="s">
        <v>99</v>
      </c>
      <c r="F681" s="117" t="s">
        <v>321</v>
      </c>
      <c r="G681" s="118" t="s">
        <v>322</v>
      </c>
      <c r="H681" s="119" t="s">
        <v>102</v>
      </c>
      <c r="I681" s="120">
        <v>2</v>
      </c>
      <c r="J681" s="120">
        <v>2</v>
      </c>
      <c r="K681" s="123"/>
      <c r="L681" s="121" t="str">
        <f>IF(K681&lt;&gt;"",J681*K681,"")</f>
        <v/>
      </c>
      <c r="M681" s="118"/>
      <c r="N681" s="122">
        <v>21</v>
      </c>
      <c r="O681" s="122" t="str">
        <f>IFERROR(L681*(N681/100),"0")</f>
        <v>0</v>
      </c>
      <c r="P681" s="122" t="str">
        <f>IFERROR((L681+O681),"0")</f>
        <v>0</v>
      </c>
      <c r="Q681" s="124"/>
      <c r="R681" s="122" t="s">
        <v>103</v>
      </c>
      <c r="S681" s="120"/>
      <c r="T681" s="120"/>
      <c r="U681" s="117"/>
      <c r="V681" s="10"/>
      <c r="W681" s="10"/>
      <c r="X681" s="10"/>
    </row>
    <row r="682" spans="1:24" ht="11.25" outlineLevel="5" x14ac:dyDescent="0.2">
      <c r="A682" s="125"/>
      <c r="B682" s="126"/>
      <c r="C682" s="127" t="s">
        <v>46</v>
      </c>
      <c r="D682" s="128"/>
      <c r="E682" s="129"/>
      <c r="F682" s="129" t="s">
        <v>51</v>
      </c>
      <c r="G682" s="130" t="s">
        <v>1096</v>
      </c>
      <c r="H682" s="131"/>
      <c r="I682" s="132"/>
      <c r="J682" s="133">
        <v>0</v>
      </c>
      <c r="K682" s="134"/>
      <c r="L682" s="135"/>
      <c r="M682" s="130"/>
      <c r="N682" s="136"/>
      <c r="O682" s="136"/>
      <c r="P682" s="136"/>
      <c r="Q682" s="137"/>
      <c r="R682" s="138"/>
      <c r="S682" s="133"/>
      <c r="T682" s="133"/>
      <c r="U682" s="129"/>
      <c r="V682" s="28"/>
      <c r="W682" s="10"/>
      <c r="X682" s="10"/>
    </row>
    <row r="683" spans="1:24" ht="11.25" outlineLevel="5" x14ac:dyDescent="0.2">
      <c r="A683" s="125"/>
      <c r="B683" s="126"/>
      <c r="C683" s="127" t="s">
        <v>46</v>
      </c>
      <c r="D683" s="128"/>
      <c r="E683" s="129"/>
      <c r="F683" s="129"/>
      <c r="G683" s="130" t="s">
        <v>1097</v>
      </c>
      <c r="H683" s="131"/>
      <c r="I683" s="132"/>
      <c r="J683" s="133">
        <v>2</v>
      </c>
      <c r="K683" s="134"/>
      <c r="L683" s="135"/>
      <c r="M683" s="130"/>
      <c r="N683" s="136"/>
      <c r="O683" s="136"/>
      <c r="P683" s="136"/>
      <c r="Q683" s="137"/>
      <c r="R683" s="138"/>
      <c r="S683" s="133"/>
      <c r="T683" s="133"/>
      <c r="U683" s="129"/>
      <c r="V683" s="28"/>
      <c r="W683" s="10"/>
      <c r="X683" s="10"/>
    </row>
    <row r="684" spans="1:24" ht="7.5" customHeight="1" outlineLevel="5" x14ac:dyDescent="0.15">
      <c r="B684" s="78"/>
      <c r="C684" s="80" t="s">
        <v>46</v>
      </c>
      <c r="D684" s="81"/>
      <c r="E684" s="82"/>
      <c r="F684" s="55"/>
      <c r="G684" s="84"/>
      <c r="H684" s="85"/>
      <c r="I684" s="88"/>
      <c r="J684" s="89"/>
      <c r="K684" s="91"/>
      <c r="L684" s="58"/>
      <c r="M684" s="29"/>
      <c r="N684" s="11"/>
      <c r="O684" s="11"/>
      <c r="P684" s="11"/>
      <c r="Q684" s="92"/>
      <c r="R684" s="27"/>
      <c r="S684" s="89"/>
      <c r="T684" s="89"/>
      <c r="U684" s="82"/>
      <c r="V684" s="10"/>
      <c r="W684" s="10"/>
      <c r="X684" s="10"/>
    </row>
    <row r="685" spans="1:24" ht="11.25" outlineLevel="4" x14ac:dyDescent="0.2">
      <c r="A685" s="5"/>
      <c r="B685" s="114" t="s">
        <v>1098</v>
      </c>
      <c r="C685" s="115" t="s">
        <v>47</v>
      </c>
      <c r="D685" s="116">
        <v>30</v>
      </c>
      <c r="E685" s="117" t="s">
        <v>99</v>
      </c>
      <c r="F685" s="117" t="s">
        <v>516</v>
      </c>
      <c r="G685" s="118" t="s">
        <v>517</v>
      </c>
      <c r="H685" s="119" t="s">
        <v>292</v>
      </c>
      <c r="I685" s="120">
        <v>1002.9599999999998</v>
      </c>
      <c r="J685" s="120">
        <v>1002.9599999999998</v>
      </c>
      <c r="K685" s="123"/>
      <c r="L685" s="121" t="str">
        <f>IF(K685&lt;&gt;"",J685*K685,"")</f>
        <v/>
      </c>
      <c r="M685" s="118"/>
      <c r="N685" s="122">
        <v>21</v>
      </c>
      <c r="O685" s="122" t="str">
        <f>IFERROR(L685*(N685/100),"0")</f>
        <v>0</v>
      </c>
      <c r="P685" s="122" t="str">
        <f>IFERROR((L685+O685),"0")</f>
        <v>0</v>
      </c>
      <c r="Q685" s="124"/>
      <c r="R685" s="122"/>
      <c r="S685" s="120"/>
      <c r="T685" s="120"/>
      <c r="U685" s="117"/>
      <c r="V685" s="10"/>
      <c r="W685" s="10"/>
      <c r="X685" s="10"/>
    </row>
    <row r="686" spans="1:24" ht="11.25" outlineLevel="5" x14ac:dyDescent="0.2">
      <c r="A686" s="125"/>
      <c r="B686" s="126"/>
      <c r="C686" s="127" t="s">
        <v>46</v>
      </c>
      <c r="D686" s="128"/>
      <c r="E686" s="129"/>
      <c r="F686" s="129" t="s">
        <v>51</v>
      </c>
      <c r="G686" s="130" t="s">
        <v>1099</v>
      </c>
      <c r="H686" s="131"/>
      <c r="I686" s="132"/>
      <c r="J686" s="133">
        <v>0</v>
      </c>
      <c r="K686" s="134"/>
      <c r="L686" s="135"/>
      <c r="M686" s="130"/>
      <c r="N686" s="136"/>
      <c r="O686" s="136"/>
      <c r="P686" s="136"/>
      <c r="Q686" s="137"/>
      <c r="R686" s="138"/>
      <c r="S686" s="133"/>
      <c r="T686" s="133"/>
      <c r="U686" s="129"/>
      <c r="V686" s="28"/>
      <c r="W686" s="10"/>
      <c r="X686" s="10"/>
    </row>
    <row r="687" spans="1:24" ht="11.25" outlineLevel="5" x14ac:dyDescent="0.2">
      <c r="A687" s="125"/>
      <c r="B687" s="126"/>
      <c r="C687" s="127" t="s">
        <v>46</v>
      </c>
      <c r="D687" s="128"/>
      <c r="E687" s="129"/>
      <c r="F687" s="129"/>
      <c r="G687" s="130" t="s">
        <v>1100</v>
      </c>
      <c r="H687" s="131"/>
      <c r="I687" s="132"/>
      <c r="J687" s="133">
        <v>1002.9599999999998</v>
      </c>
      <c r="K687" s="134"/>
      <c r="L687" s="135"/>
      <c r="M687" s="130"/>
      <c r="N687" s="136"/>
      <c r="O687" s="136"/>
      <c r="P687" s="136"/>
      <c r="Q687" s="137"/>
      <c r="R687" s="138"/>
      <c r="S687" s="133"/>
      <c r="T687" s="133"/>
      <c r="U687" s="129"/>
      <c r="V687" s="28"/>
      <c r="W687" s="10"/>
      <c r="X687" s="10"/>
    </row>
    <row r="688" spans="1:24" ht="7.5" customHeight="1" outlineLevel="5" x14ac:dyDescent="0.15">
      <c r="B688" s="78"/>
      <c r="C688" s="80" t="s">
        <v>46</v>
      </c>
      <c r="D688" s="81"/>
      <c r="E688" s="82"/>
      <c r="F688" s="55"/>
      <c r="G688" s="84"/>
      <c r="H688" s="85"/>
      <c r="I688" s="88"/>
      <c r="J688" s="89"/>
      <c r="K688" s="91"/>
      <c r="L688" s="58"/>
      <c r="M688" s="29"/>
      <c r="N688" s="11"/>
      <c r="O688" s="11"/>
      <c r="P688" s="11"/>
      <c r="Q688" s="92"/>
      <c r="R688" s="27"/>
      <c r="S688" s="89"/>
      <c r="T688" s="89"/>
      <c r="U688" s="82"/>
      <c r="V688" s="10"/>
      <c r="W688" s="10"/>
      <c r="X688" s="10"/>
    </row>
    <row r="689" spans="1:24" ht="11.25" outlineLevel="4" x14ac:dyDescent="0.2">
      <c r="A689" s="5"/>
      <c r="B689" s="114" t="s">
        <v>1101</v>
      </c>
      <c r="C689" s="115" t="s">
        <v>47</v>
      </c>
      <c r="D689" s="116">
        <v>30</v>
      </c>
      <c r="E689" s="117" t="s">
        <v>214</v>
      </c>
      <c r="F689" s="117" t="s">
        <v>1102</v>
      </c>
      <c r="G689" s="118" t="s">
        <v>1103</v>
      </c>
      <c r="H689" s="119" t="s">
        <v>200</v>
      </c>
      <c r="I689" s="120">
        <v>65</v>
      </c>
      <c r="J689" s="120">
        <v>65</v>
      </c>
      <c r="K689" s="123"/>
      <c r="L689" s="121" t="str">
        <f>IF(K689&lt;&gt;"",J689*K689,"")</f>
        <v/>
      </c>
      <c r="M689" s="118"/>
      <c r="N689" s="122">
        <v>21</v>
      </c>
      <c r="O689" s="122" t="str">
        <f>IFERROR(L689*(N689/100),"0")</f>
        <v>0</v>
      </c>
      <c r="P689" s="122" t="str">
        <f>IFERROR((L689+O689),"0")</f>
        <v>0</v>
      </c>
      <c r="Q689" s="124"/>
      <c r="R689" s="122" t="s">
        <v>103</v>
      </c>
      <c r="S689" s="120"/>
      <c r="T689" s="120"/>
      <c r="U689" s="117"/>
      <c r="V689" s="10"/>
      <c r="W689" s="10"/>
      <c r="X689" s="10"/>
    </row>
    <row r="690" spans="1:24" ht="11.25" outlineLevel="4" x14ac:dyDescent="0.2">
      <c r="A690" s="5"/>
      <c r="B690" s="114" t="s">
        <v>1104</v>
      </c>
      <c r="C690" s="115" t="s">
        <v>47</v>
      </c>
      <c r="D690" s="116">
        <v>31</v>
      </c>
      <c r="E690" s="117" t="s">
        <v>99</v>
      </c>
      <c r="F690" s="117" t="s">
        <v>299</v>
      </c>
      <c r="G690" s="118" t="s">
        <v>300</v>
      </c>
      <c r="H690" s="119" t="s">
        <v>110</v>
      </c>
      <c r="I690" s="120">
        <v>113.54900000000001</v>
      </c>
      <c r="J690" s="120">
        <v>113.54900000000001</v>
      </c>
      <c r="K690" s="123"/>
      <c r="L690" s="121" t="str">
        <f>IF(K690&lt;&gt;"",J690*K690,"")</f>
        <v/>
      </c>
      <c r="M690" s="118"/>
      <c r="N690" s="122">
        <v>21</v>
      </c>
      <c r="O690" s="122" t="str">
        <f>IFERROR(L690*(N690/100),"0")</f>
        <v>0</v>
      </c>
      <c r="P690" s="122" t="str">
        <f>IFERROR((L690+O690),"0")</f>
        <v>0</v>
      </c>
      <c r="Q690" s="124"/>
      <c r="R690" s="122" t="s">
        <v>103</v>
      </c>
      <c r="S690" s="120"/>
      <c r="T690" s="120"/>
      <c r="U690" s="117"/>
      <c r="V690" s="10"/>
      <c r="W690" s="10"/>
      <c r="X690" s="10"/>
    </row>
    <row r="691" spans="1:24" ht="11.25" outlineLevel="5" x14ac:dyDescent="0.2">
      <c r="A691" s="125"/>
      <c r="B691" s="126"/>
      <c r="C691" s="127" t="s">
        <v>46</v>
      </c>
      <c r="D691" s="128"/>
      <c r="E691" s="129"/>
      <c r="F691" s="129" t="s">
        <v>51</v>
      </c>
      <c r="G691" s="130" t="s">
        <v>1105</v>
      </c>
      <c r="H691" s="131"/>
      <c r="I691" s="132"/>
      <c r="J691" s="133">
        <v>0</v>
      </c>
      <c r="K691" s="134"/>
      <c r="L691" s="135"/>
      <c r="M691" s="130"/>
      <c r="N691" s="136"/>
      <c r="O691" s="136"/>
      <c r="P691" s="136"/>
      <c r="Q691" s="137"/>
      <c r="R691" s="138"/>
      <c r="S691" s="133"/>
      <c r="T691" s="133"/>
      <c r="U691" s="129"/>
      <c r="V691" s="28"/>
      <c r="W691" s="10"/>
      <c r="X691" s="10"/>
    </row>
    <row r="692" spans="1:24" ht="11.25" outlineLevel="5" x14ac:dyDescent="0.2">
      <c r="A692" s="125"/>
      <c r="B692" s="126"/>
      <c r="C692" s="127" t="s">
        <v>46</v>
      </c>
      <c r="D692" s="128"/>
      <c r="E692" s="129"/>
      <c r="F692" s="129"/>
      <c r="G692" s="130" t="s">
        <v>1106</v>
      </c>
      <c r="H692" s="131"/>
      <c r="I692" s="132"/>
      <c r="J692" s="133">
        <v>0</v>
      </c>
      <c r="K692" s="134"/>
      <c r="L692" s="135"/>
      <c r="M692" s="130"/>
      <c r="N692" s="136"/>
      <c r="O692" s="136"/>
      <c r="P692" s="136"/>
      <c r="Q692" s="137"/>
      <c r="R692" s="138"/>
      <c r="S692" s="133"/>
      <c r="T692" s="133"/>
      <c r="U692" s="129"/>
      <c r="V692" s="28"/>
      <c r="W692" s="10"/>
      <c r="X692" s="10"/>
    </row>
    <row r="693" spans="1:24" ht="11.25" outlineLevel="5" x14ac:dyDescent="0.2">
      <c r="A693" s="125"/>
      <c r="B693" s="126"/>
      <c r="C693" s="127" t="s">
        <v>46</v>
      </c>
      <c r="D693" s="128"/>
      <c r="E693" s="129"/>
      <c r="F693" s="129"/>
      <c r="G693" s="130" t="s">
        <v>1107</v>
      </c>
      <c r="H693" s="131"/>
      <c r="I693" s="132"/>
      <c r="J693" s="133">
        <v>113.54900000000001</v>
      </c>
      <c r="K693" s="134"/>
      <c r="L693" s="135"/>
      <c r="M693" s="130"/>
      <c r="N693" s="136"/>
      <c r="O693" s="136"/>
      <c r="P693" s="136"/>
      <c r="Q693" s="137"/>
      <c r="R693" s="138"/>
      <c r="S693" s="133"/>
      <c r="T693" s="133"/>
      <c r="U693" s="129"/>
      <c r="V693" s="28"/>
      <c r="W693" s="10"/>
      <c r="X693" s="10"/>
    </row>
    <row r="694" spans="1:24" ht="7.5" customHeight="1" outlineLevel="5" x14ac:dyDescent="0.15">
      <c r="B694" s="78"/>
      <c r="C694" s="80" t="s">
        <v>46</v>
      </c>
      <c r="D694" s="81"/>
      <c r="E694" s="82"/>
      <c r="F694" s="55"/>
      <c r="G694" s="84"/>
      <c r="H694" s="85"/>
      <c r="I694" s="88"/>
      <c r="J694" s="89"/>
      <c r="K694" s="91"/>
      <c r="L694" s="58"/>
      <c r="M694" s="29"/>
      <c r="N694" s="11"/>
      <c r="O694" s="11"/>
      <c r="P694" s="11"/>
      <c r="Q694" s="92"/>
      <c r="R694" s="27"/>
      <c r="S694" s="89"/>
      <c r="T694" s="89"/>
      <c r="U694" s="82"/>
      <c r="V694" s="10"/>
      <c r="W694" s="10"/>
      <c r="X694" s="10"/>
    </row>
    <row r="695" spans="1:24" ht="11.25" outlineLevel="4" x14ac:dyDescent="0.2">
      <c r="A695" s="5"/>
      <c r="B695" s="114" t="s">
        <v>1108</v>
      </c>
      <c r="C695" s="115" t="s">
        <v>47</v>
      </c>
      <c r="D695" s="116">
        <v>31</v>
      </c>
      <c r="E695" s="117" t="s">
        <v>99</v>
      </c>
      <c r="F695" s="117" t="s">
        <v>1109</v>
      </c>
      <c r="G695" s="118" t="s">
        <v>625</v>
      </c>
      <c r="H695" s="119" t="s">
        <v>552</v>
      </c>
      <c r="I695" s="120">
        <v>99.8</v>
      </c>
      <c r="J695" s="120">
        <v>99.8</v>
      </c>
      <c r="K695" s="123"/>
      <c r="L695" s="121" t="str">
        <f>IF(K695&lt;&gt;"",J695*K695,"")</f>
        <v/>
      </c>
      <c r="M695" s="118"/>
      <c r="N695" s="122">
        <v>21</v>
      </c>
      <c r="O695" s="122" t="str">
        <f>IFERROR(L695*(N695/100),"0")</f>
        <v>0</v>
      </c>
      <c r="P695" s="122" t="str">
        <f>IFERROR((L695+O695),"0")</f>
        <v>0</v>
      </c>
      <c r="Q695" s="124"/>
      <c r="R695" s="122" t="s">
        <v>103</v>
      </c>
      <c r="S695" s="120"/>
      <c r="T695" s="120"/>
      <c r="U695" s="117"/>
      <c r="V695" s="10"/>
      <c r="W695" s="10"/>
      <c r="X695" s="10"/>
    </row>
    <row r="696" spans="1:24" ht="11.25" outlineLevel="4" x14ac:dyDescent="0.2">
      <c r="A696" s="5"/>
      <c r="B696" s="114" t="s">
        <v>1110</v>
      </c>
      <c r="C696" s="115" t="s">
        <v>47</v>
      </c>
      <c r="D696" s="116">
        <v>31</v>
      </c>
      <c r="E696" s="117" t="s">
        <v>214</v>
      </c>
      <c r="F696" s="117" t="s">
        <v>1111</v>
      </c>
      <c r="G696" s="118" t="s">
        <v>1112</v>
      </c>
      <c r="H696" s="119" t="s">
        <v>200</v>
      </c>
      <c r="I696" s="120">
        <v>596</v>
      </c>
      <c r="J696" s="120">
        <v>596</v>
      </c>
      <c r="K696" s="123"/>
      <c r="L696" s="121" t="str">
        <f>IF(K696&lt;&gt;"",J696*K696,"")</f>
        <v/>
      </c>
      <c r="M696" s="118"/>
      <c r="N696" s="122">
        <v>21</v>
      </c>
      <c r="O696" s="122" t="str">
        <f>IFERROR(L696*(N696/100),"0")</f>
        <v>0</v>
      </c>
      <c r="P696" s="122" t="str">
        <f>IFERROR((L696+O696),"0")</f>
        <v>0</v>
      </c>
      <c r="Q696" s="124"/>
      <c r="R696" s="122" t="s">
        <v>103</v>
      </c>
      <c r="S696" s="120"/>
      <c r="T696" s="120"/>
      <c r="U696" s="117"/>
      <c r="V696" s="10"/>
      <c r="W696" s="10"/>
      <c r="X696" s="10"/>
    </row>
    <row r="697" spans="1:24" ht="11.25" outlineLevel="4" x14ac:dyDescent="0.2">
      <c r="A697" s="5"/>
      <c r="B697" s="114" t="s">
        <v>1113</v>
      </c>
      <c r="C697" s="115" t="s">
        <v>47</v>
      </c>
      <c r="D697" s="116">
        <v>31</v>
      </c>
      <c r="E697" s="117" t="s">
        <v>99</v>
      </c>
      <c r="F697" s="117" t="s">
        <v>587</v>
      </c>
      <c r="G697" s="118" t="s">
        <v>588</v>
      </c>
      <c r="H697" s="119" t="s">
        <v>589</v>
      </c>
      <c r="I697" s="120">
        <v>105</v>
      </c>
      <c r="J697" s="120">
        <v>105</v>
      </c>
      <c r="K697" s="123"/>
      <c r="L697" s="121" t="str">
        <f>IF(K697&lt;&gt;"",J697*K697,"")</f>
        <v/>
      </c>
      <c r="M697" s="118"/>
      <c r="N697" s="122">
        <v>21</v>
      </c>
      <c r="O697" s="122" t="str">
        <f>IFERROR(L697*(N697/100),"0")</f>
        <v>0</v>
      </c>
      <c r="P697" s="122" t="str">
        <f>IFERROR((L697+O697),"0")</f>
        <v>0</v>
      </c>
      <c r="Q697" s="124"/>
      <c r="R697" s="122" t="s">
        <v>103</v>
      </c>
      <c r="S697" s="120"/>
      <c r="T697" s="120"/>
      <c r="U697" s="117"/>
      <c r="V697" s="10"/>
      <c r="W697" s="10"/>
      <c r="X697" s="10"/>
    </row>
    <row r="698" spans="1:24" ht="11.25" outlineLevel="5" x14ac:dyDescent="0.2">
      <c r="A698" s="125"/>
      <c r="B698" s="126"/>
      <c r="C698" s="127" t="s">
        <v>46</v>
      </c>
      <c r="D698" s="128"/>
      <c r="E698" s="129"/>
      <c r="F698" s="129" t="s">
        <v>51</v>
      </c>
      <c r="G698" s="130" t="s">
        <v>1114</v>
      </c>
      <c r="H698" s="131"/>
      <c r="I698" s="132"/>
      <c r="J698" s="133">
        <v>0</v>
      </c>
      <c r="K698" s="134"/>
      <c r="L698" s="135"/>
      <c r="M698" s="130"/>
      <c r="N698" s="136"/>
      <c r="O698" s="136"/>
      <c r="P698" s="136"/>
      <c r="Q698" s="137"/>
      <c r="R698" s="138"/>
      <c r="S698" s="133"/>
      <c r="T698" s="133"/>
      <c r="U698" s="129"/>
      <c r="V698" s="28"/>
      <c r="W698" s="10"/>
      <c r="X698" s="10"/>
    </row>
    <row r="699" spans="1:24" ht="11.25" outlineLevel="5" x14ac:dyDescent="0.2">
      <c r="A699" s="125"/>
      <c r="B699" s="126"/>
      <c r="C699" s="127" t="s">
        <v>46</v>
      </c>
      <c r="D699" s="128"/>
      <c r="E699" s="129"/>
      <c r="F699" s="129"/>
      <c r="G699" s="130" t="s">
        <v>1115</v>
      </c>
      <c r="H699" s="131"/>
      <c r="I699" s="132"/>
      <c r="J699" s="133">
        <v>105</v>
      </c>
      <c r="K699" s="134"/>
      <c r="L699" s="135"/>
      <c r="M699" s="130"/>
      <c r="N699" s="136"/>
      <c r="O699" s="136"/>
      <c r="P699" s="136"/>
      <c r="Q699" s="137"/>
      <c r="R699" s="138"/>
      <c r="S699" s="133"/>
      <c r="T699" s="133"/>
      <c r="U699" s="129"/>
      <c r="V699" s="28"/>
      <c r="W699" s="10"/>
      <c r="X699" s="10"/>
    </row>
    <row r="700" spans="1:24" ht="7.5" customHeight="1" outlineLevel="5" x14ac:dyDescent="0.15">
      <c r="B700" s="78"/>
      <c r="C700" s="80" t="s">
        <v>46</v>
      </c>
      <c r="D700" s="81"/>
      <c r="E700" s="82"/>
      <c r="F700" s="55"/>
      <c r="G700" s="84"/>
      <c r="H700" s="85"/>
      <c r="I700" s="88"/>
      <c r="J700" s="89"/>
      <c r="K700" s="91"/>
      <c r="L700" s="58"/>
      <c r="M700" s="29"/>
      <c r="N700" s="11"/>
      <c r="O700" s="11"/>
      <c r="P700" s="11"/>
      <c r="Q700" s="92"/>
      <c r="R700" s="27"/>
      <c r="S700" s="89"/>
      <c r="T700" s="89"/>
      <c r="U700" s="82"/>
      <c r="V700" s="10"/>
      <c r="W700" s="10"/>
      <c r="X700" s="10"/>
    </row>
    <row r="701" spans="1:24" ht="11.25" outlineLevel="4" x14ac:dyDescent="0.2">
      <c r="A701" s="5"/>
      <c r="B701" s="114" t="s">
        <v>1116</v>
      </c>
      <c r="C701" s="115" t="s">
        <v>47</v>
      </c>
      <c r="D701" s="116">
        <v>32</v>
      </c>
      <c r="E701" s="117" t="s">
        <v>99</v>
      </c>
      <c r="F701" s="117" t="s">
        <v>1117</v>
      </c>
      <c r="G701" s="118" t="s">
        <v>457</v>
      </c>
      <c r="H701" s="119" t="s">
        <v>458</v>
      </c>
      <c r="I701" s="120">
        <v>12</v>
      </c>
      <c r="J701" s="120">
        <v>12</v>
      </c>
      <c r="K701" s="123"/>
      <c r="L701" s="121" t="str">
        <f>IF(K701&lt;&gt;"",J701*K701,"")</f>
        <v/>
      </c>
      <c r="M701" s="118"/>
      <c r="N701" s="122">
        <v>21</v>
      </c>
      <c r="O701" s="122" t="str">
        <f>IFERROR(L701*(N701/100),"0")</f>
        <v>0</v>
      </c>
      <c r="P701" s="122" t="str">
        <f>IFERROR((L701+O701),"0")</f>
        <v>0</v>
      </c>
      <c r="Q701" s="124"/>
      <c r="R701" s="122" t="s">
        <v>103</v>
      </c>
      <c r="S701" s="120"/>
      <c r="T701" s="120"/>
      <c r="U701" s="117"/>
      <c r="V701" s="10"/>
      <c r="W701" s="10"/>
      <c r="X701" s="10"/>
    </row>
    <row r="702" spans="1:24" ht="11.25" outlineLevel="5" x14ac:dyDescent="0.2">
      <c r="A702" s="125"/>
      <c r="B702" s="126"/>
      <c r="C702" s="127" t="s">
        <v>46</v>
      </c>
      <c r="D702" s="128"/>
      <c r="E702" s="129"/>
      <c r="F702" s="129" t="s">
        <v>51</v>
      </c>
      <c r="G702" s="130" t="s">
        <v>1118</v>
      </c>
      <c r="H702" s="131"/>
      <c r="I702" s="132"/>
      <c r="J702" s="133">
        <v>0</v>
      </c>
      <c r="K702" s="134"/>
      <c r="L702" s="135"/>
      <c r="M702" s="130"/>
      <c r="N702" s="136"/>
      <c r="O702" s="136"/>
      <c r="P702" s="136"/>
      <c r="Q702" s="137"/>
      <c r="R702" s="138"/>
      <c r="S702" s="133"/>
      <c r="T702" s="133"/>
      <c r="U702" s="129"/>
      <c r="V702" s="28"/>
      <c r="W702" s="10"/>
      <c r="X702" s="10"/>
    </row>
    <row r="703" spans="1:24" ht="11.25" outlineLevel="5" x14ac:dyDescent="0.2">
      <c r="A703" s="125"/>
      <c r="B703" s="126"/>
      <c r="C703" s="127" t="s">
        <v>46</v>
      </c>
      <c r="D703" s="128"/>
      <c r="E703" s="129"/>
      <c r="F703" s="129"/>
      <c r="G703" s="130" t="s">
        <v>1119</v>
      </c>
      <c r="H703" s="131"/>
      <c r="I703" s="132"/>
      <c r="J703" s="133">
        <v>12</v>
      </c>
      <c r="K703" s="134"/>
      <c r="L703" s="135"/>
      <c r="M703" s="130"/>
      <c r="N703" s="136"/>
      <c r="O703" s="136"/>
      <c r="P703" s="136"/>
      <c r="Q703" s="137"/>
      <c r="R703" s="138"/>
      <c r="S703" s="133"/>
      <c r="T703" s="133"/>
      <c r="U703" s="129"/>
      <c r="V703" s="28"/>
      <c r="W703" s="10"/>
      <c r="X703" s="10"/>
    </row>
    <row r="704" spans="1:24" ht="7.5" customHeight="1" outlineLevel="5" x14ac:dyDescent="0.15">
      <c r="B704" s="78"/>
      <c r="C704" s="80" t="s">
        <v>46</v>
      </c>
      <c r="D704" s="81"/>
      <c r="E704" s="82"/>
      <c r="F704" s="55"/>
      <c r="G704" s="84"/>
      <c r="H704" s="85"/>
      <c r="I704" s="88"/>
      <c r="J704" s="89"/>
      <c r="K704" s="91"/>
      <c r="L704" s="58"/>
      <c r="M704" s="29"/>
      <c r="N704" s="11"/>
      <c r="O704" s="11"/>
      <c r="P704" s="11"/>
      <c r="Q704" s="92"/>
      <c r="R704" s="27"/>
      <c r="S704" s="89"/>
      <c r="T704" s="89"/>
      <c r="U704" s="82"/>
      <c r="V704" s="10"/>
      <c r="W704" s="10"/>
      <c r="X704" s="10"/>
    </row>
    <row r="705" spans="1:24" ht="11.25" outlineLevel="4" x14ac:dyDescent="0.2">
      <c r="A705" s="5"/>
      <c r="B705" s="114" t="s">
        <v>1120</v>
      </c>
      <c r="C705" s="115" t="s">
        <v>47</v>
      </c>
      <c r="D705" s="116">
        <v>32</v>
      </c>
      <c r="E705" s="117" t="s">
        <v>99</v>
      </c>
      <c r="F705" s="117" t="s">
        <v>125</v>
      </c>
      <c r="G705" s="118" t="s">
        <v>126</v>
      </c>
      <c r="H705" s="119" t="s">
        <v>102</v>
      </c>
      <c r="I705" s="120">
        <v>10</v>
      </c>
      <c r="J705" s="120">
        <v>10</v>
      </c>
      <c r="K705" s="123"/>
      <c r="L705" s="121" t="str">
        <f>IF(K705&lt;&gt;"",J705*K705,"")</f>
        <v/>
      </c>
      <c r="M705" s="118"/>
      <c r="N705" s="122">
        <v>21</v>
      </c>
      <c r="O705" s="122" t="str">
        <f>IFERROR(L705*(N705/100),"0")</f>
        <v>0</v>
      </c>
      <c r="P705" s="122" t="str">
        <f>IFERROR((L705+O705),"0")</f>
        <v>0</v>
      </c>
      <c r="Q705" s="124"/>
      <c r="R705" s="122" t="s">
        <v>103</v>
      </c>
      <c r="S705" s="120"/>
      <c r="T705" s="120"/>
      <c r="U705" s="117"/>
      <c r="V705" s="10"/>
      <c r="W705" s="10"/>
      <c r="X705" s="10"/>
    </row>
    <row r="706" spans="1:24" ht="11.25" outlineLevel="5" x14ac:dyDescent="0.2">
      <c r="A706" s="125"/>
      <c r="B706" s="126"/>
      <c r="C706" s="127" t="s">
        <v>46</v>
      </c>
      <c r="D706" s="128"/>
      <c r="E706" s="129"/>
      <c r="F706" s="129" t="s">
        <v>51</v>
      </c>
      <c r="G706" s="130" t="s">
        <v>1121</v>
      </c>
      <c r="H706" s="131"/>
      <c r="I706" s="132"/>
      <c r="J706" s="133">
        <v>0</v>
      </c>
      <c r="K706" s="134"/>
      <c r="L706" s="135"/>
      <c r="M706" s="130"/>
      <c r="N706" s="136"/>
      <c r="O706" s="136"/>
      <c r="P706" s="136"/>
      <c r="Q706" s="137"/>
      <c r="R706" s="138"/>
      <c r="S706" s="133"/>
      <c r="T706" s="133"/>
      <c r="U706" s="129"/>
      <c r="V706" s="28"/>
      <c r="W706" s="10"/>
      <c r="X706" s="10"/>
    </row>
    <row r="707" spans="1:24" ht="11.25" outlineLevel="5" x14ac:dyDescent="0.2">
      <c r="A707" s="125"/>
      <c r="B707" s="126"/>
      <c r="C707" s="127" t="s">
        <v>46</v>
      </c>
      <c r="D707" s="128"/>
      <c r="E707" s="129"/>
      <c r="F707" s="129"/>
      <c r="G707" s="130" t="s">
        <v>1008</v>
      </c>
      <c r="H707" s="131"/>
      <c r="I707" s="132"/>
      <c r="J707" s="133">
        <v>10</v>
      </c>
      <c r="K707" s="134"/>
      <c r="L707" s="135"/>
      <c r="M707" s="130"/>
      <c r="N707" s="136"/>
      <c r="O707" s="136"/>
      <c r="P707" s="136"/>
      <c r="Q707" s="137"/>
      <c r="R707" s="138"/>
      <c r="S707" s="133"/>
      <c r="T707" s="133"/>
      <c r="U707" s="129"/>
      <c r="V707" s="28"/>
      <c r="W707" s="10"/>
      <c r="X707" s="10"/>
    </row>
    <row r="708" spans="1:24" ht="7.5" customHeight="1" outlineLevel="5" x14ac:dyDescent="0.15">
      <c r="B708" s="78"/>
      <c r="C708" s="80" t="s">
        <v>46</v>
      </c>
      <c r="D708" s="81"/>
      <c r="E708" s="82"/>
      <c r="F708" s="55"/>
      <c r="G708" s="84"/>
      <c r="H708" s="85"/>
      <c r="I708" s="88"/>
      <c r="J708" s="89"/>
      <c r="K708" s="91"/>
      <c r="L708" s="58"/>
      <c r="M708" s="29"/>
      <c r="N708" s="11"/>
      <c r="O708" s="11"/>
      <c r="P708" s="11"/>
      <c r="Q708" s="92"/>
      <c r="R708" s="27"/>
      <c r="S708" s="89"/>
      <c r="T708" s="89"/>
      <c r="U708" s="82"/>
      <c r="V708" s="10"/>
      <c r="W708" s="10"/>
      <c r="X708" s="10"/>
    </row>
    <row r="709" spans="1:24" ht="11.25" outlineLevel="4" x14ac:dyDescent="0.2">
      <c r="A709" s="5"/>
      <c r="B709" s="114" t="s">
        <v>1122</v>
      </c>
      <c r="C709" s="115" t="s">
        <v>47</v>
      </c>
      <c r="D709" s="116">
        <v>32</v>
      </c>
      <c r="E709" s="117" t="s">
        <v>214</v>
      </c>
      <c r="F709" s="117" t="s">
        <v>1123</v>
      </c>
      <c r="G709" s="118" t="s">
        <v>1112</v>
      </c>
      <c r="H709" s="119" t="s">
        <v>200</v>
      </c>
      <c r="I709" s="120">
        <v>48</v>
      </c>
      <c r="J709" s="120">
        <v>48</v>
      </c>
      <c r="K709" s="123"/>
      <c r="L709" s="121" t="str">
        <f t="shared" ref="L709:L731" si="36">IF(K709&lt;&gt;"",J709*K709,"")</f>
        <v/>
      </c>
      <c r="M709" s="118"/>
      <c r="N709" s="122">
        <v>21</v>
      </c>
      <c r="O709" s="122" t="str">
        <f t="shared" ref="O709:O731" si="37">IFERROR(L709*(N709/100),"0")</f>
        <v>0</v>
      </c>
      <c r="P709" s="122" t="str">
        <f t="shared" ref="P709:P731" si="38">IFERROR((L709+O709),"0")</f>
        <v>0</v>
      </c>
      <c r="Q709" s="124"/>
      <c r="R709" s="122" t="s">
        <v>103</v>
      </c>
      <c r="S709" s="120"/>
      <c r="T709" s="120"/>
      <c r="U709" s="117"/>
      <c r="V709" s="10"/>
      <c r="W709" s="10"/>
      <c r="X709" s="10"/>
    </row>
    <row r="710" spans="1:24" ht="11.25" outlineLevel="4" x14ac:dyDescent="0.2">
      <c r="A710" s="5"/>
      <c r="B710" s="114" t="s">
        <v>1124</v>
      </c>
      <c r="C710" s="115" t="s">
        <v>47</v>
      </c>
      <c r="D710" s="116">
        <v>33</v>
      </c>
      <c r="E710" s="117" t="s">
        <v>214</v>
      </c>
      <c r="F710" s="117" t="s">
        <v>1125</v>
      </c>
      <c r="G710" s="118" t="s">
        <v>1126</v>
      </c>
      <c r="H710" s="119" t="s">
        <v>200</v>
      </c>
      <c r="I710" s="120">
        <v>465</v>
      </c>
      <c r="J710" s="120">
        <v>465</v>
      </c>
      <c r="K710" s="123"/>
      <c r="L710" s="121" t="str">
        <f t="shared" si="36"/>
        <v/>
      </c>
      <c r="M710" s="118"/>
      <c r="N710" s="122">
        <v>21</v>
      </c>
      <c r="O710" s="122" t="str">
        <f t="shared" si="37"/>
        <v>0</v>
      </c>
      <c r="P710" s="122" t="str">
        <f t="shared" si="38"/>
        <v>0</v>
      </c>
      <c r="Q710" s="124"/>
      <c r="R710" s="122" t="s">
        <v>103</v>
      </c>
      <c r="S710" s="120"/>
      <c r="T710" s="120"/>
      <c r="U710" s="117"/>
      <c r="V710" s="10"/>
      <c r="W710" s="10"/>
      <c r="X710" s="10"/>
    </row>
    <row r="711" spans="1:24" ht="11.25" outlineLevel="4" x14ac:dyDescent="0.2">
      <c r="A711" s="5"/>
      <c r="B711" s="114" t="s">
        <v>1127</v>
      </c>
      <c r="C711" s="115" t="s">
        <v>47</v>
      </c>
      <c r="D711" s="116">
        <v>33</v>
      </c>
      <c r="E711" s="117" t="s">
        <v>214</v>
      </c>
      <c r="F711" s="117" t="s">
        <v>1128</v>
      </c>
      <c r="G711" s="118" t="s">
        <v>1129</v>
      </c>
      <c r="H711" s="119" t="s">
        <v>200</v>
      </c>
      <c r="I711" s="120">
        <v>48</v>
      </c>
      <c r="J711" s="120">
        <v>48</v>
      </c>
      <c r="K711" s="123"/>
      <c r="L711" s="121" t="str">
        <f t="shared" si="36"/>
        <v/>
      </c>
      <c r="M711" s="118"/>
      <c r="N711" s="122">
        <v>21</v>
      </c>
      <c r="O711" s="122" t="str">
        <f t="shared" si="37"/>
        <v>0</v>
      </c>
      <c r="P711" s="122" t="str">
        <f t="shared" si="38"/>
        <v>0</v>
      </c>
      <c r="Q711" s="124"/>
      <c r="R711" s="122" t="s">
        <v>103</v>
      </c>
      <c r="S711" s="120"/>
      <c r="T711" s="120"/>
      <c r="U711" s="117"/>
      <c r="V711" s="10"/>
      <c r="W711" s="10"/>
      <c r="X711" s="10"/>
    </row>
    <row r="712" spans="1:24" ht="11.25" outlineLevel="4" x14ac:dyDescent="0.2">
      <c r="A712" s="5"/>
      <c r="B712" s="114" t="s">
        <v>1130</v>
      </c>
      <c r="C712" s="115" t="s">
        <v>47</v>
      </c>
      <c r="D712" s="116">
        <v>34</v>
      </c>
      <c r="E712" s="117" t="s">
        <v>214</v>
      </c>
      <c r="F712" s="117" t="s">
        <v>1131</v>
      </c>
      <c r="G712" s="118" t="s">
        <v>1132</v>
      </c>
      <c r="H712" s="119" t="s">
        <v>200</v>
      </c>
      <c r="I712" s="120">
        <v>32</v>
      </c>
      <c r="J712" s="120">
        <v>32</v>
      </c>
      <c r="K712" s="123"/>
      <c r="L712" s="121" t="str">
        <f t="shared" si="36"/>
        <v/>
      </c>
      <c r="M712" s="118"/>
      <c r="N712" s="122">
        <v>21</v>
      </c>
      <c r="O712" s="122" t="str">
        <f t="shared" si="37"/>
        <v>0</v>
      </c>
      <c r="P712" s="122" t="str">
        <f t="shared" si="38"/>
        <v>0</v>
      </c>
      <c r="Q712" s="124"/>
      <c r="R712" s="122" t="s">
        <v>103</v>
      </c>
      <c r="S712" s="120"/>
      <c r="T712" s="120"/>
      <c r="U712" s="117"/>
      <c r="V712" s="10"/>
      <c r="W712" s="10"/>
      <c r="X712" s="10"/>
    </row>
    <row r="713" spans="1:24" ht="11.25" outlineLevel="4" x14ac:dyDescent="0.2">
      <c r="A713" s="5"/>
      <c r="B713" s="114" t="s">
        <v>1133</v>
      </c>
      <c r="C713" s="115" t="s">
        <v>47</v>
      </c>
      <c r="D713" s="116">
        <v>34</v>
      </c>
      <c r="E713" s="117" t="s">
        <v>214</v>
      </c>
      <c r="F713" s="117" t="s">
        <v>484</v>
      </c>
      <c r="G713" s="118" t="s">
        <v>485</v>
      </c>
      <c r="H713" s="119" t="s">
        <v>200</v>
      </c>
      <c r="I713" s="120">
        <v>2629</v>
      </c>
      <c r="J713" s="120">
        <v>2629</v>
      </c>
      <c r="K713" s="123"/>
      <c r="L713" s="121" t="str">
        <f t="shared" si="36"/>
        <v/>
      </c>
      <c r="M713" s="118"/>
      <c r="N713" s="122">
        <v>21</v>
      </c>
      <c r="O713" s="122" t="str">
        <f t="shared" si="37"/>
        <v>0</v>
      </c>
      <c r="P713" s="122" t="str">
        <f t="shared" si="38"/>
        <v>0</v>
      </c>
      <c r="Q713" s="124"/>
      <c r="R713" s="122" t="s">
        <v>103</v>
      </c>
      <c r="S713" s="120"/>
      <c r="T713" s="120"/>
      <c r="U713" s="117"/>
      <c r="V713" s="10"/>
      <c r="W713" s="10"/>
      <c r="X713" s="10"/>
    </row>
    <row r="714" spans="1:24" ht="11.25" outlineLevel="4" x14ac:dyDescent="0.2">
      <c r="A714" s="5"/>
      <c r="B714" s="114" t="s">
        <v>1134</v>
      </c>
      <c r="C714" s="115" t="s">
        <v>47</v>
      </c>
      <c r="D714" s="116">
        <v>34</v>
      </c>
      <c r="E714" s="117" t="s">
        <v>214</v>
      </c>
      <c r="F714" s="117" t="s">
        <v>1135</v>
      </c>
      <c r="G714" s="118" t="s">
        <v>1136</v>
      </c>
      <c r="H714" s="119" t="s">
        <v>148</v>
      </c>
      <c r="I714" s="120">
        <v>3582</v>
      </c>
      <c r="J714" s="120">
        <v>3582</v>
      </c>
      <c r="K714" s="123"/>
      <c r="L714" s="121" t="str">
        <f t="shared" si="36"/>
        <v/>
      </c>
      <c r="M714" s="118"/>
      <c r="N714" s="122">
        <v>21</v>
      </c>
      <c r="O714" s="122" t="str">
        <f t="shared" si="37"/>
        <v>0</v>
      </c>
      <c r="P714" s="122" t="str">
        <f t="shared" si="38"/>
        <v>0</v>
      </c>
      <c r="Q714" s="124"/>
      <c r="R714" s="122" t="s">
        <v>103</v>
      </c>
      <c r="S714" s="120"/>
      <c r="T714" s="120"/>
      <c r="U714" s="117"/>
      <c r="V714" s="10"/>
      <c r="W714" s="10"/>
      <c r="X714" s="10"/>
    </row>
    <row r="715" spans="1:24" ht="11.25" outlineLevel="4" x14ac:dyDescent="0.2">
      <c r="A715" s="5"/>
      <c r="B715" s="114" t="s">
        <v>1137</v>
      </c>
      <c r="C715" s="115" t="s">
        <v>47</v>
      </c>
      <c r="D715" s="116">
        <v>35</v>
      </c>
      <c r="E715" s="117" t="s">
        <v>214</v>
      </c>
      <c r="F715" s="117" t="s">
        <v>1138</v>
      </c>
      <c r="G715" s="118" t="s">
        <v>1139</v>
      </c>
      <c r="H715" s="119" t="s">
        <v>200</v>
      </c>
      <c r="I715" s="120">
        <v>32</v>
      </c>
      <c r="J715" s="120">
        <v>32</v>
      </c>
      <c r="K715" s="123"/>
      <c r="L715" s="121" t="str">
        <f t="shared" si="36"/>
        <v/>
      </c>
      <c r="M715" s="118"/>
      <c r="N715" s="122">
        <v>21</v>
      </c>
      <c r="O715" s="122" t="str">
        <f t="shared" si="37"/>
        <v>0</v>
      </c>
      <c r="P715" s="122" t="str">
        <f t="shared" si="38"/>
        <v>0</v>
      </c>
      <c r="Q715" s="124"/>
      <c r="R715" s="122" t="s">
        <v>103</v>
      </c>
      <c r="S715" s="120"/>
      <c r="T715" s="120"/>
      <c r="U715" s="117"/>
      <c r="V715" s="10"/>
      <c r="W715" s="10"/>
      <c r="X715" s="10"/>
    </row>
    <row r="716" spans="1:24" ht="11.25" outlineLevel="4" x14ac:dyDescent="0.2">
      <c r="A716" s="5"/>
      <c r="B716" s="114" t="s">
        <v>1140</v>
      </c>
      <c r="C716" s="115" t="s">
        <v>47</v>
      </c>
      <c r="D716" s="116">
        <v>35</v>
      </c>
      <c r="E716" s="117" t="s">
        <v>214</v>
      </c>
      <c r="F716" s="117" t="s">
        <v>495</v>
      </c>
      <c r="G716" s="118" t="s">
        <v>496</v>
      </c>
      <c r="H716" s="119" t="s">
        <v>200</v>
      </c>
      <c r="I716" s="120">
        <v>2646</v>
      </c>
      <c r="J716" s="120">
        <v>2646</v>
      </c>
      <c r="K716" s="123"/>
      <c r="L716" s="121" t="str">
        <f t="shared" si="36"/>
        <v/>
      </c>
      <c r="M716" s="118"/>
      <c r="N716" s="122">
        <v>21</v>
      </c>
      <c r="O716" s="122" t="str">
        <f t="shared" si="37"/>
        <v>0</v>
      </c>
      <c r="P716" s="122" t="str">
        <f t="shared" si="38"/>
        <v>0</v>
      </c>
      <c r="Q716" s="124"/>
      <c r="R716" s="122" t="s">
        <v>103</v>
      </c>
      <c r="S716" s="120"/>
      <c r="T716" s="120"/>
      <c r="U716" s="117"/>
      <c r="V716" s="10"/>
      <c r="W716" s="10"/>
      <c r="X716" s="10"/>
    </row>
    <row r="717" spans="1:24" ht="11.25" outlineLevel="4" x14ac:dyDescent="0.2">
      <c r="A717" s="5"/>
      <c r="B717" s="114" t="s">
        <v>1141</v>
      </c>
      <c r="C717" s="115" t="s">
        <v>47</v>
      </c>
      <c r="D717" s="116">
        <v>35</v>
      </c>
      <c r="E717" s="117" t="s">
        <v>214</v>
      </c>
      <c r="F717" s="117" t="s">
        <v>1142</v>
      </c>
      <c r="G717" s="118" t="s">
        <v>671</v>
      </c>
      <c r="H717" s="119" t="s">
        <v>200</v>
      </c>
      <c r="I717" s="120">
        <v>398</v>
      </c>
      <c r="J717" s="120">
        <v>398</v>
      </c>
      <c r="K717" s="123"/>
      <c r="L717" s="121" t="str">
        <f t="shared" si="36"/>
        <v/>
      </c>
      <c r="M717" s="118"/>
      <c r="N717" s="122">
        <v>21</v>
      </c>
      <c r="O717" s="122" t="str">
        <f t="shared" si="37"/>
        <v>0</v>
      </c>
      <c r="P717" s="122" t="str">
        <f t="shared" si="38"/>
        <v>0</v>
      </c>
      <c r="Q717" s="124"/>
      <c r="R717" s="122" t="s">
        <v>103</v>
      </c>
      <c r="S717" s="120"/>
      <c r="T717" s="120"/>
      <c r="U717" s="117"/>
      <c r="V717" s="10"/>
      <c r="W717" s="10"/>
      <c r="X717" s="10"/>
    </row>
    <row r="718" spans="1:24" ht="11.25" outlineLevel="4" x14ac:dyDescent="0.2">
      <c r="A718" s="5"/>
      <c r="B718" s="114" t="s">
        <v>1143</v>
      </c>
      <c r="C718" s="115" t="s">
        <v>47</v>
      </c>
      <c r="D718" s="116">
        <v>36</v>
      </c>
      <c r="E718" s="117" t="s">
        <v>214</v>
      </c>
      <c r="F718" s="117" t="s">
        <v>504</v>
      </c>
      <c r="G718" s="118" t="s">
        <v>505</v>
      </c>
      <c r="H718" s="119" t="s">
        <v>200</v>
      </c>
      <c r="I718" s="120">
        <v>384</v>
      </c>
      <c r="J718" s="120">
        <v>384</v>
      </c>
      <c r="K718" s="123"/>
      <c r="L718" s="121" t="str">
        <f t="shared" si="36"/>
        <v/>
      </c>
      <c r="M718" s="118"/>
      <c r="N718" s="122">
        <v>21</v>
      </c>
      <c r="O718" s="122" t="str">
        <f t="shared" si="37"/>
        <v>0</v>
      </c>
      <c r="P718" s="122" t="str">
        <f t="shared" si="38"/>
        <v>0</v>
      </c>
      <c r="Q718" s="124"/>
      <c r="R718" s="122" t="s">
        <v>103</v>
      </c>
      <c r="S718" s="120"/>
      <c r="T718" s="120"/>
      <c r="U718" s="117"/>
      <c r="V718" s="10"/>
      <c r="W718" s="10"/>
      <c r="X718" s="10"/>
    </row>
    <row r="719" spans="1:24" ht="11.25" outlineLevel="4" x14ac:dyDescent="0.2">
      <c r="A719" s="5"/>
      <c r="B719" s="114" t="s">
        <v>1144</v>
      </c>
      <c r="C719" s="115" t="s">
        <v>47</v>
      </c>
      <c r="D719" s="116">
        <v>36</v>
      </c>
      <c r="E719" s="117" t="s">
        <v>214</v>
      </c>
      <c r="F719" s="117" t="s">
        <v>1145</v>
      </c>
      <c r="G719" s="118" t="s">
        <v>1146</v>
      </c>
      <c r="H719" s="119" t="s">
        <v>200</v>
      </c>
      <c r="I719" s="120">
        <v>64</v>
      </c>
      <c r="J719" s="120">
        <v>64</v>
      </c>
      <c r="K719" s="123"/>
      <c r="L719" s="121" t="str">
        <f t="shared" si="36"/>
        <v/>
      </c>
      <c r="M719" s="118"/>
      <c r="N719" s="122">
        <v>21</v>
      </c>
      <c r="O719" s="122" t="str">
        <f t="shared" si="37"/>
        <v>0</v>
      </c>
      <c r="P719" s="122" t="str">
        <f t="shared" si="38"/>
        <v>0</v>
      </c>
      <c r="Q719" s="124"/>
      <c r="R719" s="122" t="s">
        <v>103</v>
      </c>
      <c r="S719" s="120"/>
      <c r="T719" s="120"/>
      <c r="U719" s="117"/>
      <c r="V719" s="10"/>
      <c r="W719" s="10"/>
      <c r="X719" s="10"/>
    </row>
    <row r="720" spans="1:24" ht="11.25" outlineLevel="4" x14ac:dyDescent="0.2">
      <c r="A720" s="5"/>
      <c r="B720" s="114" t="s">
        <v>1147</v>
      </c>
      <c r="C720" s="115" t="s">
        <v>47</v>
      </c>
      <c r="D720" s="116">
        <v>36</v>
      </c>
      <c r="E720" s="117" t="s">
        <v>214</v>
      </c>
      <c r="F720" s="117" t="s">
        <v>1148</v>
      </c>
      <c r="G720" s="118" t="s">
        <v>1149</v>
      </c>
      <c r="H720" s="119" t="s">
        <v>552</v>
      </c>
      <c r="I720" s="120">
        <v>39.799999999999997</v>
      </c>
      <c r="J720" s="120">
        <v>39.799999999999997</v>
      </c>
      <c r="K720" s="123"/>
      <c r="L720" s="121" t="str">
        <f t="shared" si="36"/>
        <v/>
      </c>
      <c r="M720" s="118"/>
      <c r="N720" s="122">
        <v>21</v>
      </c>
      <c r="O720" s="122" t="str">
        <f t="shared" si="37"/>
        <v>0</v>
      </c>
      <c r="P720" s="122" t="str">
        <f t="shared" si="38"/>
        <v>0</v>
      </c>
      <c r="Q720" s="124"/>
      <c r="R720" s="122" t="s">
        <v>103</v>
      </c>
      <c r="S720" s="120"/>
      <c r="T720" s="120"/>
      <c r="U720" s="117"/>
      <c r="V720" s="10"/>
      <c r="W720" s="10"/>
      <c r="X720" s="10"/>
    </row>
    <row r="721" spans="1:24" ht="11.25" outlineLevel="4" x14ac:dyDescent="0.2">
      <c r="A721" s="5"/>
      <c r="B721" s="114" t="s">
        <v>1150</v>
      </c>
      <c r="C721" s="115" t="s">
        <v>47</v>
      </c>
      <c r="D721" s="116">
        <v>37</v>
      </c>
      <c r="E721" s="117" t="s">
        <v>214</v>
      </c>
      <c r="F721" s="117" t="s">
        <v>1151</v>
      </c>
      <c r="G721" s="118" t="s">
        <v>966</v>
      </c>
      <c r="H721" s="119" t="s">
        <v>200</v>
      </c>
      <c r="I721" s="120">
        <v>1204</v>
      </c>
      <c r="J721" s="120">
        <v>1204</v>
      </c>
      <c r="K721" s="123"/>
      <c r="L721" s="121" t="str">
        <f t="shared" si="36"/>
        <v/>
      </c>
      <c r="M721" s="118"/>
      <c r="N721" s="122">
        <v>21</v>
      </c>
      <c r="O721" s="122" t="str">
        <f t="shared" si="37"/>
        <v>0</v>
      </c>
      <c r="P721" s="122" t="str">
        <f t="shared" si="38"/>
        <v>0</v>
      </c>
      <c r="Q721" s="124"/>
      <c r="R721" s="122" t="s">
        <v>103</v>
      </c>
      <c r="S721" s="120"/>
      <c r="T721" s="120"/>
      <c r="U721" s="117"/>
      <c r="V721" s="10"/>
      <c r="W721" s="10"/>
      <c r="X721" s="10"/>
    </row>
    <row r="722" spans="1:24" ht="11.25" outlineLevel="4" x14ac:dyDescent="0.2">
      <c r="A722" s="5"/>
      <c r="B722" s="114" t="s">
        <v>1152</v>
      </c>
      <c r="C722" s="115" t="s">
        <v>47</v>
      </c>
      <c r="D722" s="116">
        <v>37</v>
      </c>
      <c r="E722" s="117" t="s">
        <v>214</v>
      </c>
      <c r="F722" s="117" t="s">
        <v>1153</v>
      </c>
      <c r="G722" s="118" t="s">
        <v>514</v>
      </c>
      <c r="H722" s="119" t="s">
        <v>200</v>
      </c>
      <c r="I722" s="120">
        <v>1020</v>
      </c>
      <c r="J722" s="120">
        <v>1020</v>
      </c>
      <c r="K722" s="123"/>
      <c r="L722" s="121" t="str">
        <f t="shared" si="36"/>
        <v/>
      </c>
      <c r="M722" s="118"/>
      <c r="N722" s="122">
        <v>21</v>
      </c>
      <c r="O722" s="122" t="str">
        <f t="shared" si="37"/>
        <v>0</v>
      </c>
      <c r="P722" s="122" t="str">
        <f t="shared" si="38"/>
        <v>0</v>
      </c>
      <c r="Q722" s="124"/>
      <c r="R722" s="122" t="s">
        <v>103</v>
      </c>
      <c r="S722" s="120"/>
      <c r="T722" s="120"/>
      <c r="U722" s="117"/>
      <c r="V722" s="10"/>
      <c r="W722" s="10"/>
      <c r="X722" s="10"/>
    </row>
    <row r="723" spans="1:24" ht="11.25" outlineLevel="4" x14ac:dyDescent="0.2">
      <c r="A723" s="5"/>
      <c r="B723" s="114" t="s">
        <v>1154</v>
      </c>
      <c r="C723" s="115" t="s">
        <v>47</v>
      </c>
      <c r="D723" s="116">
        <v>37</v>
      </c>
      <c r="E723" s="117" t="s">
        <v>214</v>
      </c>
      <c r="F723" s="117" t="s">
        <v>1155</v>
      </c>
      <c r="G723" s="118" t="s">
        <v>898</v>
      </c>
      <c r="H723" s="119" t="s">
        <v>552</v>
      </c>
      <c r="I723" s="120">
        <v>20</v>
      </c>
      <c r="J723" s="120">
        <v>20</v>
      </c>
      <c r="K723" s="123"/>
      <c r="L723" s="121" t="str">
        <f t="shared" si="36"/>
        <v/>
      </c>
      <c r="M723" s="118"/>
      <c r="N723" s="122">
        <v>21</v>
      </c>
      <c r="O723" s="122" t="str">
        <f t="shared" si="37"/>
        <v>0</v>
      </c>
      <c r="P723" s="122" t="str">
        <f t="shared" si="38"/>
        <v>0</v>
      </c>
      <c r="Q723" s="124"/>
      <c r="R723" s="122" t="s">
        <v>103</v>
      </c>
      <c r="S723" s="120"/>
      <c r="T723" s="120"/>
      <c r="U723" s="117"/>
      <c r="V723" s="10"/>
      <c r="W723" s="10"/>
      <c r="X723" s="10"/>
    </row>
    <row r="724" spans="1:24" ht="11.25" outlineLevel="4" x14ac:dyDescent="0.2">
      <c r="A724" s="5"/>
      <c r="B724" s="114" t="s">
        <v>1156</v>
      </c>
      <c r="C724" s="115" t="s">
        <v>47</v>
      </c>
      <c r="D724" s="116">
        <v>38</v>
      </c>
      <c r="E724" s="117" t="s">
        <v>214</v>
      </c>
      <c r="F724" s="117" t="s">
        <v>1157</v>
      </c>
      <c r="G724" s="118" t="s">
        <v>1158</v>
      </c>
      <c r="H724" s="119" t="s">
        <v>200</v>
      </c>
      <c r="I724" s="120">
        <v>64</v>
      </c>
      <c r="J724" s="120">
        <v>64</v>
      </c>
      <c r="K724" s="123"/>
      <c r="L724" s="121" t="str">
        <f t="shared" si="36"/>
        <v/>
      </c>
      <c r="M724" s="118"/>
      <c r="N724" s="122">
        <v>21</v>
      </c>
      <c r="O724" s="122" t="str">
        <f t="shared" si="37"/>
        <v>0</v>
      </c>
      <c r="P724" s="122" t="str">
        <f t="shared" si="38"/>
        <v>0</v>
      </c>
      <c r="Q724" s="124"/>
      <c r="R724" s="122" t="s">
        <v>103</v>
      </c>
      <c r="S724" s="120"/>
      <c r="T724" s="120"/>
      <c r="U724" s="117"/>
      <c r="V724" s="10"/>
      <c r="W724" s="10"/>
      <c r="X724" s="10"/>
    </row>
    <row r="725" spans="1:24" ht="11.25" outlineLevel="4" x14ac:dyDescent="0.2">
      <c r="A725" s="5"/>
      <c r="B725" s="114" t="s">
        <v>1159</v>
      </c>
      <c r="C725" s="115" t="s">
        <v>47</v>
      </c>
      <c r="D725" s="116">
        <v>38</v>
      </c>
      <c r="E725" s="117" t="s">
        <v>214</v>
      </c>
      <c r="F725" s="117" t="s">
        <v>661</v>
      </c>
      <c r="G725" s="118" t="s">
        <v>534</v>
      </c>
      <c r="H725" s="119" t="s">
        <v>200</v>
      </c>
      <c r="I725" s="120">
        <v>36</v>
      </c>
      <c r="J725" s="120">
        <v>36</v>
      </c>
      <c r="K725" s="123"/>
      <c r="L725" s="121" t="str">
        <f t="shared" si="36"/>
        <v/>
      </c>
      <c r="M725" s="118"/>
      <c r="N725" s="122">
        <v>21</v>
      </c>
      <c r="O725" s="122" t="str">
        <f t="shared" si="37"/>
        <v>0</v>
      </c>
      <c r="P725" s="122" t="str">
        <f t="shared" si="38"/>
        <v>0</v>
      </c>
      <c r="Q725" s="124"/>
      <c r="R725" s="122" t="s">
        <v>103</v>
      </c>
      <c r="S725" s="120"/>
      <c r="T725" s="120"/>
      <c r="U725" s="117"/>
      <c r="V725" s="10"/>
      <c r="W725" s="10"/>
      <c r="X725" s="10"/>
    </row>
    <row r="726" spans="1:24" ht="11.25" outlineLevel="4" x14ac:dyDescent="0.2">
      <c r="A726" s="5"/>
      <c r="B726" s="114" t="s">
        <v>1160</v>
      </c>
      <c r="C726" s="115" t="s">
        <v>47</v>
      </c>
      <c r="D726" s="116">
        <v>38</v>
      </c>
      <c r="E726" s="117" t="s">
        <v>214</v>
      </c>
      <c r="F726" s="117" t="s">
        <v>1161</v>
      </c>
      <c r="G726" s="118" t="s">
        <v>688</v>
      </c>
      <c r="H726" s="119" t="s">
        <v>552</v>
      </c>
      <c r="I726" s="120">
        <v>20</v>
      </c>
      <c r="J726" s="120">
        <v>20</v>
      </c>
      <c r="K726" s="123"/>
      <c r="L726" s="121" t="str">
        <f t="shared" si="36"/>
        <v/>
      </c>
      <c r="M726" s="118"/>
      <c r="N726" s="122">
        <v>21</v>
      </c>
      <c r="O726" s="122" t="str">
        <f t="shared" si="37"/>
        <v>0</v>
      </c>
      <c r="P726" s="122" t="str">
        <f t="shared" si="38"/>
        <v>0</v>
      </c>
      <c r="Q726" s="124"/>
      <c r="R726" s="122" t="s">
        <v>103</v>
      </c>
      <c r="S726" s="120"/>
      <c r="T726" s="120"/>
      <c r="U726" s="117"/>
      <c r="V726" s="10"/>
      <c r="W726" s="10"/>
      <c r="X726" s="10"/>
    </row>
    <row r="727" spans="1:24" ht="11.25" outlineLevel="4" x14ac:dyDescent="0.2">
      <c r="A727" s="5"/>
      <c r="B727" s="114" t="s">
        <v>1162</v>
      </c>
      <c r="C727" s="115" t="s">
        <v>47</v>
      </c>
      <c r="D727" s="116">
        <v>39</v>
      </c>
      <c r="E727" s="117" t="s">
        <v>214</v>
      </c>
      <c r="F727" s="117" t="s">
        <v>1163</v>
      </c>
      <c r="G727" s="118" t="s">
        <v>1091</v>
      </c>
      <c r="H727" s="119" t="s">
        <v>200</v>
      </c>
      <c r="I727" s="120">
        <v>64</v>
      </c>
      <c r="J727" s="120">
        <v>64</v>
      </c>
      <c r="K727" s="123"/>
      <c r="L727" s="121" t="str">
        <f t="shared" si="36"/>
        <v/>
      </c>
      <c r="M727" s="118"/>
      <c r="N727" s="122">
        <v>21</v>
      </c>
      <c r="O727" s="122" t="str">
        <f t="shared" si="37"/>
        <v>0</v>
      </c>
      <c r="P727" s="122" t="str">
        <f t="shared" si="38"/>
        <v>0</v>
      </c>
      <c r="Q727" s="124"/>
      <c r="R727" s="122" t="s">
        <v>103</v>
      </c>
      <c r="S727" s="120"/>
      <c r="T727" s="120"/>
      <c r="U727" s="117"/>
      <c r="V727" s="10"/>
      <c r="W727" s="10"/>
      <c r="X727" s="10"/>
    </row>
    <row r="728" spans="1:24" ht="11.25" outlineLevel="4" x14ac:dyDescent="0.2">
      <c r="A728" s="5"/>
      <c r="B728" s="114" t="s">
        <v>1164</v>
      </c>
      <c r="C728" s="115" t="s">
        <v>47</v>
      </c>
      <c r="D728" s="116">
        <v>39</v>
      </c>
      <c r="E728" s="117" t="s">
        <v>214</v>
      </c>
      <c r="F728" s="117" t="s">
        <v>644</v>
      </c>
      <c r="G728" s="118" t="s">
        <v>505</v>
      </c>
      <c r="H728" s="119" t="s">
        <v>200</v>
      </c>
      <c r="I728" s="120">
        <v>17</v>
      </c>
      <c r="J728" s="120">
        <v>17</v>
      </c>
      <c r="K728" s="123"/>
      <c r="L728" s="121" t="str">
        <f t="shared" si="36"/>
        <v/>
      </c>
      <c r="M728" s="118"/>
      <c r="N728" s="122">
        <v>21</v>
      </c>
      <c r="O728" s="122" t="str">
        <f t="shared" si="37"/>
        <v>0</v>
      </c>
      <c r="P728" s="122" t="str">
        <f t="shared" si="38"/>
        <v>0</v>
      </c>
      <c r="Q728" s="124"/>
      <c r="R728" s="122" t="s">
        <v>103</v>
      </c>
      <c r="S728" s="120"/>
      <c r="T728" s="120"/>
      <c r="U728" s="117"/>
      <c r="V728" s="10"/>
      <c r="W728" s="10"/>
      <c r="X728" s="10"/>
    </row>
    <row r="729" spans="1:24" ht="11.25" outlineLevel="4" x14ac:dyDescent="0.2">
      <c r="A729" s="5"/>
      <c r="B729" s="114" t="s">
        <v>1165</v>
      </c>
      <c r="C729" s="115" t="s">
        <v>47</v>
      </c>
      <c r="D729" s="116">
        <v>39</v>
      </c>
      <c r="E729" s="117" t="s">
        <v>214</v>
      </c>
      <c r="F729" s="117" t="s">
        <v>1166</v>
      </c>
      <c r="G729" s="118" t="s">
        <v>1167</v>
      </c>
      <c r="H729" s="119" t="s">
        <v>552</v>
      </c>
      <c r="I729" s="120">
        <v>20</v>
      </c>
      <c r="J729" s="120">
        <v>20</v>
      </c>
      <c r="K729" s="123"/>
      <c r="L729" s="121" t="str">
        <f t="shared" si="36"/>
        <v/>
      </c>
      <c r="M729" s="118"/>
      <c r="N729" s="122">
        <v>21</v>
      </c>
      <c r="O729" s="122" t="str">
        <f t="shared" si="37"/>
        <v>0</v>
      </c>
      <c r="P729" s="122" t="str">
        <f t="shared" si="38"/>
        <v>0</v>
      </c>
      <c r="Q729" s="124"/>
      <c r="R729" s="122" t="s">
        <v>103</v>
      </c>
      <c r="S729" s="120"/>
      <c r="T729" s="120"/>
      <c r="U729" s="117"/>
      <c r="V729" s="10"/>
      <c r="W729" s="10"/>
      <c r="X729" s="10"/>
    </row>
    <row r="730" spans="1:24" ht="11.25" outlineLevel="4" x14ac:dyDescent="0.2">
      <c r="A730" s="5"/>
      <c r="B730" s="114" t="s">
        <v>1168</v>
      </c>
      <c r="C730" s="115" t="s">
        <v>47</v>
      </c>
      <c r="D730" s="116">
        <v>40</v>
      </c>
      <c r="E730" s="117" t="s">
        <v>214</v>
      </c>
      <c r="F730" s="117" t="s">
        <v>1169</v>
      </c>
      <c r="G730" s="118" t="s">
        <v>482</v>
      </c>
      <c r="H730" s="119" t="s">
        <v>200</v>
      </c>
      <c r="I730" s="120">
        <v>208</v>
      </c>
      <c r="J730" s="120">
        <v>208</v>
      </c>
      <c r="K730" s="123"/>
      <c r="L730" s="121" t="str">
        <f t="shared" si="36"/>
        <v/>
      </c>
      <c r="M730" s="118"/>
      <c r="N730" s="122">
        <v>21</v>
      </c>
      <c r="O730" s="122" t="str">
        <f t="shared" si="37"/>
        <v>0</v>
      </c>
      <c r="P730" s="122" t="str">
        <f t="shared" si="38"/>
        <v>0</v>
      </c>
      <c r="Q730" s="124"/>
      <c r="R730" s="122" t="s">
        <v>103</v>
      </c>
      <c r="S730" s="120"/>
      <c r="T730" s="120"/>
      <c r="U730" s="117"/>
      <c r="V730" s="10"/>
      <c r="W730" s="10"/>
      <c r="X730" s="10"/>
    </row>
    <row r="731" spans="1:24" ht="11.25" outlineLevel="4" x14ac:dyDescent="0.2">
      <c r="A731" s="5"/>
      <c r="B731" s="114" t="s">
        <v>1170</v>
      </c>
      <c r="C731" s="115" t="s">
        <v>47</v>
      </c>
      <c r="D731" s="116">
        <v>40</v>
      </c>
      <c r="E731" s="117" t="s">
        <v>214</v>
      </c>
      <c r="F731" s="117" t="s">
        <v>1171</v>
      </c>
      <c r="G731" s="118" t="s">
        <v>1172</v>
      </c>
      <c r="H731" s="119" t="s">
        <v>1173</v>
      </c>
      <c r="I731" s="120">
        <v>292.21200000000005</v>
      </c>
      <c r="J731" s="120">
        <v>292.21200000000005</v>
      </c>
      <c r="K731" s="123"/>
      <c r="L731" s="121" t="str">
        <f t="shared" si="36"/>
        <v/>
      </c>
      <c r="M731" s="118"/>
      <c r="N731" s="122">
        <v>21</v>
      </c>
      <c r="O731" s="122" t="str">
        <f t="shared" si="37"/>
        <v>0</v>
      </c>
      <c r="P731" s="122" t="str">
        <f t="shared" si="38"/>
        <v>0</v>
      </c>
      <c r="Q731" s="124"/>
      <c r="R731" s="122" t="s">
        <v>103</v>
      </c>
      <c r="S731" s="120"/>
      <c r="T731" s="120"/>
      <c r="U731" s="117"/>
      <c r="V731" s="10"/>
      <c r="W731" s="10"/>
      <c r="X731" s="10"/>
    </row>
    <row r="732" spans="1:24" ht="11.25" outlineLevel="5" x14ac:dyDescent="0.2">
      <c r="A732" s="125"/>
      <c r="B732" s="126"/>
      <c r="C732" s="127" t="s">
        <v>46</v>
      </c>
      <c r="D732" s="128"/>
      <c r="E732" s="129"/>
      <c r="F732" s="129" t="s">
        <v>51</v>
      </c>
      <c r="G732" s="130" t="s">
        <v>1174</v>
      </c>
      <c r="H732" s="131"/>
      <c r="I732" s="132"/>
      <c r="J732" s="133">
        <v>0</v>
      </c>
      <c r="K732" s="134"/>
      <c r="L732" s="135"/>
      <c r="M732" s="130"/>
      <c r="N732" s="136"/>
      <c r="O732" s="136"/>
      <c r="P732" s="136"/>
      <c r="Q732" s="137"/>
      <c r="R732" s="138"/>
      <c r="S732" s="133"/>
      <c r="T732" s="133"/>
      <c r="U732" s="129"/>
      <c r="V732" s="28"/>
      <c r="W732" s="10"/>
      <c r="X732" s="10"/>
    </row>
    <row r="733" spans="1:24" ht="11.25" outlineLevel="5" x14ac:dyDescent="0.2">
      <c r="A733" s="125"/>
      <c r="B733" s="126"/>
      <c r="C733" s="127" t="s">
        <v>46</v>
      </c>
      <c r="D733" s="128"/>
      <c r="E733" s="129"/>
      <c r="F733" s="129"/>
      <c r="G733" s="130" t="s">
        <v>1175</v>
      </c>
      <c r="H733" s="131"/>
      <c r="I733" s="132"/>
      <c r="J733" s="133">
        <v>292.21200000000005</v>
      </c>
      <c r="K733" s="134"/>
      <c r="L733" s="135"/>
      <c r="M733" s="130"/>
      <c r="N733" s="136"/>
      <c r="O733" s="136"/>
      <c r="P733" s="136"/>
      <c r="Q733" s="137"/>
      <c r="R733" s="138"/>
      <c r="S733" s="133"/>
      <c r="T733" s="133"/>
      <c r="U733" s="129"/>
      <c r="V733" s="28"/>
      <c r="W733" s="10"/>
      <c r="X733" s="10"/>
    </row>
    <row r="734" spans="1:24" ht="7.5" customHeight="1" outlineLevel="5" x14ac:dyDescent="0.15">
      <c r="B734" s="78"/>
      <c r="C734" s="80" t="s">
        <v>46</v>
      </c>
      <c r="D734" s="81"/>
      <c r="E734" s="82"/>
      <c r="F734" s="55"/>
      <c r="G734" s="84"/>
      <c r="H734" s="85"/>
      <c r="I734" s="88"/>
      <c r="J734" s="89"/>
      <c r="K734" s="91"/>
      <c r="L734" s="58"/>
      <c r="M734" s="29"/>
      <c r="N734" s="11"/>
      <c r="O734" s="11"/>
      <c r="P734" s="11"/>
      <c r="Q734" s="92"/>
      <c r="R734" s="27"/>
      <c r="S734" s="89"/>
      <c r="T734" s="89"/>
      <c r="U734" s="82"/>
      <c r="V734" s="10"/>
      <c r="W734" s="10"/>
      <c r="X734" s="10"/>
    </row>
    <row r="735" spans="1:24" ht="11.25" outlineLevel="4" x14ac:dyDescent="0.2">
      <c r="A735" s="5"/>
      <c r="B735" s="114" t="s">
        <v>1176</v>
      </c>
      <c r="C735" s="115" t="s">
        <v>47</v>
      </c>
      <c r="D735" s="116">
        <v>40</v>
      </c>
      <c r="E735" s="117" t="s">
        <v>214</v>
      </c>
      <c r="F735" s="117" t="s">
        <v>1177</v>
      </c>
      <c r="G735" s="118" t="s">
        <v>1178</v>
      </c>
      <c r="H735" s="119" t="s">
        <v>200</v>
      </c>
      <c r="I735" s="120">
        <v>199</v>
      </c>
      <c r="J735" s="120">
        <v>199</v>
      </c>
      <c r="K735" s="123"/>
      <c r="L735" s="121" t="str">
        <f t="shared" ref="L735:L775" si="39">IF(K735&lt;&gt;"",J735*K735,"")</f>
        <v/>
      </c>
      <c r="M735" s="118"/>
      <c r="N735" s="122">
        <v>21</v>
      </c>
      <c r="O735" s="122" t="str">
        <f t="shared" ref="O735:O775" si="40">IFERROR(L735*(N735/100),"0")</f>
        <v>0</v>
      </c>
      <c r="P735" s="122" t="str">
        <f t="shared" ref="P735:P775" si="41">IFERROR((L735+O735),"0")</f>
        <v>0</v>
      </c>
      <c r="Q735" s="124"/>
      <c r="R735" s="122" t="s">
        <v>103</v>
      </c>
      <c r="S735" s="120"/>
      <c r="T735" s="120"/>
      <c r="U735" s="117"/>
      <c r="V735" s="10"/>
      <c r="W735" s="10"/>
      <c r="X735" s="10"/>
    </row>
    <row r="736" spans="1:24" ht="11.25" outlineLevel="4" x14ac:dyDescent="0.2">
      <c r="A736" s="5"/>
      <c r="B736" s="114" t="s">
        <v>1179</v>
      </c>
      <c r="C736" s="115" t="s">
        <v>47</v>
      </c>
      <c r="D736" s="116">
        <v>41</v>
      </c>
      <c r="E736" s="117" t="s">
        <v>214</v>
      </c>
      <c r="F736" s="117" t="s">
        <v>1180</v>
      </c>
      <c r="G736" s="118" t="s">
        <v>1181</v>
      </c>
      <c r="H736" s="119" t="s">
        <v>552</v>
      </c>
      <c r="I736" s="120">
        <v>2015</v>
      </c>
      <c r="J736" s="120">
        <v>2015</v>
      </c>
      <c r="K736" s="123"/>
      <c r="L736" s="121" t="str">
        <f t="shared" si="39"/>
        <v/>
      </c>
      <c r="M736" s="118"/>
      <c r="N736" s="122">
        <v>21</v>
      </c>
      <c r="O736" s="122" t="str">
        <f t="shared" si="40"/>
        <v>0</v>
      </c>
      <c r="P736" s="122" t="str">
        <f t="shared" si="41"/>
        <v>0</v>
      </c>
      <c r="Q736" s="124"/>
      <c r="R736" s="122" t="s">
        <v>103</v>
      </c>
      <c r="S736" s="120"/>
      <c r="T736" s="120"/>
      <c r="U736" s="117"/>
      <c r="V736" s="10"/>
      <c r="W736" s="10"/>
      <c r="X736" s="10"/>
    </row>
    <row r="737" spans="1:24" ht="11.25" outlineLevel="4" x14ac:dyDescent="0.2">
      <c r="A737" s="5"/>
      <c r="B737" s="114" t="s">
        <v>1182</v>
      </c>
      <c r="C737" s="115" t="s">
        <v>47</v>
      </c>
      <c r="D737" s="116">
        <v>41</v>
      </c>
      <c r="E737" s="117" t="s">
        <v>214</v>
      </c>
      <c r="F737" s="117" t="s">
        <v>557</v>
      </c>
      <c r="G737" s="118" t="s">
        <v>1183</v>
      </c>
      <c r="H737" s="119" t="s">
        <v>200</v>
      </c>
      <c r="I737" s="120">
        <v>648</v>
      </c>
      <c r="J737" s="120">
        <v>648</v>
      </c>
      <c r="K737" s="123"/>
      <c r="L737" s="121" t="str">
        <f t="shared" si="39"/>
        <v/>
      </c>
      <c r="M737" s="118"/>
      <c r="N737" s="122">
        <v>21</v>
      </c>
      <c r="O737" s="122" t="str">
        <f t="shared" si="40"/>
        <v>0</v>
      </c>
      <c r="P737" s="122" t="str">
        <f t="shared" si="41"/>
        <v>0</v>
      </c>
      <c r="Q737" s="124"/>
      <c r="R737" s="122" t="s">
        <v>103</v>
      </c>
      <c r="S737" s="120"/>
      <c r="T737" s="120"/>
      <c r="U737" s="117"/>
      <c r="V737" s="10"/>
      <c r="W737" s="10"/>
      <c r="X737" s="10"/>
    </row>
    <row r="738" spans="1:24" ht="11.25" outlineLevel="4" x14ac:dyDescent="0.2">
      <c r="A738" s="5"/>
      <c r="B738" s="114" t="s">
        <v>1184</v>
      </c>
      <c r="C738" s="115" t="s">
        <v>47</v>
      </c>
      <c r="D738" s="116">
        <v>41</v>
      </c>
      <c r="E738" s="117" t="s">
        <v>214</v>
      </c>
      <c r="F738" s="117" t="s">
        <v>1185</v>
      </c>
      <c r="G738" s="118" t="s">
        <v>1186</v>
      </c>
      <c r="H738" s="119" t="s">
        <v>552</v>
      </c>
      <c r="I738" s="120">
        <v>4275.6000000000004</v>
      </c>
      <c r="J738" s="120">
        <v>4275.6000000000004</v>
      </c>
      <c r="K738" s="123"/>
      <c r="L738" s="121" t="str">
        <f t="shared" si="39"/>
        <v/>
      </c>
      <c r="M738" s="118"/>
      <c r="N738" s="122">
        <v>21</v>
      </c>
      <c r="O738" s="122" t="str">
        <f t="shared" si="40"/>
        <v>0</v>
      </c>
      <c r="P738" s="122" t="str">
        <f t="shared" si="41"/>
        <v>0</v>
      </c>
      <c r="Q738" s="124"/>
      <c r="R738" s="122" t="s">
        <v>103</v>
      </c>
      <c r="S738" s="120"/>
      <c r="T738" s="120"/>
      <c r="U738" s="117"/>
      <c r="V738" s="10"/>
      <c r="W738" s="10"/>
      <c r="X738" s="10"/>
    </row>
    <row r="739" spans="1:24" ht="11.25" outlineLevel="4" x14ac:dyDescent="0.2">
      <c r="A739" s="5"/>
      <c r="B739" s="114" t="s">
        <v>1187</v>
      </c>
      <c r="C739" s="115" t="s">
        <v>47</v>
      </c>
      <c r="D739" s="116">
        <v>42</v>
      </c>
      <c r="E739" s="117" t="s">
        <v>99</v>
      </c>
      <c r="F739" s="117" t="s">
        <v>1188</v>
      </c>
      <c r="G739" s="118" t="s">
        <v>1189</v>
      </c>
      <c r="H739" s="119" t="s">
        <v>200</v>
      </c>
      <c r="I739" s="120">
        <v>1</v>
      </c>
      <c r="J739" s="120">
        <v>1</v>
      </c>
      <c r="K739" s="123"/>
      <c r="L739" s="121" t="str">
        <f t="shared" si="39"/>
        <v/>
      </c>
      <c r="M739" s="118"/>
      <c r="N739" s="122">
        <v>21</v>
      </c>
      <c r="O739" s="122" t="str">
        <f t="shared" si="40"/>
        <v>0</v>
      </c>
      <c r="P739" s="122" t="str">
        <f t="shared" si="41"/>
        <v>0</v>
      </c>
      <c r="Q739" s="124"/>
      <c r="R739" s="122" t="s">
        <v>103</v>
      </c>
      <c r="S739" s="120"/>
      <c r="T739" s="120"/>
      <c r="U739" s="117"/>
      <c r="V739" s="10"/>
      <c r="W739" s="10"/>
      <c r="X739" s="10"/>
    </row>
    <row r="740" spans="1:24" ht="11.25" outlineLevel="4" x14ac:dyDescent="0.2">
      <c r="A740" s="5"/>
      <c r="B740" s="114" t="s">
        <v>1190</v>
      </c>
      <c r="C740" s="115" t="s">
        <v>47</v>
      </c>
      <c r="D740" s="116">
        <v>42</v>
      </c>
      <c r="E740" s="117" t="s">
        <v>214</v>
      </c>
      <c r="F740" s="117" t="s">
        <v>545</v>
      </c>
      <c r="G740" s="118" t="s">
        <v>482</v>
      </c>
      <c r="H740" s="119" t="s">
        <v>200</v>
      </c>
      <c r="I740" s="120">
        <v>96</v>
      </c>
      <c r="J740" s="120">
        <v>96</v>
      </c>
      <c r="K740" s="123"/>
      <c r="L740" s="121" t="str">
        <f t="shared" si="39"/>
        <v/>
      </c>
      <c r="M740" s="118"/>
      <c r="N740" s="122">
        <v>21</v>
      </c>
      <c r="O740" s="122" t="str">
        <f t="shared" si="40"/>
        <v>0</v>
      </c>
      <c r="P740" s="122" t="str">
        <f t="shared" si="41"/>
        <v>0</v>
      </c>
      <c r="Q740" s="124"/>
      <c r="R740" s="122" t="s">
        <v>103</v>
      </c>
      <c r="S740" s="120"/>
      <c r="T740" s="120"/>
      <c r="U740" s="117"/>
      <c r="V740" s="10"/>
      <c r="W740" s="10"/>
      <c r="X740" s="10"/>
    </row>
    <row r="741" spans="1:24" ht="11.25" outlineLevel="4" x14ac:dyDescent="0.2">
      <c r="A741" s="5"/>
      <c r="B741" s="114" t="s">
        <v>1191</v>
      </c>
      <c r="C741" s="115" t="s">
        <v>47</v>
      </c>
      <c r="D741" s="116">
        <v>42</v>
      </c>
      <c r="E741" s="117" t="s">
        <v>214</v>
      </c>
      <c r="F741" s="117" t="s">
        <v>1192</v>
      </c>
      <c r="G741" s="118" t="s">
        <v>1193</v>
      </c>
      <c r="H741" s="119" t="s">
        <v>110</v>
      </c>
      <c r="I741" s="120">
        <v>1.643</v>
      </c>
      <c r="J741" s="120">
        <v>1.643</v>
      </c>
      <c r="K741" s="123"/>
      <c r="L741" s="121" t="str">
        <f t="shared" si="39"/>
        <v/>
      </c>
      <c r="M741" s="118"/>
      <c r="N741" s="122">
        <v>21</v>
      </c>
      <c r="O741" s="122" t="str">
        <f t="shared" si="40"/>
        <v>0</v>
      </c>
      <c r="P741" s="122" t="str">
        <f t="shared" si="41"/>
        <v>0</v>
      </c>
      <c r="Q741" s="124"/>
      <c r="R741" s="122" t="s">
        <v>103</v>
      </c>
      <c r="S741" s="120"/>
      <c r="T741" s="120"/>
      <c r="U741" s="117"/>
      <c r="V741" s="10"/>
      <c r="W741" s="10"/>
      <c r="X741" s="10"/>
    </row>
    <row r="742" spans="1:24" ht="11.25" outlineLevel="4" x14ac:dyDescent="0.2">
      <c r="A742" s="5"/>
      <c r="B742" s="114" t="s">
        <v>1194</v>
      </c>
      <c r="C742" s="115" t="s">
        <v>47</v>
      </c>
      <c r="D742" s="116">
        <v>43</v>
      </c>
      <c r="E742" s="117" t="s">
        <v>214</v>
      </c>
      <c r="F742" s="117" t="s">
        <v>1195</v>
      </c>
      <c r="G742" s="118" t="s">
        <v>482</v>
      </c>
      <c r="H742" s="119" t="s">
        <v>200</v>
      </c>
      <c r="I742" s="120">
        <v>8</v>
      </c>
      <c r="J742" s="120">
        <v>8</v>
      </c>
      <c r="K742" s="123"/>
      <c r="L742" s="121" t="str">
        <f t="shared" si="39"/>
        <v/>
      </c>
      <c r="M742" s="118"/>
      <c r="N742" s="122">
        <v>21</v>
      </c>
      <c r="O742" s="122" t="str">
        <f t="shared" si="40"/>
        <v>0</v>
      </c>
      <c r="P742" s="122" t="str">
        <f t="shared" si="41"/>
        <v>0</v>
      </c>
      <c r="Q742" s="124"/>
      <c r="R742" s="122" t="s">
        <v>103</v>
      </c>
      <c r="S742" s="120"/>
      <c r="T742" s="120"/>
      <c r="U742" s="117"/>
      <c r="V742" s="10"/>
      <c r="W742" s="10"/>
      <c r="X742" s="10"/>
    </row>
    <row r="743" spans="1:24" ht="11.25" outlineLevel="4" x14ac:dyDescent="0.2">
      <c r="A743" s="5"/>
      <c r="B743" s="114" t="s">
        <v>1196</v>
      </c>
      <c r="C743" s="115" t="s">
        <v>47</v>
      </c>
      <c r="D743" s="116">
        <v>43</v>
      </c>
      <c r="E743" s="117" t="s">
        <v>214</v>
      </c>
      <c r="F743" s="117" t="s">
        <v>1197</v>
      </c>
      <c r="G743" s="118" t="s">
        <v>1198</v>
      </c>
      <c r="H743" s="119" t="s">
        <v>552</v>
      </c>
      <c r="I743" s="120">
        <v>634.70000000000005</v>
      </c>
      <c r="J743" s="120">
        <v>634.70000000000005</v>
      </c>
      <c r="K743" s="123"/>
      <c r="L743" s="121" t="str">
        <f t="shared" si="39"/>
        <v/>
      </c>
      <c r="M743" s="118"/>
      <c r="N743" s="122">
        <v>21</v>
      </c>
      <c r="O743" s="122" t="str">
        <f t="shared" si="40"/>
        <v>0</v>
      </c>
      <c r="P743" s="122" t="str">
        <f t="shared" si="41"/>
        <v>0</v>
      </c>
      <c r="Q743" s="124"/>
      <c r="R743" s="122" t="s">
        <v>103</v>
      </c>
      <c r="S743" s="120"/>
      <c r="T743" s="120"/>
      <c r="U743" s="117"/>
      <c r="V743" s="10"/>
      <c r="W743" s="10"/>
      <c r="X743" s="10"/>
    </row>
    <row r="744" spans="1:24" ht="11.25" outlineLevel="4" x14ac:dyDescent="0.2">
      <c r="A744" s="5"/>
      <c r="B744" s="114" t="s">
        <v>1199</v>
      </c>
      <c r="C744" s="115" t="s">
        <v>47</v>
      </c>
      <c r="D744" s="116">
        <v>44</v>
      </c>
      <c r="E744" s="117" t="s">
        <v>214</v>
      </c>
      <c r="F744" s="117" t="s">
        <v>629</v>
      </c>
      <c r="G744" s="118" t="s">
        <v>630</v>
      </c>
      <c r="H744" s="119" t="s">
        <v>200</v>
      </c>
      <c r="I744" s="120">
        <v>54</v>
      </c>
      <c r="J744" s="120">
        <v>54</v>
      </c>
      <c r="K744" s="123"/>
      <c r="L744" s="121" t="str">
        <f t="shared" si="39"/>
        <v/>
      </c>
      <c r="M744" s="118"/>
      <c r="N744" s="122">
        <v>21</v>
      </c>
      <c r="O744" s="122" t="str">
        <f t="shared" si="40"/>
        <v>0</v>
      </c>
      <c r="P744" s="122" t="str">
        <f t="shared" si="41"/>
        <v>0</v>
      </c>
      <c r="Q744" s="124"/>
      <c r="R744" s="122" t="s">
        <v>103</v>
      </c>
      <c r="S744" s="120"/>
      <c r="T744" s="120"/>
      <c r="U744" s="117"/>
      <c r="V744" s="10"/>
      <c r="W744" s="10"/>
      <c r="X744" s="10"/>
    </row>
    <row r="745" spans="1:24" ht="11.25" outlineLevel="4" x14ac:dyDescent="0.2">
      <c r="A745" s="5"/>
      <c r="B745" s="114" t="s">
        <v>1200</v>
      </c>
      <c r="C745" s="115" t="s">
        <v>47</v>
      </c>
      <c r="D745" s="116">
        <v>44</v>
      </c>
      <c r="E745" s="117" t="s">
        <v>214</v>
      </c>
      <c r="F745" s="117" t="s">
        <v>1201</v>
      </c>
      <c r="G745" s="118" t="s">
        <v>1202</v>
      </c>
      <c r="H745" s="119" t="s">
        <v>552</v>
      </c>
      <c r="I745" s="120">
        <v>2146.1999999999998</v>
      </c>
      <c r="J745" s="120">
        <v>2146.1999999999998</v>
      </c>
      <c r="K745" s="123"/>
      <c r="L745" s="121" t="str">
        <f t="shared" si="39"/>
        <v/>
      </c>
      <c r="M745" s="118"/>
      <c r="N745" s="122">
        <v>21</v>
      </c>
      <c r="O745" s="122" t="str">
        <f t="shared" si="40"/>
        <v>0</v>
      </c>
      <c r="P745" s="122" t="str">
        <f t="shared" si="41"/>
        <v>0</v>
      </c>
      <c r="Q745" s="124"/>
      <c r="R745" s="122" t="s">
        <v>103</v>
      </c>
      <c r="S745" s="120"/>
      <c r="T745" s="120"/>
      <c r="U745" s="117"/>
      <c r="V745" s="10"/>
      <c r="W745" s="10"/>
      <c r="X745" s="10"/>
    </row>
    <row r="746" spans="1:24" ht="11.25" outlineLevel="4" x14ac:dyDescent="0.2">
      <c r="A746" s="5"/>
      <c r="B746" s="114" t="s">
        <v>1203</v>
      </c>
      <c r="C746" s="115" t="s">
        <v>47</v>
      </c>
      <c r="D746" s="116">
        <v>45</v>
      </c>
      <c r="E746" s="117" t="s">
        <v>214</v>
      </c>
      <c r="F746" s="117" t="s">
        <v>1204</v>
      </c>
      <c r="G746" s="118" t="s">
        <v>630</v>
      </c>
      <c r="H746" s="119" t="s">
        <v>200</v>
      </c>
      <c r="I746" s="120">
        <v>108</v>
      </c>
      <c r="J746" s="120">
        <v>108</v>
      </c>
      <c r="K746" s="123"/>
      <c r="L746" s="121" t="str">
        <f t="shared" si="39"/>
        <v/>
      </c>
      <c r="M746" s="118"/>
      <c r="N746" s="122">
        <v>21</v>
      </c>
      <c r="O746" s="122" t="str">
        <f t="shared" si="40"/>
        <v>0</v>
      </c>
      <c r="P746" s="122" t="str">
        <f t="shared" si="41"/>
        <v>0</v>
      </c>
      <c r="Q746" s="124"/>
      <c r="R746" s="122" t="s">
        <v>103</v>
      </c>
      <c r="S746" s="120"/>
      <c r="T746" s="120"/>
      <c r="U746" s="117"/>
      <c r="V746" s="10"/>
      <c r="W746" s="10"/>
      <c r="X746" s="10"/>
    </row>
    <row r="747" spans="1:24" ht="11.25" outlineLevel="4" x14ac:dyDescent="0.2">
      <c r="A747" s="5"/>
      <c r="B747" s="114" t="s">
        <v>1205</v>
      </c>
      <c r="C747" s="115" t="s">
        <v>47</v>
      </c>
      <c r="D747" s="116">
        <v>45</v>
      </c>
      <c r="E747" s="117" t="s">
        <v>214</v>
      </c>
      <c r="F747" s="117" t="s">
        <v>1206</v>
      </c>
      <c r="G747" s="118" t="s">
        <v>1207</v>
      </c>
      <c r="H747" s="119" t="s">
        <v>552</v>
      </c>
      <c r="I747" s="120">
        <v>111.9</v>
      </c>
      <c r="J747" s="120">
        <v>111.9</v>
      </c>
      <c r="K747" s="123"/>
      <c r="L747" s="121" t="str">
        <f t="shared" si="39"/>
        <v/>
      </c>
      <c r="M747" s="118"/>
      <c r="N747" s="122">
        <v>21</v>
      </c>
      <c r="O747" s="122" t="str">
        <f t="shared" si="40"/>
        <v>0</v>
      </c>
      <c r="P747" s="122" t="str">
        <f t="shared" si="41"/>
        <v>0</v>
      </c>
      <c r="Q747" s="124"/>
      <c r="R747" s="122" t="s">
        <v>103</v>
      </c>
      <c r="S747" s="120"/>
      <c r="T747" s="120"/>
      <c r="U747" s="117"/>
      <c r="V747" s="10"/>
      <c r="W747" s="10"/>
      <c r="X747" s="10"/>
    </row>
    <row r="748" spans="1:24" ht="11.25" outlineLevel="4" x14ac:dyDescent="0.2">
      <c r="A748" s="5"/>
      <c r="B748" s="114" t="s">
        <v>1208</v>
      </c>
      <c r="C748" s="115" t="s">
        <v>47</v>
      </c>
      <c r="D748" s="116">
        <v>46</v>
      </c>
      <c r="E748" s="117" t="s">
        <v>214</v>
      </c>
      <c r="F748" s="117" t="s">
        <v>591</v>
      </c>
      <c r="G748" s="118" t="s">
        <v>1209</v>
      </c>
      <c r="H748" s="119" t="s">
        <v>200</v>
      </c>
      <c r="I748" s="120">
        <v>36</v>
      </c>
      <c r="J748" s="120">
        <v>36</v>
      </c>
      <c r="K748" s="123"/>
      <c r="L748" s="121" t="str">
        <f t="shared" si="39"/>
        <v/>
      </c>
      <c r="M748" s="118"/>
      <c r="N748" s="122">
        <v>21</v>
      </c>
      <c r="O748" s="122" t="str">
        <f t="shared" si="40"/>
        <v>0</v>
      </c>
      <c r="P748" s="122" t="str">
        <f t="shared" si="41"/>
        <v>0</v>
      </c>
      <c r="Q748" s="124"/>
      <c r="R748" s="122" t="s">
        <v>103</v>
      </c>
      <c r="S748" s="120"/>
      <c r="T748" s="120"/>
      <c r="U748" s="117"/>
      <c r="V748" s="10"/>
      <c r="W748" s="10"/>
      <c r="X748" s="10"/>
    </row>
    <row r="749" spans="1:24" ht="11.25" outlineLevel="4" x14ac:dyDescent="0.2">
      <c r="A749" s="5"/>
      <c r="B749" s="114" t="s">
        <v>1210</v>
      </c>
      <c r="C749" s="115" t="s">
        <v>47</v>
      </c>
      <c r="D749" s="116">
        <v>46</v>
      </c>
      <c r="E749" s="117" t="s">
        <v>214</v>
      </c>
      <c r="F749" s="117" t="s">
        <v>1211</v>
      </c>
      <c r="G749" s="118" t="s">
        <v>1212</v>
      </c>
      <c r="H749" s="119" t="s">
        <v>552</v>
      </c>
      <c r="I749" s="120">
        <v>919.4</v>
      </c>
      <c r="J749" s="120">
        <v>919.4</v>
      </c>
      <c r="K749" s="123"/>
      <c r="L749" s="121" t="str">
        <f t="shared" si="39"/>
        <v/>
      </c>
      <c r="M749" s="118"/>
      <c r="N749" s="122">
        <v>21</v>
      </c>
      <c r="O749" s="122" t="str">
        <f t="shared" si="40"/>
        <v>0</v>
      </c>
      <c r="P749" s="122" t="str">
        <f t="shared" si="41"/>
        <v>0</v>
      </c>
      <c r="Q749" s="124"/>
      <c r="R749" s="122" t="s">
        <v>103</v>
      </c>
      <c r="S749" s="120"/>
      <c r="T749" s="120"/>
      <c r="U749" s="117"/>
      <c r="V749" s="10"/>
      <c r="W749" s="10"/>
      <c r="X749" s="10"/>
    </row>
    <row r="750" spans="1:24" ht="11.25" outlineLevel="4" x14ac:dyDescent="0.2">
      <c r="A750" s="5"/>
      <c r="B750" s="114" t="s">
        <v>1213</v>
      </c>
      <c r="C750" s="115" t="s">
        <v>47</v>
      </c>
      <c r="D750" s="116">
        <v>47</v>
      </c>
      <c r="E750" s="117" t="s">
        <v>214</v>
      </c>
      <c r="F750" s="117" t="s">
        <v>1214</v>
      </c>
      <c r="G750" s="118" t="s">
        <v>1126</v>
      </c>
      <c r="H750" s="119" t="s">
        <v>200</v>
      </c>
      <c r="I750" s="120">
        <v>12</v>
      </c>
      <c r="J750" s="120">
        <v>12</v>
      </c>
      <c r="K750" s="123"/>
      <c r="L750" s="121" t="str">
        <f t="shared" si="39"/>
        <v/>
      </c>
      <c r="M750" s="118"/>
      <c r="N750" s="122">
        <v>21</v>
      </c>
      <c r="O750" s="122" t="str">
        <f t="shared" si="40"/>
        <v>0</v>
      </c>
      <c r="P750" s="122" t="str">
        <f t="shared" si="41"/>
        <v>0</v>
      </c>
      <c r="Q750" s="124"/>
      <c r="R750" s="122" t="s">
        <v>103</v>
      </c>
      <c r="S750" s="120"/>
      <c r="T750" s="120"/>
      <c r="U750" s="117"/>
      <c r="V750" s="10"/>
      <c r="W750" s="10"/>
      <c r="X750" s="10"/>
    </row>
    <row r="751" spans="1:24" ht="11.25" outlineLevel="4" x14ac:dyDescent="0.2">
      <c r="A751" s="5"/>
      <c r="B751" s="114" t="s">
        <v>1215</v>
      </c>
      <c r="C751" s="115" t="s">
        <v>47</v>
      </c>
      <c r="D751" s="116">
        <v>48</v>
      </c>
      <c r="E751" s="117" t="s">
        <v>214</v>
      </c>
      <c r="F751" s="117" t="s">
        <v>1216</v>
      </c>
      <c r="G751" s="118" t="s">
        <v>1126</v>
      </c>
      <c r="H751" s="119" t="s">
        <v>200</v>
      </c>
      <c r="I751" s="120">
        <v>12</v>
      </c>
      <c r="J751" s="120">
        <v>12</v>
      </c>
      <c r="K751" s="123"/>
      <c r="L751" s="121" t="str">
        <f t="shared" si="39"/>
        <v/>
      </c>
      <c r="M751" s="118"/>
      <c r="N751" s="122">
        <v>21</v>
      </c>
      <c r="O751" s="122" t="str">
        <f t="shared" si="40"/>
        <v>0</v>
      </c>
      <c r="P751" s="122" t="str">
        <f t="shared" si="41"/>
        <v>0</v>
      </c>
      <c r="Q751" s="124"/>
      <c r="R751" s="122" t="s">
        <v>103</v>
      </c>
      <c r="S751" s="120"/>
      <c r="T751" s="120"/>
      <c r="U751" s="117"/>
      <c r="V751" s="10"/>
      <c r="W751" s="10"/>
      <c r="X751" s="10"/>
    </row>
    <row r="752" spans="1:24" ht="11.25" outlineLevel="4" x14ac:dyDescent="0.2">
      <c r="A752" s="5"/>
      <c r="B752" s="114" t="s">
        <v>1217</v>
      </c>
      <c r="C752" s="115" t="s">
        <v>47</v>
      </c>
      <c r="D752" s="116">
        <v>49</v>
      </c>
      <c r="E752" s="117" t="s">
        <v>214</v>
      </c>
      <c r="F752" s="117" t="s">
        <v>1218</v>
      </c>
      <c r="G752" s="118" t="s">
        <v>482</v>
      </c>
      <c r="H752" s="119" t="s">
        <v>200</v>
      </c>
      <c r="I752" s="120">
        <v>12</v>
      </c>
      <c r="J752" s="120">
        <v>12</v>
      </c>
      <c r="K752" s="123"/>
      <c r="L752" s="121" t="str">
        <f t="shared" si="39"/>
        <v/>
      </c>
      <c r="M752" s="118"/>
      <c r="N752" s="122">
        <v>21</v>
      </c>
      <c r="O752" s="122" t="str">
        <f t="shared" si="40"/>
        <v>0</v>
      </c>
      <c r="P752" s="122" t="str">
        <f t="shared" si="41"/>
        <v>0</v>
      </c>
      <c r="Q752" s="124"/>
      <c r="R752" s="122" t="s">
        <v>103</v>
      </c>
      <c r="S752" s="120"/>
      <c r="T752" s="120"/>
      <c r="U752" s="117"/>
      <c r="V752" s="10"/>
      <c r="W752" s="10"/>
      <c r="X752" s="10"/>
    </row>
    <row r="753" spans="1:24" ht="11.25" outlineLevel="4" x14ac:dyDescent="0.2">
      <c r="A753" s="5"/>
      <c r="B753" s="114" t="s">
        <v>1219</v>
      </c>
      <c r="C753" s="115" t="s">
        <v>47</v>
      </c>
      <c r="D753" s="116">
        <v>50</v>
      </c>
      <c r="E753" s="117" t="s">
        <v>214</v>
      </c>
      <c r="F753" s="117" t="s">
        <v>641</v>
      </c>
      <c r="G753" s="118" t="s">
        <v>1220</v>
      </c>
      <c r="H753" s="119" t="s">
        <v>200</v>
      </c>
      <c r="I753" s="120">
        <v>12</v>
      </c>
      <c r="J753" s="120">
        <v>12</v>
      </c>
      <c r="K753" s="123"/>
      <c r="L753" s="121" t="str">
        <f t="shared" si="39"/>
        <v/>
      </c>
      <c r="M753" s="118"/>
      <c r="N753" s="122">
        <v>21</v>
      </c>
      <c r="O753" s="122" t="str">
        <f t="shared" si="40"/>
        <v>0</v>
      </c>
      <c r="P753" s="122" t="str">
        <f t="shared" si="41"/>
        <v>0</v>
      </c>
      <c r="Q753" s="124"/>
      <c r="R753" s="122" t="s">
        <v>103</v>
      </c>
      <c r="S753" s="120"/>
      <c r="T753" s="120"/>
      <c r="U753" s="117"/>
      <c r="V753" s="10"/>
      <c r="W753" s="10"/>
      <c r="X753" s="10"/>
    </row>
    <row r="754" spans="1:24" ht="11.25" outlineLevel="4" x14ac:dyDescent="0.2">
      <c r="A754" s="5"/>
      <c r="B754" s="114" t="s">
        <v>1221</v>
      </c>
      <c r="C754" s="115" t="s">
        <v>47</v>
      </c>
      <c r="D754" s="116">
        <v>51</v>
      </c>
      <c r="E754" s="117" t="s">
        <v>214</v>
      </c>
      <c r="F754" s="117" t="s">
        <v>617</v>
      </c>
      <c r="G754" s="118" t="s">
        <v>1209</v>
      </c>
      <c r="H754" s="119" t="s">
        <v>200</v>
      </c>
      <c r="I754" s="120">
        <v>12</v>
      </c>
      <c r="J754" s="120">
        <v>12</v>
      </c>
      <c r="K754" s="123"/>
      <c r="L754" s="121" t="str">
        <f t="shared" si="39"/>
        <v/>
      </c>
      <c r="M754" s="118"/>
      <c r="N754" s="122">
        <v>21</v>
      </c>
      <c r="O754" s="122" t="str">
        <f t="shared" si="40"/>
        <v>0</v>
      </c>
      <c r="P754" s="122" t="str">
        <f t="shared" si="41"/>
        <v>0</v>
      </c>
      <c r="Q754" s="124"/>
      <c r="R754" s="122" t="s">
        <v>103</v>
      </c>
      <c r="S754" s="120"/>
      <c r="T754" s="120"/>
      <c r="U754" s="117"/>
      <c r="V754" s="10"/>
      <c r="W754" s="10"/>
      <c r="X754" s="10"/>
    </row>
    <row r="755" spans="1:24" ht="11.25" outlineLevel="4" x14ac:dyDescent="0.2">
      <c r="A755" s="5"/>
      <c r="B755" s="114" t="s">
        <v>1222</v>
      </c>
      <c r="C755" s="115" t="s">
        <v>47</v>
      </c>
      <c r="D755" s="116">
        <v>52</v>
      </c>
      <c r="E755" s="117" t="s">
        <v>214</v>
      </c>
      <c r="F755" s="117" t="s">
        <v>591</v>
      </c>
      <c r="G755" s="118" t="s">
        <v>1209</v>
      </c>
      <c r="H755" s="119" t="s">
        <v>200</v>
      </c>
      <c r="I755" s="120">
        <v>12</v>
      </c>
      <c r="J755" s="120">
        <v>12</v>
      </c>
      <c r="K755" s="123"/>
      <c r="L755" s="121" t="str">
        <f t="shared" si="39"/>
        <v/>
      </c>
      <c r="M755" s="118"/>
      <c r="N755" s="122">
        <v>21</v>
      </c>
      <c r="O755" s="122" t="str">
        <f t="shared" si="40"/>
        <v>0</v>
      </c>
      <c r="P755" s="122" t="str">
        <f t="shared" si="41"/>
        <v>0</v>
      </c>
      <c r="Q755" s="124"/>
      <c r="R755" s="122" t="s">
        <v>103</v>
      </c>
      <c r="S755" s="120"/>
      <c r="T755" s="120"/>
      <c r="U755" s="117"/>
      <c r="V755" s="10"/>
      <c r="W755" s="10"/>
      <c r="X755" s="10"/>
    </row>
    <row r="756" spans="1:24" ht="11.25" outlineLevel="4" x14ac:dyDescent="0.2">
      <c r="A756" s="5"/>
      <c r="B756" s="114" t="s">
        <v>1223</v>
      </c>
      <c r="C756" s="115" t="s">
        <v>47</v>
      </c>
      <c r="D756" s="116">
        <v>53</v>
      </c>
      <c r="E756" s="117" t="s">
        <v>214</v>
      </c>
      <c r="F756" s="117" t="s">
        <v>1224</v>
      </c>
      <c r="G756" s="118" t="s">
        <v>365</v>
      </c>
      <c r="H756" s="119" t="s">
        <v>200</v>
      </c>
      <c r="I756" s="120">
        <v>468</v>
      </c>
      <c r="J756" s="120">
        <v>468</v>
      </c>
      <c r="K756" s="123"/>
      <c r="L756" s="121" t="str">
        <f t="shared" si="39"/>
        <v/>
      </c>
      <c r="M756" s="118"/>
      <c r="N756" s="122">
        <v>21</v>
      </c>
      <c r="O756" s="122" t="str">
        <f t="shared" si="40"/>
        <v>0</v>
      </c>
      <c r="P756" s="122" t="str">
        <f t="shared" si="41"/>
        <v>0</v>
      </c>
      <c r="Q756" s="124"/>
      <c r="R756" s="122" t="s">
        <v>103</v>
      </c>
      <c r="S756" s="120"/>
      <c r="T756" s="120"/>
      <c r="U756" s="117"/>
      <c r="V756" s="10"/>
      <c r="W756" s="10"/>
      <c r="X756" s="10"/>
    </row>
    <row r="757" spans="1:24" ht="11.25" outlineLevel="4" x14ac:dyDescent="0.2">
      <c r="A757" s="5"/>
      <c r="B757" s="114" t="s">
        <v>1225</v>
      </c>
      <c r="C757" s="115" t="s">
        <v>47</v>
      </c>
      <c r="D757" s="116">
        <v>54</v>
      </c>
      <c r="E757" s="117" t="s">
        <v>214</v>
      </c>
      <c r="F757" s="117" t="s">
        <v>1226</v>
      </c>
      <c r="G757" s="118" t="s">
        <v>1227</v>
      </c>
      <c r="H757" s="119" t="s">
        <v>200</v>
      </c>
      <c r="I757" s="120">
        <v>3</v>
      </c>
      <c r="J757" s="120">
        <v>3</v>
      </c>
      <c r="K757" s="123"/>
      <c r="L757" s="121" t="str">
        <f t="shared" si="39"/>
        <v/>
      </c>
      <c r="M757" s="118"/>
      <c r="N757" s="122">
        <v>21</v>
      </c>
      <c r="O757" s="122" t="str">
        <f t="shared" si="40"/>
        <v>0</v>
      </c>
      <c r="P757" s="122" t="str">
        <f t="shared" si="41"/>
        <v>0</v>
      </c>
      <c r="Q757" s="124"/>
      <c r="R757" s="122" t="s">
        <v>103</v>
      </c>
      <c r="S757" s="120"/>
      <c r="T757" s="120"/>
      <c r="U757" s="117"/>
      <c r="V757" s="10"/>
      <c r="W757" s="10"/>
      <c r="X757" s="10"/>
    </row>
    <row r="758" spans="1:24" ht="11.25" outlineLevel="4" x14ac:dyDescent="0.2">
      <c r="A758" s="5"/>
      <c r="B758" s="114" t="s">
        <v>1228</v>
      </c>
      <c r="C758" s="115" t="s">
        <v>47</v>
      </c>
      <c r="D758" s="116">
        <v>55</v>
      </c>
      <c r="E758" s="117" t="s">
        <v>214</v>
      </c>
      <c r="F758" s="117" t="s">
        <v>364</v>
      </c>
      <c r="G758" s="118" t="s">
        <v>365</v>
      </c>
      <c r="H758" s="119" t="s">
        <v>200</v>
      </c>
      <c r="I758" s="120">
        <v>54</v>
      </c>
      <c r="J758" s="120">
        <v>54</v>
      </c>
      <c r="K758" s="123"/>
      <c r="L758" s="121" t="str">
        <f t="shared" si="39"/>
        <v/>
      </c>
      <c r="M758" s="118"/>
      <c r="N758" s="122">
        <v>21</v>
      </c>
      <c r="O758" s="122" t="str">
        <f t="shared" si="40"/>
        <v>0</v>
      </c>
      <c r="P758" s="122" t="str">
        <f t="shared" si="41"/>
        <v>0</v>
      </c>
      <c r="Q758" s="124"/>
      <c r="R758" s="122" t="s">
        <v>103</v>
      </c>
      <c r="S758" s="120"/>
      <c r="T758" s="120"/>
      <c r="U758" s="117"/>
      <c r="V758" s="10"/>
      <c r="W758" s="10"/>
      <c r="X758" s="10"/>
    </row>
    <row r="759" spans="1:24" ht="11.25" outlineLevel="4" x14ac:dyDescent="0.2">
      <c r="A759" s="5"/>
      <c r="B759" s="114" t="s">
        <v>1229</v>
      </c>
      <c r="C759" s="115" t="s">
        <v>47</v>
      </c>
      <c r="D759" s="116">
        <v>56</v>
      </c>
      <c r="E759" s="117" t="s">
        <v>214</v>
      </c>
      <c r="F759" s="117" t="s">
        <v>554</v>
      </c>
      <c r="G759" s="118" t="s">
        <v>728</v>
      </c>
      <c r="H759" s="119" t="s">
        <v>200</v>
      </c>
      <c r="I759" s="120">
        <v>432</v>
      </c>
      <c r="J759" s="120">
        <v>432</v>
      </c>
      <c r="K759" s="123"/>
      <c r="L759" s="121" t="str">
        <f t="shared" si="39"/>
        <v/>
      </c>
      <c r="M759" s="118"/>
      <c r="N759" s="122">
        <v>21</v>
      </c>
      <c r="O759" s="122" t="str">
        <f t="shared" si="40"/>
        <v>0</v>
      </c>
      <c r="P759" s="122" t="str">
        <f t="shared" si="41"/>
        <v>0</v>
      </c>
      <c r="Q759" s="124"/>
      <c r="R759" s="122" t="s">
        <v>103</v>
      </c>
      <c r="S759" s="120"/>
      <c r="T759" s="120"/>
      <c r="U759" s="117"/>
      <c r="V759" s="10"/>
      <c r="W759" s="10"/>
      <c r="X759" s="10"/>
    </row>
    <row r="760" spans="1:24" ht="11.25" outlineLevel="4" x14ac:dyDescent="0.2">
      <c r="A760" s="5"/>
      <c r="B760" s="114" t="s">
        <v>1230</v>
      </c>
      <c r="C760" s="115" t="s">
        <v>47</v>
      </c>
      <c r="D760" s="116">
        <v>57</v>
      </c>
      <c r="E760" s="117" t="s">
        <v>214</v>
      </c>
      <c r="F760" s="117" t="s">
        <v>1231</v>
      </c>
      <c r="G760" s="118" t="s">
        <v>728</v>
      </c>
      <c r="H760" s="119" t="s">
        <v>200</v>
      </c>
      <c r="I760" s="120">
        <v>626</v>
      </c>
      <c r="J760" s="120">
        <v>626</v>
      </c>
      <c r="K760" s="123"/>
      <c r="L760" s="121" t="str">
        <f t="shared" si="39"/>
        <v/>
      </c>
      <c r="M760" s="118"/>
      <c r="N760" s="122">
        <v>21</v>
      </c>
      <c r="O760" s="122" t="str">
        <f t="shared" si="40"/>
        <v>0</v>
      </c>
      <c r="P760" s="122" t="str">
        <f t="shared" si="41"/>
        <v>0</v>
      </c>
      <c r="Q760" s="124"/>
      <c r="R760" s="122" t="s">
        <v>103</v>
      </c>
      <c r="S760" s="120"/>
      <c r="T760" s="120"/>
      <c r="U760" s="117"/>
      <c r="V760" s="10"/>
      <c r="W760" s="10"/>
      <c r="X760" s="10"/>
    </row>
    <row r="761" spans="1:24" ht="11.25" outlineLevel="4" x14ac:dyDescent="0.2">
      <c r="A761" s="5"/>
      <c r="B761" s="114" t="s">
        <v>1232</v>
      </c>
      <c r="C761" s="115" t="s">
        <v>47</v>
      </c>
      <c r="D761" s="116">
        <v>58</v>
      </c>
      <c r="E761" s="117" t="s">
        <v>214</v>
      </c>
      <c r="F761" s="117" t="s">
        <v>547</v>
      </c>
      <c r="G761" s="118" t="s">
        <v>548</v>
      </c>
      <c r="H761" s="119" t="s">
        <v>200</v>
      </c>
      <c r="I761" s="120">
        <v>126</v>
      </c>
      <c r="J761" s="120">
        <v>126</v>
      </c>
      <c r="K761" s="123"/>
      <c r="L761" s="121" t="str">
        <f t="shared" si="39"/>
        <v/>
      </c>
      <c r="M761" s="118"/>
      <c r="N761" s="122">
        <v>21</v>
      </c>
      <c r="O761" s="122" t="str">
        <f t="shared" si="40"/>
        <v>0</v>
      </c>
      <c r="P761" s="122" t="str">
        <f t="shared" si="41"/>
        <v>0</v>
      </c>
      <c r="Q761" s="124"/>
      <c r="R761" s="122" t="s">
        <v>103</v>
      </c>
      <c r="S761" s="120"/>
      <c r="T761" s="120"/>
      <c r="U761" s="117"/>
      <c r="V761" s="10"/>
      <c r="W761" s="10"/>
      <c r="X761" s="10"/>
    </row>
    <row r="762" spans="1:24" ht="11.25" outlineLevel="4" x14ac:dyDescent="0.2">
      <c r="A762" s="5"/>
      <c r="B762" s="114" t="s">
        <v>1233</v>
      </c>
      <c r="C762" s="115" t="s">
        <v>47</v>
      </c>
      <c r="D762" s="116">
        <v>59</v>
      </c>
      <c r="E762" s="117" t="s">
        <v>214</v>
      </c>
      <c r="F762" s="117" t="s">
        <v>562</v>
      </c>
      <c r="G762" s="118" t="s">
        <v>548</v>
      </c>
      <c r="H762" s="119" t="s">
        <v>200</v>
      </c>
      <c r="I762" s="120">
        <v>198</v>
      </c>
      <c r="J762" s="120">
        <v>198</v>
      </c>
      <c r="K762" s="123"/>
      <c r="L762" s="121" t="str">
        <f t="shared" si="39"/>
        <v/>
      </c>
      <c r="M762" s="118"/>
      <c r="N762" s="122">
        <v>21</v>
      </c>
      <c r="O762" s="122" t="str">
        <f t="shared" si="40"/>
        <v>0</v>
      </c>
      <c r="P762" s="122" t="str">
        <f t="shared" si="41"/>
        <v>0</v>
      </c>
      <c r="Q762" s="124"/>
      <c r="R762" s="122" t="s">
        <v>103</v>
      </c>
      <c r="S762" s="120"/>
      <c r="T762" s="120"/>
      <c r="U762" s="117"/>
      <c r="V762" s="10"/>
      <c r="W762" s="10"/>
      <c r="X762" s="10"/>
    </row>
    <row r="763" spans="1:24" ht="11.25" outlineLevel="4" x14ac:dyDescent="0.2">
      <c r="A763" s="5"/>
      <c r="B763" s="114" t="s">
        <v>1234</v>
      </c>
      <c r="C763" s="115" t="s">
        <v>47</v>
      </c>
      <c r="D763" s="116">
        <v>60</v>
      </c>
      <c r="E763" s="117" t="s">
        <v>219</v>
      </c>
      <c r="F763" s="117" t="s">
        <v>698</v>
      </c>
      <c r="G763" s="118" t="s">
        <v>699</v>
      </c>
      <c r="H763" s="119" t="s">
        <v>158</v>
      </c>
      <c r="I763" s="120">
        <v>1323</v>
      </c>
      <c r="J763" s="120">
        <v>1323</v>
      </c>
      <c r="K763" s="123"/>
      <c r="L763" s="121" t="str">
        <f t="shared" si="39"/>
        <v/>
      </c>
      <c r="M763" s="118"/>
      <c r="N763" s="122">
        <v>21</v>
      </c>
      <c r="O763" s="122" t="str">
        <f t="shared" si="40"/>
        <v>0</v>
      </c>
      <c r="P763" s="122" t="str">
        <f t="shared" si="41"/>
        <v>0</v>
      </c>
      <c r="Q763" s="124"/>
      <c r="R763" s="122"/>
      <c r="S763" s="120"/>
      <c r="T763" s="120"/>
      <c r="U763" s="117"/>
      <c r="V763" s="10"/>
      <c r="W763" s="10"/>
      <c r="X763" s="10"/>
    </row>
    <row r="764" spans="1:24" ht="11.25" outlineLevel="4" x14ac:dyDescent="0.2">
      <c r="A764" s="5"/>
      <c r="B764" s="114" t="s">
        <v>1235</v>
      </c>
      <c r="C764" s="115" t="s">
        <v>47</v>
      </c>
      <c r="D764" s="116">
        <v>61</v>
      </c>
      <c r="E764" s="117" t="s">
        <v>219</v>
      </c>
      <c r="F764" s="117" t="s">
        <v>691</v>
      </c>
      <c r="G764" s="118" t="s">
        <v>692</v>
      </c>
      <c r="H764" s="119" t="s">
        <v>222</v>
      </c>
      <c r="I764" s="120">
        <v>43.587000000000003</v>
      </c>
      <c r="J764" s="120">
        <v>43.587000000000003</v>
      </c>
      <c r="K764" s="123"/>
      <c r="L764" s="121" t="str">
        <f t="shared" si="39"/>
        <v/>
      </c>
      <c r="M764" s="118"/>
      <c r="N764" s="122">
        <v>21</v>
      </c>
      <c r="O764" s="122" t="str">
        <f t="shared" si="40"/>
        <v>0</v>
      </c>
      <c r="P764" s="122" t="str">
        <f t="shared" si="41"/>
        <v>0</v>
      </c>
      <c r="Q764" s="124"/>
      <c r="R764" s="122"/>
      <c r="S764" s="120"/>
      <c r="T764" s="120"/>
      <c r="U764" s="117"/>
      <c r="V764" s="10"/>
      <c r="W764" s="10"/>
      <c r="X764" s="10"/>
    </row>
    <row r="765" spans="1:24" ht="11.25" outlineLevel="4" x14ac:dyDescent="0.2">
      <c r="A765" s="5"/>
      <c r="B765" s="114" t="s">
        <v>1236</v>
      </c>
      <c r="C765" s="115" t="s">
        <v>47</v>
      </c>
      <c r="D765" s="116">
        <v>62</v>
      </c>
      <c r="E765" s="117" t="s">
        <v>219</v>
      </c>
      <c r="F765" s="117" t="s">
        <v>1237</v>
      </c>
      <c r="G765" s="118" t="s">
        <v>1238</v>
      </c>
      <c r="H765" s="119" t="s">
        <v>222</v>
      </c>
      <c r="I765" s="120">
        <v>112.895</v>
      </c>
      <c r="J765" s="120">
        <v>112.895</v>
      </c>
      <c r="K765" s="123"/>
      <c r="L765" s="121" t="str">
        <f t="shared" si="39"/>
        <v/>
      </c>
      <c r="M765" s="118"/>
      <c r="N765" s="122">
        <v>21</v>
      </c>
      <c r="O765" s="122" t="str">
        <f t="shared" si="40"/>
        <v>0</v>
      </c>
      <c r="P765" s="122" t="str">
        <f t="shared" si="41"/>
        <v>0</v>
      </c>
      <c r="Q765" s="124"/>
      <c r="R765" s="122"/>
      <c r="S765" s="120"/>
      <c r="T765" s="120"/>
      <c r="U765" s="117"/>
      <c r="V765" s="10"/>
      <c r="W765" s="10"/>
      <c r="X765" s="10"/>
    </row>
    <row r="766" spans="1:24" ht="11.25" outlineLevel="4" x14ac:dyDescent="0.2">
      <c r="A766" s="5"/>
      <c r="B766" s="114" t="s">
        <v>1239</v>
      </c>
      <c r="C766" s="115" t="s">
        <v>47</v>
      </c>
      <c r="D766" s="116">
        <v>63</v>
      </c>
      <c r="E766" s="117" t="s">
        <v>219</v>
      </c>
      <c r="F766" s="117" t="s">
        <v>405</v>
      </c>
      <c r="G766" s="118" t="s">
        <v>406</v>
      </c>
      <c r="H766" s="119" t="s">
        <v>110</v>
      </c>
      <c r="I766" s="120">
        <v>2.0150000000000001</v>
      </c>
      <c r="J766" s="120">
        <v>2.0150000000000001</v>
      </c>
      <c r="K766" s="123"/>
      <c r="L766" s="121" t="str">
        <f t="shared" si="39"/>
        <v/>
      </c>
      <c r="M766" s="118"/>
      <c r="N766" s="122">
        <v>21</v>
      </c>
      <c r="O766" s="122" t="str">
        <f t="shared" si="40"/>
        <v>0</v>
      </c>
      <c r="P766" s="122" t="str">
        <f t="shared" si="41"/>
        <v>0</v>
      </c>
      <c r="Q766" s="124"/>
      <c r="R766" s="122"/>
      <c r="S766" s="120"/>
      <c r="T766" s="120"/>
      <c r="U766" s="117"/>
      <c r="V766" s="10"/>
      <c r="W766" s="10"/>
      <c r="X766" s="10"/>
    </row>
    <row r="767" spans="1:24" ht="11.25" outlineLevel="4" x14ac:dyDescent="0.2">
      <c r="A767" s="5"/>
      <c r="B767" s="114" t="s">
        <v>1240</v>
      </c>
      <c r="C767" s="115" t="s">
        <v>47</v>
      </c>
      <c r="D767" s="116">
        <v>64</v>
      </c>
      <c r="E767" s="117" t="s">
        <v>214</v>
      </c>
      <c r="F767" s="117" t="s">
        <v>1241</v>
      </c>
      <c r="G767" s="118" t="s">
        <v>707</v>
      </c>
      <c r="H767" s="119" t="s">
        <v>222</v>
      </c>
      <c r="I767" s="120">
        <v>9.6000000000000002E-2</v>
      </c>
      <c r="J767" s="120">
        <v>9.6000000000000002E-2</v>
      </c>
      <c r="K767" s="123"/>
      <c r="L767" s="121" t="str">
        <f t="shared" si="39"/>
        <v/>
      </c>
      <c r="M767" s="118"/>
      <c r="N767" s="122">
        <v>21</v>
      </c>
      <c r="O767" s="122" t="str">
        <f t="shared" si="40"/>
        <v>0</v>
      </c>
      <c r="P767" s="122" t="str">
        <f t="shared" si="41"/>
        <v>0</v>
      </c>
      <c r="Q767" s="124"/>
      <c r="R767" s="122" t="s">
        <v>103</v>
      </c>
      <c r="S767" s="120"/>
      <c r="T767" s="120"/>
      <c r="U767" s="117"/>
      <c r="V767" s="10"/>
      <c r="W767" s="10"/>
      <c r="X767" s="10"/>
    </row>
    <row r="768" spans="1:24" ht="11.25" outlineLevel="4" x14ac:dyDescent="0.2">
      <c r="A768" s="5"/>
      <c r="B768" s="114" t="s">
        <v>1242</v>
      </c>
      <c r="C768" s="115" t="s">
        <v>47</v>
      </c>
      <c r="D768" s="116">
        <v>65</v>
      </c>
      <c r="E768" s="117" t="s">
        <v>214</v>
      </c>
      <c r="F768" s="117" t="s">
        <v>525</v>
      </c>
      <c r="G768" s="118" t="s">
        <v>230</v>
      </c>
      <c r="H768" s="119" t="s">
        <v>200</v>
      </c>
      <c r="I768" s="120">
        <v>108</v>
      </c>
      <c r="J768" s="120">
        <v>108</v>
      </c>
      <c r="K768" s="123"/>
      <c r="L768" s="121" t="str">
        <f t="shared" si="39"/>
        <v/>
      </c>
      <c r="M768" s="118"/>
      <c r="N768" s="122">
        <v>21</v>
      </c>
      <c r="O768" s="122" t="str">
        <f t="shared" si="40"/>
        <v>0</v>
      </c>
      <c r="P768" s="122" t="str">
        <f t="shared" si="41"/>
        <v>0</v>
      </c>
      <c r="Q768" s="124"/>
      <c r="R768" s="122" t="s">
        <v>103</v>
      </c>
      <c r="S768" s="120"/>
      <c r="T768" s="120"/>
      <c r="U768" s="117"/>
      <c r="V768" s="10"/>
      <c r="W768" s="10"/>
      <c r="X768" s="10"/>
    </row>
    <row r="769" spans="1:24" ht="11.25" outlineLevel="4" x14ac:dyDescent="0.2">
      <c r="A769" s="5"/>
      <c r="B769" s="114" t="s">
        <v>1243</v>
      </c>
      <c r="C769" s="115" t="s">
        <v>47</v>
      </c>
      <c r="D769" s="116">
        <v>66</v>
      </c>
      <c r="E769" s="117" t="s">
        <v>214</v>
      </c>
      <c r="F769" s="117" t="s">
        <v>1244</v>
      </c>
      <c r="G769" s="118" t="s">
        <v>230</v>
      </c>
      <c r="H769" s="119" t="s">
        <v>200</v>
      </c>
      <c r="I769" s="120">
        <v>378</v>
      </c>
      <c r="J769" s="120">
        <v>378</v>
      </c>
      <c r="K769" s="123"/>
      <c r="L769" s="121" t="str">
        <f t="shared" si="39"/>
        <v/>
      </c>
      <c r="M769" s="118"/>
      <c r="N769" s="122">
        <v>21</v>
      </c>
      <c r="O769" s="122" t="str">
        <f t="shared" si="40"/>
        <v>0</v>
      </c>
      <c r="P769" s="122" t="str">
        <f t="shared" si="41"/>
        <v>0</v>
      </c>
      <c r="Q769" s="124"/>
      <c r="R769" s="122" t="s">
        <v>103</v>
      </c>
      <c r="S769" s="120"/>
      <c r="T769" s="120"/>
      <c r="U769" s="117"/>
      <c r="V769" s="10"/>
      <c r="W769" s="10"/>
      <c r="X769" s="10"/>
    </row>
    <row r="770" spans="1:24" ht="11.25" outlineLevel="4" x14ac:dyDescent="0.2">
      <c r="A770" s="5"/>
      <c r="B770" s="114" t="s">
        <v>1245</v>
      </c>
      <c r="C770" s="115" t="s">
        <v>47</v>
      </c>
      <c r="D770" s="116">
        <v>67</v>
      </c>
      <c r="E770" s="117" t="s">
        <v>214</v>
      </c>
      <c r="F770" s="117" t="s">
        <v>571</v>
      </c>
      <c r="G770" s="118" t="s">
        <v>572</v>
      </c>
      <c r="H770" s="119" t="s">
        <v>200</v>
      </c>
      <c r="I770" s="120">
        <v>6</v>
      </c>
      <c r="J770" s="120">
        <v>6</v>
      </c>
      <c r="K770" s="123"/>
      <c r="L770" s="121" t="str">
        <f t="shared" si="39"/>
        <v/>
      </c>
      <c r="M770" s="118"/>
      <c r="N770" s="122">
        <v>21</v>
      </c>
      <c r="O770" s="122" t="str">
        <f t="shared" si="40"/>
        <v>0</v>
      </c>
      <c r="P770" s="122" t="str">
        <f t="shared" si="41"/>
        <v>0</v>
      </c>
      <c r="Q770" s="124"/>
      <c r="R770" s="122" t="s">
        <v>103</v>
      </c>
      <c r="S770" s="120"/>
      <c r="T770" s="120"/>
      <c r="U770" s="117"/>
      <c r="V770" s="10"/>
      <c r="W770" s="10"/>
      <c r="X770" s="10"/>
    </row>
    <row r="771" spans="1:24" ht="11.25" outlineLevel="4" x14ac:dyDescent="0.2">
      <c r="A771" s="5"/>
      <c r="B771" s="114" t="s">
        <v>1246</v>
      </c>
      <c r="C771" s="115" t="s">
        <v>47</v>
      </c>
      <c r="D771" s="116">
        <v>68</v>
      </c>
      <c r="E771" s="117" t="s">
        <v>214</v>
      </c>
      <c r="F771" s="117" t="s">
        <v>614</v>
      </c>
      <c r="G771" s="118" t="s">
        <v>615</v>
      </c>
      <c r="H771" s="119" t="s">
        <v>200</v>
      </c>
      <c r="I771" s="120">
        <v>12</v>
      </c>
      <c r="J771" s="120">
        <v>12</v>
      </c>
      <c r="K771" s="123"/>
      <c r="L771" s="121" t="str">
        <f t="shared" si="39"/>
        <v/>
      </c>
      <c r="M771" s="118"/>
      <c r="N771" s="122">
        <v>21</v>
      </c>
      <c r="O771" s="122" t="str">
        <f t="shared" si="40"/>
        <v>0</v>
      </c>
      <c r="P771" s="122" t="str">
        <f t="shared" si="41"/>
        <v>0</v>
      </c>
      <c r="Q771" s="124"/>
      <c r="R771" s="122" t="s">
        <v>103</v>
      </c>
      <c r="S771" s="120"/>
      <c r="T771" s="120"/>
      <c r="U771" s="117"/>
      <c r="V771" s="10"/>
      <c r="W771" s="10"/>
      <c r="X771" s="10"/>
    </row>
    <row r="772" spans="1:24" ht="11.25" outlineLevel="4" x14ac:dyDescent="0.2">
      <c r="A772" s="5"/>
      <c r="B772" s="114" t="s">
        <v>1247</v>
      </c>
      <c r="C772" s="115" t="s">
        <v>47</v>
      </c>
      <c r="D772" s="116">
        <v>69</v>
      </c>
      <c r="E772" s="117" t="s">
        <v>214</v>
      </c>
      <c r="F772" s="117" t="s">
        <v>1248</v>
      </c>
      <c r="G772" s="118" t="s">
        <v>572</v>
      </c>
      <c r="H772" s="119" t="s">
        <v>200</v>
      </c>
      <c r="I772" s="120">
        <v>6</v>
      </c>
      <c r="J772" s="120">
        <v>6</v>
      </c>
      <c r="K772" s="123"/>
      <c r="L772" s="121" t="str">
        <f t="shared" si="39"/>
        <v/>
      </c>
      <c r="M772" s="118"/>
      <c r="N772" s="122">
        <v>21</v>
      </c>
      <c r="O772" s="122" t="str">
        <f t="shared" si="40"/>
        <v>0</v>
      </c>
      <c r="P772" s="122" t="str">
        <f t="shared" si="41"/>
        <v>0</v>
      </c>
      <c r="Q772" s="124"/>
      <c r="R772" s="122" t="s">
        <v>103</v>
      </c>
      <c r="S772" s="120"/>
      <c r="T772" s="120"/>
      <c r="U772" s="117"/>
      <c r="V772" s="10"/>
      <c r="W772" s="10"/>
      <c r="X772" s="10"/>
    </row>
    <row r="773" spans="1:24" ht="11.25" outlineLevel="4" x14ac:dyDescent="0.2">
      <c r="A773" s="5"/>
      <c r="B773" s="114" t="s">
        <v>1249</v>
      </c>
      <c r="C773" s="115" t="s">
        <v>47</v>
      </c>
      <c r="D773" s="116">
        <v>70</v>
      </c>
      <c r="E773" s="117" t="s">
        <v>214</v>
      </c>
      <c r="F773" s="117" t="s">
        <v>1250</v>
      </c>
      <c r="G773" s="118" t="s">
        <v>615</v>
      </c>
      <c r="H773" s="119" t="s">
        <v>200</v>
      </c>
      <c r="I773" s="120">
        <v>12</v>
      </c>
      <c r="J773" s="120">
        <v>12</v>
      </c>
      <c r="K773" s="123"/>
      <c r="L773" s="121" t="str">
        <f t="shared" si="39"/>
        <v/>
      </c>
      <c r="M773" s="118"/>
      <c r="N773" s="122">
        <v>21</v>
      </c>
      <c r="O773" s="122" t="str">
        <f t="shared" si="40"/>
        <v>0</v>
      </c>
      <c r="P773" s="122" t="str">
        <f t="shared" si="41"/>
        <v>0</v>
      </c>
      <c r="Q773" s="124"/>
      <c r="R773" s="122" t="s">
        <v>103</v>
      </c>
      <c r="S773" s="120"/>
      <c r="T773" s="120"/>
      <c r="U773" s="117"/>
      <c r="V773" s="10"/>
      <c r="W773" s="10"/>
      <c r="X773" s="10"/>
    </row>
    <row r="774" spans="1:24" ht="11.25" outlineLevel="4" x14ac:dyDescent="0.2">
      <c r="A774" s="5"/>
      <c r="B774" s="114" t="s">
        <v>1251</v>
      </c>
      <c r="C774" s="115" t="s">
        <v>47</v>
      </c>
      <c r="D774" s="116">
        <v>71</v>
      </c>
      <c r="E774" s="117" t="s">
        <v>214</v>
      </c>
      <c r="F774" s="117" t="s">
        <v>714</v>
      </c>
      <c r="G774" s="118" t="s">
        <v>715</v>
      </c>
      <c r="H774" s="119" t="s">
        <v>200</v>
      </c>
      <c r="I774" s="120">
        <v>2646</v>
      </c>
      <c r="J774" s="120">
        <v>2646</v>
      </c>
      <c r="K774" s="123"/>
      <c r="L774" s="121" t="str">
        <f t="shared" si="39"/>
        <v/>
      </c>
      <c r="M774" s="118"/>
      <c r="N774" s="122">
        <v>21</v>
      </c>
      <c r="O774" s="122" t="str">
        <f t="shared" si="40"/>
        <v>0</v>
      </c>
      <c r="P774" s="122" t="str">
        <f t="shared" si="41"/>
        <v>0</v>
      </c>
      <c r="Q774" s="124"/>
      <c r="R774" s="122" t="s">
        <v>103</v>
      </c>
      <c r="S774" s="120"/>
      <c r="T774" s="120"/>
      <c r="U774" s="117"/>
      <c r="V774" s="10"/>
      <c r="W774" s="10"/>
      <c r="X774" s="10"/>
    </row>
    <row r="775" spans="1:24" ht="11.25" outlineLevel="4" x14ac:dyDescent="0.2">
      <c r="A775" s="5"/>
      <c r="B775" s="114" t="s">
        <v>1252</v>
      </c>
      <c r="C775" s="115" t="s">
        <v>47</v>
      </c>
      <c r="D775" s="116">
        <v>72</v>
      </c>
      <c r="E775" s="117" t="s">
        <v>99</v>
      </c>
      <c r="F775" s="117" t="s">
        <v>165</v>
      </c>
      <c r="G775" s="118" t="s">
        <v>166</v>
      </c>
      <c r="H775" s="119" t="s">
        <v>158</v>
      </c>
      <c r="I775" s="120">
        <v>115</v>
      </c>
      <c r="J775" s="120">
        <v>115</v>
      </c>
      <c r="K775" s="123"/>
      <c r="L775" s="121" t="str">
        <f t="shared" si="39"/>
        <v/>
      </c>
      <c r="M775" s="118"/>
      <c r="N775" s="122">
        <v>21</v>
      </c>
      <c r="O775" s="122" t="str">
        <f t="shared" si="40"/>
        <v>0</v>
      </c>
      <c r="P775" s="122" t="str">
        <f t="shared" si="41"/>
        <v>0</v>
      </c>
      <c r="Q775" s="124"/>
      <c r="R775" s="122" t="s">
        <v>103</v>
      </c>
      <c r="S775" s="120"/>
      <c r="T775" s="120"/>
      <c r="U775" s="117"/>
      <c r="V775" s="10"/>
      <c r="W775" s="10"/>
      <c r="X775" s="10"/>
    </row>
    <row r="776" spans="1:24" ht="11.25" outlineLevel="5" x14ac:dyDescent="0.2">
      <c r="A776" s="125"/>
      <c r="B776" s="126"/>
      <c r="C776" s="127" t="s">
        <v>46</v>
      </c>
      <c r="D776" s="128"/>
      <c r="E776" s="129"/>
      <c r="F776" s="129" t="s">
        <v>51</v>
      </c>
      <c r="G776" s="130" t="s">
        <v>1253</v>
      </c>
      <c r="H776" s="131"/>
      <c r="I776" s="132"/>
      <c r="J776" s="133">
        <v>0</v>
      </c>
      <c r="K776" s="134"/>
      <c r="L776" s="135"/>
      <c r="M776" s="130"/>
      <c r="N776" s="136"/>
      <c r="O776" s="136"/>
      <c r="P776" s="136"/>
      <c r="Q776" s="137"/>
      <c r="R776" s="138"/>
      <c r="S776" s="133"/>
      <c r="T776" s="133"/>
      <c r="U776" s="129"/>
      <c r="V776" s="28"/>
      <c r="W776" s="10"/>
      <c r="X776" s="10"/>
    </row>
    <row r="777" spans="1:24" ht="11.25" outlineLevel="5" x14ac:dyDescent="0.2">
      <c r="A777" s="125"/>
      <c r="B777" s="126"/>
      <c r="C777" s="127" t="s">
        <v>46</v>
      </c>
      <c r="D777" s="128"/>
      <c r="E777" s="129"/>
      <c r="F777" s="129"/>
      <c r="G777" s="130" t="s">
        <v>1254</v>
      </c>
      <c r="H777" s="131"/>
      <c r="I777" s="132"/>
      <c r="J777" s="133">
        <v>115</v>
      </c>
      <c r="K777" s="134"/>
      <c r="L777" s="135"/>
      <c r="M777" s="130"/>
      <c r="N777" s="136"/>
      <c r="O777" s="136"/>
      <c r="P777" s="136"/>
      <c r="Q777" s="137"/>
      <c r="R777" s="138"/>
      <c r="S777" s="133"/>
      <c r="T777" s="133"/>
      <c r="U777" s="129"/>
      <c r="V777" s="28"/>
      <c r="W777" s="10"/>
      <c r="X777" s="10"/>
    </row>
    <row r="778" spans="1:24" ht="7.5" customHeight="1" outlineLevel="5" x14ac:dyDescent="0.15">
      <c r="B778" s="78"/>
      <c r="C778" s="80" t="s">
        <v>46</v>
      </c>
      <c r="D778" s="81"/>
      <c r="E778" s="82"/>
      <c r="F778" s="55"/>
      <c r="G778" s="84"/>
      <c r="H778" s="85"/>
      <c r="I778" s="88"/>
      <c r="J778" s="89"/>
      <c r="K778" s="91"/>
      <c r="L778" s="58"/>
      <c r="M778" s="29"/>
      <c r="N778" s="11"/>
      <c r="O778" s="11"/>
      <c r="P778" s="11"/>
      <c r="Q778" s="92"/>
      <c r="R778" s="27"/>
      <c r="S778" s="89"/>
      <c r="T778" s="89"/>
      <c r="U778" s="82"/>
      <c r="V778" s="10"/>
      <c r="W778" s="10"/>
      <c r="X778" s="10"/>
    </row>
    <row r="779" spans="1:24" ht="11.25" outlineLevel="4" x14ac:dyDescent="0.2">
      <c r="A779" s="5"/>
      <c r="B779" s="114" t="s">
        <v>1255</v>
      </c>
      <c r="C779" s="115" t="s">
        <v>47</v>
      </c>
      <c r="D779" s="116">
        <v>73</v>
      </c>
      <c r="E779" s="117" t="s">
        <v>214</v>
      </c>
      <c r="F779" s="117" t="s">
        <v>1256</v>
      </c>
      <c r="G779" s="118" t="s">
        <v>514</v>
      </c>
      <c r="H779" s="119" t="s">
        <v>200</v>
      </c>
      <c r="I779" s="120">
        <v>12</v>
      </c>
      <c r="J779" s="120">
        <v>12</v>
      </c>
      <c r="K779" s="123"/>
      <c r="L779" s="121" t="str">
        <f>IF(K779&lt;&gt;"",J779*K779,"")</f>
        <v/>
      </c>
      <c r="M779" s="118"/>
      <c r="N779" s="122">
        <v>21</v>
      </c>
      <c r="O779" s="122" t="str">
        <f>IFERROR(L779*(N779/100),"0")</f>
        <v>0</v>
      </c>
      <c r="P779" s="122" t="str">
        <f>IFERROR((L779+O779),"0")</f>
        <v>0</v>
      </c>
      <c r="Q779" s="124"/>
      <c r="R779" s="122" t="s">
        <v>103</v>
      </c>
      <c r="S779" s="120"/>
      <c r="T779" s="120"/>
      <c r="U779" s="117"/>
      <c r="V779" s="10"/>
      <c r="W779" s="10"/>
      <c r="X779" s="10"/>
    </row>
    <row r="780" spans="1:24" outlineLevel="4" x14ac:dyDescent="0.15">
      <c r="B780" s="7"/>
      <c r="C780" s="7" t="s">
        <v>46</v>
      </c>
      <c r="D780" s="7"/>
      <c r="E780" s="7"/>
      <c r="F780" s="7"/>
      <c r="G780" s="7"/>
      <c r="H780" s="7"/>
      <c r="I780" s="7"/>
      <c r="J780" s="7"/>
      <c r="K780" s="10"/>
      <c r="L780" s="60"/>
      <c r="M780" s="7"/>
      <c r="N780" s="7"/>
      <c r="O780" s="7"/>
      <c r="P780" s="7"/>
      <c r="Q780" s="7"/>
      <c r="R780" s="7"/>
      <c r="S780" s="7"/>
      <c r="T780" s="7"/>
      <c r="U780" s="7"/>
    </row>
    <row r="781" spans="1:24" ht="11.25" outlineLevel="2" x14ac:dyDescent="0.2">
      <c r="A781" s="73" t="s">
        <v>88</v>
      </c>
      <c r="B781" s="106"/>
      <c r="C781" s="107">
        <v>3</v>
      </c>
      <c r="D781" s="107"/>
      <c r="E781" s="106" t="s">
        <v>96</v>
      </c>
      <c r="F781" s="106"/>
      <c r="G781" s="108" t="s">
        <v>89</v>
      </c>
      <c r="H781" s="106"/>
      <c r="I781" s="109"/>
      <c r="J781" s="109"/>
      <c r="K781" s="110"/>
      <c r="L781" s="75">
        <f>SUBTOTAL(9,L782:L792)</f>
        <v>0</v>
      </c>
      <c r="M781" s="111"/>
      <c r="N781" s="73"/>
      <c r="O781" s="112">
        <f>SUBTOTAL(9,O782:O792)</f>
        <v>0</v>
      </c>
      <c r="P781" s="112">
        <f>SUBTOTAL(9,P782:P792)</f>
        <v>0</v>
      </c>
      <c r="Q781" s="111"/>
      <c r="R781" s="73"/>
      <c r="S781" s="113"/>
      <c r="T781" s="113"/>
      <c r="U781" s="111"/>
      <c r="V781" s="7"/>
      <c r="W781" s="10"/>
      <c r="X781" s="10"/>
    </row>
    <row r="782" spans="1:24" ht="11.25" outlineLevel="3" x14ac:dyDescent="0.2">
      <c r="A782" s="73" t="s">
        <v>90</v>
      </c>
      <c r="B782" s="106"/>
      <c r="C782" s="107">
        <v>4</v>
      </c>
      <c r="D782" s="107"/>
      <c r="E782" s="106" t="s">
        <v>97</v>
      </c>
      <c r="F782" s="106"/>
      <c r="G782" s="108" t="s">
        <v>84</v>
      </c>
      <c r="H782" s="106"/>
      <c r="I782" s="109"/>
      <c r="J782" s="109"/>
      <c r="K782" s="110"/>
      <c r="L782" s="75">
        <f>SUBTOTAL(9,L783:L792)</f>
        <v>0</v>
      </c>
      <c r="M782" s="111"/>
      <c r="N782" s="73"/>
      <c r="O782" s="112">
        <f>SUBTOTAL(9,O783:O792)</f>
        <v>0</v>
      </c>
      <c r="P782" s="112">
        <f>SUBTOTAL(9,P783:P792)</f>
        <v>0</v>
      </c>
      <c r="Q782" s="111"/>
      <c r="R782" s="73"/>
      <c r="S782" s="113"/>
      <c r="T782" s="113"/>
      <c r="U782" s="111"/>
      <c r="V782" s="7"/>
      <c r="W782" s="10"/>
      <c r="X782" s="10"/>
    </row>
    <row r="783" spans="1:24" ht="11.25" outlineLevel="4" x14ac:dyDescent="0.2">
      <c r="A783" s="5"/>
      <c r="B783" s="114" t="s">
        <v>1257</v>
      </c>
      <c r="C783" s="115" t="s">
        <v>47</v>
      </c>
      <c r="D783" s="116">
        <v>1</v>
      </c>
      <c r="E783" s="117" t="s">
        <v>770</v>
      </c>
      <c r="F783" s="117" t="s">
        <v>1258</v>
      </c>
      <c r="G783" s="118" t="s">
        <v>1259</v>
      </c>
      <c r="H783" s="119" t="s">
        <v>1260</v>
      </c>
      <c r="I783" s="120">
        <v>1</v>
      </c>
      <c r="J783" s="120">
        <v>1</v>
      </c>
      <c r="K783" s="123"/>
      <c r="L783" s="121" t="str">
        <f>IF(K783&lt;&gt;"",J783*K783,"")</f>
        <v/>
      </c>
      <c r="M783" s="118"/>
      <c r="N783" s="122">
        <v>21</v>
      </c>
      <c r="O783" s="122" t="str">
        <f>IFERROR(L783*(N783/100),"0")</f>
        <v>0</v>
      </c>
      <c r="P783" s="122" t="str">
        <f>IFERROR((L783+O783),"0")</f>
        <v>0</v>
      </c>
      <c r="Q783" s="124"/>
      <c r="R783" s="122" t="s">
        <v>103</v>
      </c>
      <c r="S783" s="120"/>
      <c r="T783" s="120"/>
      <c r="U783" s="117"/>
      <c r="V783" s="10"/>
      <c r="W783" s="10"/>
      <c r="X783" s="10"/>
    </row>
    <row r="784" spans="1:24" ht="11.25" outlineLevel="5" x14ac:dyDescent="0.2">
      <c r="A784" s="125"/>
      <c r="B784" s="126"/>
      <c r="C784" s="127" t="s">
        <v>46</v>
      </c>
      <c r="D784" s="128"/>
      <c r="E784" s="129"/>
      <c r="F784" s="129" t="s">
        <v>51</v>
      </c>
      <c r="G784" s="130" t="s">
        <v>1261</v>
      </c>
      <c r="H784" s="131"/>
      <c r="I784" s="132"/>
      <c r="J784" s="133">
        <v>0</v>
      </c>
      <c r="K784" s="134"/>
      <c r="L784" s="135"/>
      <c r="M784" s="130"/>
      <c r="N784" s="136"/>
      <c r="O784" s="136"/>
      <c r="P784" s="136"/>
      <c r="Q784" s="137"/>
      <c r="R784" s="138"/>
      <c r="S784" s="133"/>
      <c r="T784" s="133"/>
      <c r="U784" s="129"/>
      <c r="V784" s="28"/>
      <c r="W784" s="10"/>
      <c r="X784" s="10"/>
    </row>
    <row r="785" spans="1:24" ht="7.5" customHeight="1" outlineLevel="5" x14ac:dyDescent="0.15">
      <c r="B785" s="78"/>
      <c r="C785" s="80" t="s">
        <v>46</v>
      </c>
      <c r="D785" s="81"/>
      <c r="E785" s="82"/>
      <c r="F785" s="55"/>
      <c r="G785" s="84"/>
      <c r="H785" s="85"/>
      <c r="I785" s="88"/>
      <c r="J785" s="89"/>
      <c r="K785" s="91"/>
      <c r="L785" s="58"/>
      <c r="M785" s="29"/>
      <c r="N785" s="11"/>
      <c r="O785" s="11"/>
      <c r="P785" s="11"/>
      <c r="Q785" s="92"/>
      <c r="R785" s="27"/>
      <c r="S785" s="89"/>
      <c r="T785" s="89"/>
      <c r="U785" s="82"/>
      <c r="V785" s="10"/>
      <c r="W785" s="10"/>
      <c r="X785" s="10"/>
    </row>
    <row r="786" spans="1:24" ht="11.25" outlineLevel="4" x14ac:dyDescent="0.2">
      <c r="A786" s="5"/>
      <c r="B786" s="114" t="s">
        <v>1262</v>
      </c>
      <c r="C786" s="115" t="s">
        <v>47</v>
      </c>
      <c r="D786" s="116">
        <v>2</v>
      </c>
      <c r="E786" s="117" t="s">
        <v>770</v>
      </c>
      <c r="F786" s="117" t="s">
        <v>1258</v>
      </c>
      <c r="G786" s="118" t="s">
        <v>1263</v>
      </c>
      <c r="H786" s="119" t="s">
        <v>1260</v>
      </c>
      <c r="I786" s="120">
        <v>1</v>
      </c>
      <c r="J786" s="120">
        <v>1</v>
      </c>
      <c r="K786" s="123"/>
      <c r="L786" s="121" t="str">
        <f>IF(K786&lt;&gt;"",J786*K786,"")</f>
        <v/>
      </c>
      <c r="M786" s="118"/>
      <c r="N786" s="122">
        <v>21</v>
      </c>
      <c r="O786" s="122" t="str">
        <f>IFERROR(L786*(N786/100),"0")</f>
        <v>0</v>
      </c>
      <c r="P786" s="122" t="str">
        <f>IFERROR((L786+O786),"0")</f>
        <v>0</v>
      </c>
      <c r="Q786" s="124"/>
      <c r="R786" s="122"/>
      <c r="S786" s="120"/>
      <c r="T786" s="120"/>
      <c r="U786" s="117"/>
      <c r="V786" s="10"/>
      <c r="W786" s="10"/>
      <c r="X786" s="10"/>
    </row>
    <row r="787" spans="1:24" ht="11.25" outlineLevel="5" x14ac:dyDescent="0.2">
      <c r="A787" s="125"/>
      <c r="B787" s="126"/>
      <c r="C787" s="127" t="s">
        <v>46</v>
      </c>
      <c r="D787" s="128"/>
      <c r="E787" s="129"/>
      <c r="F787" s="129" t="s">
        <v>51</v>
      </c>
      <c r="G787" s="130" t="s">
        <v>1264</v>
      </c>
      <c r="H787" s="131"/>
      <c r="I787" s="132"/>
      <c r="J787" s="133">
        <v>0</v>
      </c>
      <c r="K787" s="134"/>
      <c r="L787" s="135"/>
      <c r="M787" s="130"/>
      <c r="N787" s="136"/>
      <c r="O787" s="136"/>
      <c r="P787" s="136"/>
      <c r="Q787" s="137"/>
      <c r="R787" s="138"/>
      <c r="S787" s="133"/>
      <c r="T787" s="133"/>
      <c r="U787" s="129"/>
      <c r="V787" s="28"/>
      <c r="W787" s="10"/>
      <c r="X787" s="10"/>
    </row>
    <row r="788" spans="1:24" ht="7.5" customHeight="1" outlineLevel="5" x14ac:dyDescent="0.15">
      <c r="B788" s="78"/>
      <c r="C788" s="80" t="s">
        <v>46</v>
      </c>
      <c r="D788" s="81"/>
      <c r="E788" s="82"/>
      <c r="F788" s="55"/>
      <c r="G788" s="84"/>
      <c r="H788" s="85"/>
      <c r="I788" s="88"/>
      <c r="J788" s="89"/>
      <c r="K788" s="91"/>
      <c r="L788" s="58"/>
      <c r="M788" s="29"/>
      <c r="N788" s="11"/>
      <c r="O788" s="11"/>
      <c r="P788" s="11"/>
      <c r="Q788" s="92"/>
      <c r="R788" s="27"/>
      <c r="S788" s="89"/>
      <c r="T788" s="89"/>
      <c r="U788" s="82"/>
      <c r="V788" s="10"/>
      <c r="W788" s="10"/>
      <c r="X788" s="10"/>
    </row>
    <row r="789" spans="1:24" ht="11.25" outlineLevel="4" x14ac:dyDescent="0.2">
      <c r="A789" s="5"/>
      <c r="B789" s="114" t="s">
        <v>1265</v>
      </c>
      <c r="C789" s="115" t="s">
        <v>47</v>
      </c>
      <c r="D789" s="116">
        <v>3</v>
      </c>
      <c r="E789" s="117" t="s">
        <v>770</v>
      </c>
      <c r="F789" s="117" t="s">
        <v>1266</v>
      </c>
      <c r="G789" s="118" t="s">
        <v>1267</v>
      </c>
      <c r="H789" s="119" t="s">
        <v>1260</v>
      </c>
      <c r="I789" s="120">
        <v>1</v>
      </c>
      <c r="J789" s="120">
        <v>1</v>
      </c>
      <c r="K789" s="123"/>
      <c r="L789" s="121" t="str">
        <f>IF(K789&lt;&gt;"",J789*K789,"")</f>
        <v/>
      </c>
      <c r="M789" s="118"/>
      <c r="N789" s="122">
        <v>21</v>
      </c>
      <c r="O789" s="122" t="str">
        <f>IFERROR(L789*(N789/100),"0")</f>
        <v>0</v>
      </c>
      <c r="P789" s="122" t="str">
        <f>IFERROR((L789+O789),"0")</f>
        <v>0</v>
      </c>
      <c r="Q789" s="124"/>
      <c r="R789" s="122"/>
      <c r="S789" s="120"/>
      <c r="T789" s="120"/>
      <c r="U789" s="117"/>
      <c r="V789" s="10"/>
      <c r="W789" s="10"/>
      <c r="X789" s="10"/>
    </row>
    <row r="790" spans="1:24" ht="11.25" outlineLevel="5" x14ac:dyDescent="0.2">
      <c r="A790" s="125"/>
      <c r="B790" s="126"/>
      <c r="C790" s="127" t="s">
        <v>46</v>
      </c>
      <c r="D790" s="128"/>
      <c r="E790" s="129"/>
      <c r="F790" s="129" t="s">
        <v>51</v>
      </c>
      <c r="G790" s="130" t="s">
        <v>1261</v>
      </c>
      <c r="H790" s="131"/>
      <c r="I790" s="132"/>
      <c r="J790" s="133">
        <v>0</v>
      </c>
      <c r="K790" s="134"/>
      <c r="L790" s="135"/>
      <c r="M790" s="130"/>
      <c r="N790" s="136"/>
      <c r="O790" s="136"/>
      <c r="P790" s="136"/>
      <c r="Q790" s="137"/>
      <c r="R790" s="138"/>
      <c r="S790" s="133"/>
      <c r="T790" s="133"/>
      <c r="U790" s="129"/>
      <c r="V790" s="28"/>
      <c r="W790" s="10"/>
      <c r="X790" s="10"/>
    </row>
    <row r="791" spans="1:24" ht="7.5" customHeight="1" outlineLevel="5" x14ac:dyDescent="0.15">
      <c r="B791" s="78"/>
      <c r="C791" s="80" t="s">
        <v>46</v>
      </c>
      <c r="D791" s="81"/>
      <c r="E791" s="82"/>
      <c r="F791" s="55"/>
      <c r="G791" s="84"/>
      <c r="H791" s="85"/>
      <c r="I791" s="88"/>
      <c r="J791" s="89"/>
      <c r="K791" s="91"/>
      <c r="L791" s="58"/>
      <c r="M791" s="29"/>
      <c r="N791" s="11"/>
      <c r="O791" s="11"/>
      <c r="P791" s="11"/>
      <c r="Q791" s="92"/>
      <c r="R791" s="27"/>
      <c r="S791" s="89"/>
      <c r="T791" s="89"/>
      <c r="U791" s="82"/>
      <c r="V791" s="10"/>
      <c r="W791" s="10"/>
      <c r="X791" s="10"/>
    </row>
    <row r="792" spans="1:24" outlineLevel="4" x14ac:dyDescent="0.15">
      <c r="B792" s="7"/>
      <c r="C792" s="7" t="s">
        <v>46</v>
      </c>
      <c r="D792" s="7"/>
      <c r="E792" s="7"/>
      <c r="F792" s="7"/>
      <c r="G792" s="7"/>
      <c r="H792" s="7"/>
      <c r="I792" s="7"/>
      <c r="J792" s="7"/>
      <c r="K792" s="10"/>
      <c r="L792" s="60"/>
      <c r="M792" s="7"/>
      <c r="N792" s="7"/>
      <c r="O792" s="7"/>
      <c r="P792" s="7"/>
      <c r="Q792" s="7"/>
      <c r="R792" s="7"/>
      <c r="S792" s="7"/>
      <c r="T792" s="7"/>
      <c r="U792" s="7"/>
    </row>
    <row r="793" spans="1:24" outlineLevel="1" x14ac:dyDescent="0.15">
      <c r="C793" s="6" t="s">
        <v>46</v>
      </c>
      <c r="L793" s="57"/>
    </row>
    <row r="794" spans="1:24" x14ac:dyDescent="0.15">
      <c r="L794" s="57"/>
    </row>
    <row r="795" spans="1:24" ht="12" x14ac:dyDescent="0.2">
      <c r="A795" s="4"/>
      <c r="B795" s="4"/>
      <c r="C795" s="4"/>
      <c r="D795" s="4"/>
      <c r="E795" s="4"/>
      <c r="F795" s="4"/>
      <c r="G795" s="4"/>
      <c r="H795" s="4"/>
      <c r="I795" s="4"/>
      <c r="J795" s="159" t="s">
        <v>17</v>
      </c>
      <c r="K795" s="160"/>
      <c r="L795" s="97">
        <f>SUBTOTAL(9,L11:L794)</f>
        <v>0</v>
      </c>
      <c r="M795" s="98" t="s">
        <v>93</v>
      </c>
      <c r="N795" s="4"/>
      <c r="O795" s="4"/>
      <c r="P795" s="4"/>
      <c r="Q795" s="4"/>
      <c r="R795" s="4"/>
      <c r="S795" s="4"/>
      <c r="T795" s="4"/>
      <c r="U795" s="4"/>
      <c r="V795" s="7"/>
      <c r="W795" s="10"/>
      <c r="X795" s="10"/>
    </row>
    <row r="796" spans="1:24" x14ac:dyDescent="0.15">
      <c r="L796" s="10"/>
    </row>
  </sheetData>
  <sheetProtection sheet="1" formatColumns="0" formatRows="0" autoFilter="0"/>
  <mergeCells count="1">
    <mergeCell ref="J795:K795"/>
  </mergeCells>
  <pageMargins left="0.70866141732283505" right="0.70866141732283505" top="0.78740157480314998" bottom="0.78740157480314998" header="0.31496062992126" footer="0.31496062992126"/>
  <pageSetup paperSize="9" scale="58" fitToHeight="0" pageOrder="overThenDown" orientation="landscape" r:id="rId1"/>
  <headerFooter>
    <oddHeader>&amp;L&amp;8&amp;C&amp;8&amp;R&amp;8</oddHeader>
    <oddFooter>&amp;L&amp;"Arial,Kurzíva"&amp;8Vytvořeno systémem euroCALC 4&amp;C&amp;P/&amp;N&amp;R&amp;8&amp;[""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"/>
  <sheetViews>
    <sheetView topLeftCell="B1" workbookViewId="0">
      <selection activeCell="B4" sqref="B4"/>
    </sheetView>
  </sheetViews>
  <sheetFormatPr defaultColWidth="9.140625" defaultRowHeight="8.25" x14ac:dyDescent="0.15"/>
  <cols>
    <col min="1" max="1" width="0" style="6" hidden="1" customWidth="1"/>
    <col min="2" max="2" width="10.7109375" style="6" customWidth="1"/>
    <col min="3" max="3" width="40.7109375" style="6" customWidth="1"/>
    <col min="4" max="4" width="13.7109375" style="6" customWidth="1"/>
    <col min="5" max="5" width="60.7109375" style="6" customWidth="1"/>
    <col min="6" max="6" width="41.5703125" style="6" customWidth="1"/>
    <col min="7" max="16384" width="9.140625" style="6"/>
  </cols>
  <sheetData>
    <row r="1" spans="1:7" ht="11.25" x14ac:dyDescent="0.2">
      <c r="A1" s="3"/>
      <c r="B1" s="3" t="s">
        <v>53</v>
      </c>
      <c r="C1" s="61" t="s">
        <v>52</v>
      </c>
      <c r="D1" s="3" t="s">
        <v>0</v>
      </c>
      <c r="E1" s="61" t="s">
        <v>1</v>
      </c>
      <c r="F1" s="7"/>
      <c r="G1" s="10"/>
    </row>
    <row r="2" spans="1:7" ht="7.5" customHeight="1" x14ac:dyDescent="0.15">
      <c r="C2" s="55"/>
      <c r="E2" s="55"/>
      <c r="F2" s="10"/>
    </row>
    <row r="3" spans="1:7" x14ac:dyDescent="0.15">
      <c r="C3" s="7"/>
      <c r="E3" s="7"/>
    </row>
  </sheetData>
  <pageMargins left="0.7" right="0.7" top="0.78740157499999996" bottom="0.78740157499999996" header="0.3" footer="0.3"/>
</worksheet>
</file>

<file path=docMetadata/LabelInfo.xml><?xml version="1.0" encoding="utf-8"?>
<clbl:labelList xmlns:clbl="http://schemas.microsoft.com/office/2020/mipLabelMetadata">
  <clbl:label id="{42f063bf-ce3a-473c-8609-3866002c85b0}" enabled="1" method="Standard" siteId="{b914a242-e718-443b-a47c-6b4c649d8c0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emplate>Poptávka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50</vt:i4>
      </vt:variant>
    </vt:vector>
  </HeadingPairs>
  <TitlesOfParts>
    <vt:vector size="54" baseType="lpstr">
      <vt:lpstr>Krycí List</vt:lpstr>
      <vt:lpstr>Rekapitulace</vt:lpstr>
      <vt:lpstr>Poptávané položky</vt:lpstr>
      <vt:lpstr>Figury</vt:lpstr>
      <vt:lpstr>__2AC2803D_62C2_4BA7_B0DA_DD54FC4AC518_CURRENCY__</vt:lpstr>
      <vt:lpstr>__2AC2803D_62C2_4BA7_B0DA_DD54FC4AC518_DEMAND__</vt:lpstr>
      <vt:lpstr>__2AC2803D_62C2_4BA7_B0DA_DD54FC4AC518_FDEMAND__</vt:lpstr>
      <vt:lpstr>__2AC2803D_62C2_4BA7_B0DA_DD54FC4AC518_FIRM__</vt:lpstr>
      <vt:lpstr>__2AC2803D_62C2_4BA7_B0DA_DD54FC4AC518_ITEM__</vt:lpstr>
      <vt:lpstr>__2AC2803D_62C2_4BA7_B0DA_DD54FC4AC518_ITEM_GROUP1__</vt:lpstr>
      <vt:lpstr>__2AC2803D_62C2_4BA7_B0DA_DD54FC4AC518_ITEM_GROUP1_RECAP__</vt:lpstr>
      <vt:lpstr>__2AC2803D_62C2_4BA7_B0DA_DD54FC4AC518_ITEM_GROUP2__</vt:lpstr>
      <vt:lpstr>__2AC2803D_62C2_4BA7_B0DA_DD54FC4AC518_ITEM_GROUP2_RECAP__</vt:lpstr>
      <vt:lpstr>__2AC2803D_62C2_4BA7_B0DA_DD54FC4AC518_ITEM_GROUP3__X</vt:lpstr>
      <vt:lpstr>__2AC2803D_62C2_4BA7_B0DA_DD54FC4AC518_ITEM_GROUP3_RECAP__</vt:lpstr>
      <vt:lpstr>__2AC2803D_62C2_4BA7_B0DA_DD54FC4AC518_ITEM_GROUP4__X</vt:lpstr>
      <vt:lpstr>__2AC2803D_62C2_4BA7_B0DA_DD54FC4AC518_ITEM_GROUP4_RECAP__</vt:lpstr>
      <vt:lpstr>DEMAND.COMMENT2</vt:lpstr>
      <vt:lpstr>DEMAND.EXPDMDGUID</vt:lpstr>
      <vt:lpstr>FIRM.CITY</vt:lpstr>
      <vt:lpstr>FIRM.COMMENT</vt:lpstr>
      <vt:lpstr>FIRM.DESCR</vt:lpstr>
      <vt:lpstr>FIRM.EMAIL</vt:lpstr>
      <vt:lpstr>FIRM.FAX</vt:lpstr>
      <vt:lpstr>FIRM.FIRGUID</vt:lpstr>
      <vt:lpstr>FIRM.ORGIDENTNUM</vt:lpstr>
      <vt:lpstr>FIRM.REGIONCODE</vt:lpstr>
      <vt:lpstr>FIRM.STREET</vt:lpstr>
      <vt:lpstr>FIRM.TELEPHONE</vt:lpstr>
      <vt:lpstr>FIRM.VATIDENTNUM</vt:lpstr>
      <vt:lpstr>FIRM.WWW</vt:lpstr>
      <vt:lpstr>FIRM.ZIPCODE</vt:lpstr>
      <vt:lpstr>GROUP_ID</vt:lpstr>
      <vt:lpstr>ITEM.COMMENT</vt:lpstr>
      <vt:lpstr>ITEM.COMMENT2</vt:lpstr>
      <vt:lpstr>ITEM.DESCR</vt:lpstr>
      <vt:lpstr>ITEM.HSCID</vt:lpstr>
      <vt:lpstr>ITEM.ITECODE</vt:lpstr>
      <vt:lpstr>ITEM.ITEGUID</vt:lpstr>
      <vt:lpstr>ITEM.ITEORDER</vt:lpstr>
      <vt:lpstr>ITEM.ITEUNIT</vt:lpstr>
      <vt:lpstr>ITEM.Q</vt:lpstr>
      <vt:lpstr>ITEM.Q2</vt:lpstr>
      <vt:lpstr>ITEM.UDVDESCR</vt:lpstr>
      <vt:lpstr>ITEM.UNITPRICE</vt:lpstr>
      <vt:lpstr>ITEM.UNITRUBBISH</vt:lpstr>
      <vt:lpstr>ITEM.UNITWEIGHT</vt:lpstr>
      <vt:lpstr>ITEM.VATRATE</vt:lpstr>
      <vt:lpstr>ITEM_PRICES</vt:lpstr>
      <vt:lpstr>KRYCI_LIST</vt:lpstr>
      <vt:lpstr>'Poptávané položky'!Názvy_tisku</vt:lpstr>
      <vt:lpstr>'Krycí List'!Oblast_tisku</vt:lpstr>
      <vt:lpstr>'Poptávané položky'!Oblast_tisku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V1381/1382/1398 - modernizace vedení - Schválený rozpočet</dc:subject>
  <dc:creator>S59860</dc:creator>
  <cp:lastModifiedBy>Macháček, Stanislav</cp:lastModifiedBy>
  <dcterms:created xsi:type="dcterms:W3CDTF">2025-07-24T08:04:13Z</dcterms:created>
  <dcterms:modified xsi:type="dcterms:W3CDTF">2025-07-24T08:40:32Z</dcterms:modified>
</cp:coreProperties>
</file>